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O:\BSS_NCRR-CIRRAU\###Doku\Hjemmeside\"/>
    </mc:Choice>
  </mc:AlternateContent>
  <xr:revisionPtr revIDLastSave="0" documentId="13_ncr:2001_{F8059619-ADB6-4A51-B4A9-B36D09613EE3}" xr6:coauthVersionLast="47" xr6:coauthVersionMax="47" xr10:uidLastSave="{00000000-0000-0000-0000-000000000000}"/>
  <bookViews>
    <workbookView xWindow="-120" yWindow="-120" windowWidth="24240" windowHeight="17520" tabRatio="538" xr2:uid="{00000000-000D-0000-FFFF-FFFF00000000}"/>
  </bookViews>
  <sheets>
    <sheet name="Overview" sheetId="5" r:id="rId1"/>
    <sheet name="By topic" sheetId="4" r:id="rId2"/>
    <sheet name="All" sheetId="1" r:id="rId3"/>
  </sheets>
  <definedNames>
    <definedName name="ADOP">All!$B$3</definedName>
    <definedName name="AKM">All!$B$12</definedName>
    <definedName name="AMFO">All!$B$59</definedName>
    <definedName name="BARNFORA">All!$B$69</definedName>
    <definedName name="BBR_ADG">All!$B$75</definedName>
    <definedName name="BBRB">All!$B$80</definedName>
    <definedName name="BBRBYGNING">All!$B$87</definedName>
    <definedName name="BBRE">All!$B$92</definedName>
    <definedName name="BBRENHED">All!$B$109</definedName>
    <definedName name="BEF">All!$B$124</definedName>
    <definedName name="BEFADR">All!$B$163</definedName>
    <definedName name="BEFBOP">All!$B$171</definedName>
    <definedName name="BOERNFB">All!$B$209</definedName>
    <definedName name="BOERNSB">All!$B$220</definedName>
    <definedName name="BOL">All!$B$229</definedName>
    <definedName name="BOLIG">All!$A$242</definedName>
    <definedName name="BUA">All!$B$252</definedName>
    <definedName name="BUAH">All!$B$264</definedName>
    <definedName name="BUAS">All!$B$312</definedName>
    <definedName name="BUFO">All!$B$326</definedName>
    <definedName name="BYSTRB">All!$A$336</definedName>
    <definedName name="CIV">All!$A$346</definedName>
    <definedName name="CRAM_BC">All!#REF!</definedName>
    <definedName name="CRAM_LC">All!#REF!</definedName>
    <definedName name="DAGI">All!$B$353</definedName>
    <definedName name="DAR">All!$B$360</definedName>
    <definedName name="DOD">All!$B$389</definedName>
    <definedName name="DODSAARS">All!$B$395</definedName>
    <definedName name="DODSAASG">All!$B$430</definedName>
    <definedName name="DREAM">All!$B$472</definedName>
    <definedName name="DUR">All!$B$506</definedName>
    <definedName name="EJER">All!$B$514</definedName>
    <definedName name="EJSA">All!$B$528</definedName>
    <definedName name="EJVK">All!$B$576</definedName>
    <definedName name="FAFA">All!$B$585</definedName>
    <definedName name="FAHU">All!$B$590</definedName>
    <definedName name="FAIK">All!$B$597</definedName>
    <definedName name="FAIN">All!$B$627</definedName>
    <definedName name="FAM">All!$B$648</definedName>
    <definedName name="FIRM">All!#REF!</definedName>
    <definedName name="FOB">All!$B$657</definedName>
    <definedName name="FTDB">All!$B$668</definedName>
    <definedName name="HUST">All!$B$682</definedName>
    <definedName name="IDAN">All!$B$691</definedName>
    <definedName name="IDAP">All!$B$736</definedName>
    <definedName name="IDAS">All!$B$807</definedName>
    <definedName name="IDFI">All!$B$938</definedName>
    <definedName name="IEPE">All!$B$951</definedName>
    <definedName name="IND">All!$B$958</definedName>
    <definedName name="INDFORD">All!$A$1054</definedName>
    <definedName name="INDH">All!#REF!</definedName>
    <definedName name="INDK">All!#REF!</definedName>
    <definedName name="INST">All!#REF!</definedName>
    <definedName name="KOET">All!#REF!</definedName>
    <definedName name="KOTO">All!#REF!</definedName>
    <definedName name="KOTRE">All!$B$1068</definedName>
    <definedName name="KRAF">All!$B$1083</definedName>
    <definedName name="KRAN">All!$B$1129</definedName>
    <definedName name="KRIN">All!$B$1135</definedName>
    <definedName name="KRKO">All!$B$1164</definedName>
    <definedName name="KRMS">All!$B$1180</definedName>
    <definedName name="KROF">All!$B$1212</definedName>
    <definedName name="KRSI">All!$B$1227</definedName>
    <definedName name="LMDB">All!$B$1245</definedName>
    <definedName name="LON">All!$B$1287</definedName>
    <definedName name="LPR_A_BETALINGSOPLYSNINGER">All!$A$1356</definedName>
    <definedName name="LPR_A_DIAGNOSE">All!$A$1367</definedName>
    <definedName name="LPR_A_FORLOEB">All!$A$1379</definedName>
    <definedName name="LPR_A_FORLOEBSMARKOER">All!$A$1413</definedName>
    <definedName name="LPR_A_HENVISNING_TILLAEG">All!$A$1423</definedName>
    <definedName name="LPR_A_KONTAKT">All!$A$1302</definedName>
    <definedName name="LPR_A_KONTAKTLOKATION">All!$A$1429</definedName>
    <definedName name="LPR_A_MOR_BARN_RELATION">All!$A$1441</definedName>
    <definedName name="LPR_A_PROCREGISTRERING">All!$A$1476</definedName>
    <definedName name="LPR_A_PROCREGISTRERING_AFLYS2023">All!$A$1456</definedName>
    <definedName name="LPR_A_RESULTATER">All!$A$1497</definedName>
    <definedName name="LPR_A_SGHOPHOLD">All!$A$1523</definedName>
    <definedName name="LPR_F_DIAGNOSER">All!$B$1367</definedName>
    <definedName name="LPR_F_FORLOEB">All!$B$1379</definedName>
    <definedName name="LPR_F_HELBREDSFORLOEB">All!$B$1413</definedName>
    <definedName name="LPR_F_HENVISNING_TILLAEG">All!$B$1423</definedName>
    <definedName name="LPR_F_KONTAKTER">All!$B$1429</definedName>
    <definedName name="LPR_F_MORBARNFORLOEB">All!$B$1456</definedName>
    <definedName name="LPR_F_ORGANISATIONER">All!$B$1497</definedName>
    <definedName name="LPR_F_PROCEDURER_ANDRE">All!$B$1523</definedName>
    <definedName name="LPR_F_PROCEDURER_KIRURGI">All!#REF!</definedName>
    <definedName name="LPR_F_RESULTATER">All!#REF!</definedName>
    <definedName name="LPR_SKSOPR">All!$B$1603</definedName>
    <definedName name="LPR_SKSUBE">All!$B$1611</definedName>
    <definedName name="LPRADM">All!$B$1549</definedName>
    <definedName name="LPRBES">All!$B$1572</definedName>
    <definedName name="LPRDIAG">All!$B$1575</definedName>
    <definedName name="LPRDRG_S">All!$B$1581</definedName>
    <definedName name="LPRPOP">All!#REF!</definedName>
    <definedName name="LPRSKSOP">All!$B$1603</definedName>
    <definedName name="MFR">All!$B$1622</definedName>
    <definedName name="MFRDFOED">All!$B$1736</definedName>
    <definedName name="MFRHJMFO">All!$B$1756</definedName>
    <definedName name="OF">All!$B$1787</definedName>
    <definedName name="PSYK_ADM">All!$B$1803</definedName>
    <definedName name="PSYK_DIAG">All!$B$1842</definedName>
    <definedName name="PSYK_PERS">All!$B$1849</definedName>
    <definedName name="PSYK_PSYKIO">All!$B$1859</definedName>
    <definedName name="PSYK_SKSOPR">All!$B$1866</definedName>
    <definedName name="PSYK_SKSUBE">All!$B$1878</definedName>
    <definedName name="RAS">All!$B$1890</definedName>
    <definedName name="RAS1980_">All!#REF!</definedName>
    <definedName name="RAS2008_">All!#REF!</definedName>
    <definedName name="SGDP">All!$B$1952</definedName>
    <definedName name="SKOL">All!#REF!</definedName>
    <definedName name="SOGNPOST">All!#REF!</definedName>
    <definedName name="SSKO">All!$B$1970</definedName>
    <definedName name="SSSY">All!$B$1980</definedName>
    <definedName name="SYSI">All!$B$2005</definedName>
    <definedName name="SYST">All!$B$2016</definedName>
    <definedName name="UDD_FOLKESKOL_NAT_OVERGTEST">All!$A$2276</definedName>
    <definedName name="UDD_FOLKESKOLE_FRAVAER_STIL">All!$A$2256</definedName>
    <definedName name="UDD_NATTEST_GENBEREGNEDE">All!$A$2234</definedName>
    <definedName name="UDD_NATTEST_OPRINDELIGE">All!$A$2197</definedName>
    <definedName name="UDD_TRIVSEL_SMAA_KLASSER">All!$A$2160</definedName>
    <definedName name="UDD_TRIVSEL_STORE_KLASSER">All!$A$2090</definedName>
    <definedName name="UDDA">All!$B$2025</definedName>
    <definedName name="UDDF">All!$B$2042</definedName>
    <definedName name="UDDINST">All!$B$2049</definedName>
    <definedName name="UDDLAERER">All!$B$2074</definedName>
    <definedName name="UDFK">All!$B$2298</definedName>
    <definedName name="UDG">All!$B$2318</definedName>
    <definedName name="UDGK">All!$B$2327</definedName>
    <definedName name="UDKLASSE_ID">All!$A$2340</definedName>
    <definedName name="UDKV">All!$B$2346</definedName>
    <definedName name="UDSP">All!$B$2355</definedName>
    <definedName name="VEUV">All!$B$2371</definedName>
    <definedName name="VNDS">All!$B$2383</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4" i="5" l="1"/>
  <c r="G69" i="5"/>
  <c r="G78" i="5"/>
  <c r="J2276" i="1"/>
  <c r="J2277" i="1"/>
  <c r="J2278" i="1"/>
  <c r="J2279" i="1"/>
  <c r="J2280" i="1"/>
  <c r="J2281" i="1"/>
  <c r="J2282" i="1"/>
  <c r="J2283" i="1"/>
  <c r="J2284" i="1"/>
  <c r="J2285" i="1"/>
  <c r="J2286" i="1"/>
  <c r="J2287" i="1"/>
  <c r="J2288" i="1"/>
  <c r="J2289" i="1"/>
  <c r="J2290" i="1"/>
  <c r="J2291" i="1"/>
  <c r="J2292" i="1"/>
  <c r="J2293" i="1"/>
  <c r="J2294" i="1"/>
  <c r="J2295" i="1"/>
  <c r="J2296" i="1"/>
  <c r="B2276" i="1"/>
  <c r="J2256" i="1"/>
  <c r="J2257" i="1"/>
  <c r="J2258" i="1"/>
  <c r="J2259" i="1"/>
  <c r="J2260" i="1"/>
  <c r="J2261" i="1"/>
  <c r="J2262" i="1"/>
  <c r="J2263" i="1"/>
  <c r="J2264" i="1"/>
  <c r="J2265" i="1"/>
  <c r="J2266" i="1"/>
  <c r="J2267" i="1"/>
  <c r="J2268" i="1"/>
  <c r="J2269" i="1"/>
  <c r="J2270" i="1"/>
  <c r="J2271" i="1"/>
  <c r="J2272" i="1"/>
  <c r="J2273" i="1"/>
  <c r="J2274" i="1"/>
  <c r="J2252" i="1"/>
  <c r="J2253" i="1"/>
  <c r="J2254" i="1"/>
  <c r="B2256" i="1"/>
  <c r="J2197" i="1"/>
  <c r="B2197" i="1" s="1"/>
  <c r="J2198" i="1"/>
  <c r="J2199" i="1"/>
  <c r="J2200" i="1"/>
  <c r="J2201" i="1"/>
  <c r="J2202" i="1"/>
  <c r="J2203" i="1"/>
  <c r="J2204" i="1"/>
  <c r="J2205" i="1"/>
  <c r="J2206" i="1"/>
  <c r="J2207" i="1"/>
  <c r="J2208" i="1"/>
  <c r="J2209" i="1"/>
  <c r="J2210" i="1"/>
  <c r="J2211" i="1"/>
  <c r="J2212" i="1"/>
  <c r="J2213" i="1"/>
  <c r="J2214" i="1"/>
  <c r="J2215" i="1"/>
  <c r="J2216" i="1"/>
  <c r="J2217" i="1"/>
  <c r="J2218" i="1"/>
  <c r="J2219" i="1"/>
  <c r="J2220" i="1"/>
  <c r="J2221" i="1"/>
  <c r="J2222" i="1"/>
  <c r="J2223" i="1"/>
  <c r="J2224" i="1"/>
  <c r="J2225" i="1"/>
  <c r="J2226" i="1"/>
  <c r="J2227" i="1"/>
  <c r="J2228" i="1"/>
  <c r="J2229" i="1"/>
  <c r="J2230" i="1"/>
  <c r="J2231" i="1"/>
  <c r="J2232" i="1"/>
  <c r="J2234" i="1"/>
  <c r="B2234" i="1" s="1"/>
  <c r="J2235" i="1"/>
  <c r="J2236" i="1"/>
  <c r="J2237" i="1"/>
  <c r="J2238" i="1"/>
  <c r="J2239" i="1"/>
  <c r="J2240" i="1"/>
  <c r="J2241" i="1"/>
  <c r="J2242" i="1"/>
  <c r="J2243" i="1"/>
  <c r="J2244" i="1"/>
  <c r="J2245" i="1"/>
  <c r="J2246" i="1"/>
  <c r="J2247" i="1"/>
  <c r="J2248" i="1"/>
  <c r="J2249" i="1"/>
  <c r="J2250" i="1"/>
  <c r="J2251" i="1"/>
  <c r="J2160" i="1"/>
  <c r="B2160" i="1" s="1"/>
  <c r="J2161" i="1"/>
  <c r="J2162" i="1"/>
  <c r="J2163" i="1"/>
  <c r="J2164" i="1"/>
  <c r="J2165" i="1"/>
  <c r="J2166" i="1"/>
  <c r="J2167" i="1"/>
  <c r="J2168" i="1"/>
  <c r="J2169" i="1"/>
  <c r="J2170" i="1"/>
  <c r="J2171" i="1"/>
  <c r="J2172" i="1"/>
  <c r="J2173" i="1"/>
  <c r="J2174" i="1"/>
  <c r="J2175" i="1"/>
  <c r="J2176" i="1"/>
  <c r="J2177" i="1"/>
  <c r="J2178" i="1"/>
  <c r="J2179" i="1"/>
  <c r="J2180" i="1"/>
  <c r="J2181" i="1"/>
  <c r="J2182" i="1"/>
  <c r="J2183" i="1"/>
  <c r="J2184" i="1"/>
  <c r="J2185" i="1"/>
  <c r="J2186" i="1"/>
  <c r="J2187" i="1"/>
  <c r="J2188" i="1"/>
  <c r="J2189" i="1"/>
  <c r="J2190" i="1"/>
  <c r="J2191" i="1"/>
  <c r="J2192" i="1"/>
  <c r="J2193" i="1"/>
  <c r="J2194" i="1"/>
  <c r="J2195" i="1"/>
  <c r="J2100" i="1"/>
  <c r="J2101" i="1"/>
  <c r="J2102" i="1"/>
  <c r="J2103" i="1"/>
  <c r="J2104" i="1"/>
  <c r="J2105" i="1"/>
  <c r="J2106" i="1"/>
  <c r="J2107" i="1"/>
  <c r="J2108" i="1"/>
  <c r="J2109" i="1"/>
  <c r="J2110" i="1"/>
  <c r="J2111" i="1"/>
  <c r="J2112" i="1"/>
  <c r="J2113" i="1"/>
  <c r="J2114" i="1"/>
  <c r="J2115" i="1"/>
  <c r="J2116" i="1"/>
  <c r="J2117" i="1"/>
  <c r="J2118" i="1"/>
  <c r="J2119" i="1"/>
  <c r="J2120" i="1"/>
  <c r="J2121" i="1"/>
  <c r="J2122" i="1"/>
  <c r="J2123" i="1"/>
  <c r="J2124" i="1"/>
  <c r="J2125" i="1"/>
  <c r="J2126" i="1"/>
  <c r="J2127" i="1"/>
  <c r="J2128" i="1"/>
  <c r="J2129" i="1"/>
  <c r="J2130" i="1"/>
  <c r="J2131" i="1"/>
  <c r="J2132" i="1"/>
  <c r="J2133" i="1"/>
  <c r="J2134" i="1"/>
  <c r="J2135" i="1"/>
  <c r="J2136" i="1"/>
  <c r="J2137" i="1"/>
  <c r="J2138" i="1"/>
  <c r="J2139" i="1"/>
  <c r="J2140" i="1"/>
  <c r="J2141" i="1"/>
  <c r="J2142" i="1"/>
  <c r="J2143" i="1"/>
  <c r="J2144" i="1"/>
  <c r="J2145" i="1"/>
  <c r="J2146" i="1"/>
  <c r="J2147" i="1"/>
  <c r="J2148" i="1"/>
  <c r="J2149" i="1"/>
  <c r="J2150" i="1"/>
  <c r="J2151" i="1"/>
  <c r="J2152" i="1"/>
  <c r="J2153" i="1"/>
  <c r="J2154" i="1"/>
  <c r="J2155" i="1"/>
  <c r="J2156" i="1"/>
  <c r="J2157" i="1"/>
  <c r="J2158" i="1"/>
  <c r="J2099" i="1"/>
  <c r="J2098" i="1"/>
  <c r="J2097" i="1"/>
  <c r="J2096" i="1"/>
  <c r="J2095" i="1"/>
  <c r="J2094" i="1"/>
  <c r="J2093" i="1"/>
  <c r="J2092" i="1"/>
  <c r="J2091" i="1"/>
  <c r="J2090" i="1"/>
  <c r="B2090" i="1" s="1"/>
  <c r="J1673" i="1"/>
  <c r="J1674" i="1"/>
  <c r="J1675" i="1"/>
  <c r="J1676" i="1"/>
  <c r="J1677" i="1"/>
  <c r="J1678" i="1"/>
  <c r="J1679" i="1"/>
  <c r="J1680" i="1"/>
  <c r="J1681" i="1"/>
  <c r="J1682" i="1"/>
  <c r="J1683" i="1"/>
  <c r="J1684" i="1"/>
  <c r="J1685" i="1"/>
  <c r="J1686" i="1"/>
  <c r="J1687" i="1"/>
  <c r="J1688" i="1"/>
  <c r="J1689" i="1"/>
  <c r="J1690" i="1"/>
  <c r="J1691" i="1"/>
  <c r="J1692" i="1"/>
  <c r="J1693" i="1"/>
  <c r="J1694" i="1"/>
  <c r="J1695" i="1"/>
  <c r="J1696" i="1"/>
  <c r="J1697" i="1"/>
  <c r="J1698" i="1"/>
  <c r="J1699" i="1"/>
  <c r="J1700" i="1"/>
  <c r="J1701" i="1"/>
  <c r="J1702" i="1"/>
  <c r="J1703" i="1"/>
  <c r="J1704" i="1"/>
  <c r="J1705" i="1"/>
  <c r="J1706" i="1"/>
  <c r="J1707" i="1"/>
  <c r="J1708" i="1"/>
  <c r="J1709" i="1"/>
  <c r="J1710" i="1"/>
  <c r="J1711" i="1"/>
  <c r="J1712" i="1"/>
  <c r="J1713" i="1"/>
  <c r="J1714" i="1"/>
  <c r="J1715" i="1"/>
  <c r="J1716" i="1"/>
  <c r="J1717" i="1"/>
  <c r="J1718" i="1"/>
  <c r="J1719" i="1"/>
  <c r="J1720" i="1"/>
  <c r="J1721" i="1"/>
  <c r="J1722" i="1"/>
  <c r="J1723" i="1"/>
  <c r="J1724" i="1"/>
  <c r="J1725" i="1"/>
  <c r="J1726" i="1"/>
  <c r="J1727" i="1"/>
  <c r="J1728" i="1"/>
  <c r="J1729" i="1"/>
  <c r="J1730" i="1"/>
  <c r="J1731" i="1"/>
  <c r="J1732" i="1"/>
  <c r="J1733" i="1"/>
  <c r="J1734" i="1"/>
  <c r="J1662" i="1"/>
  <c r="B1662" i="1" s="1"/>
  <c r="J1672" i="1"/>
  <c r="J1671" i="1"/>
  <c r="J1670" i="1"/>
  <c r="J1669" i="1"/>
  <c r="J1668" i="1"/>
  <c r="J1667" i="1"/>
  <c r="J1666" i="1"/>
  <c r="J1665" i="1"/>
  <c r="J1664" i="1"/>
  <c r="J1663" i="1"/>
  <c r="J1545" i="1"/>
  <c r="J1546" i="1"/>
  <c r="J1547" i="1"/>
  <c r="J1484" i="1" l="1"/>
  <c r="J1485" i="1"/>
  <c r="J1486" i="1"/>
  <c r="J1487" i="1"/>
  <c r="J1488" i="1"/>
  <c r="J1489" i="1"/>
  <c r="J1490" i="1"/>
  <c r="J1491" i="1"/>
  <c r="J1492" i="1"/>
  <c r="J1493" i="1"/>
  <c r="J1494" i="1"/>
  <c r="J1495" i="1"/>
  <c r="J1465" i="1"/>
  <c r="J1466" i="1"/>
  <c r="J1467" i="1"/>
  <c r="J1468" i="1"/>
  <c r="J1469" i="1"/>
  <c r="J1470" i="1"/>
  <c r="J1471" i="1"/>
  <c r="J1472" i="1"/>
  <c r="J1473" i="1"/>
  <c r="J1474" i="1"/>
  <c r="J1425" i="1"/>
  <c r="J1426" i="1"/>
  <c r="J1427" i="1"/>
  <c r="J1373" i="1"/>
  <c r="J1374" i="1"/>
  <c r="J1375" i="1"/>
  <c r="J1376" i="1"/>
  <c r="J1377" i="1"/>
  <c r="J1302" i="1"/>
  <c r="B1302" i="1" s="1"/>
  <c r="J1303" i="1"/>
  <c r="J1304" i="1"/>
  <c r="J1305" i="1"/>
  <c r="J130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3" i="1"/>
  <c r="J1334" i="1"/>
  <c r="J1335" i="1"/>
  <c r="J1336" i="1"/>
  <c r="J1337" i="1"/>
  <c r="J1338" i="1"/>
  <c r="J1339" i="1"/>
  <c r="J1340" i="1"/>
  <c r="J1341" i="1"/>
  <c r="J1342" i="1"/>
  <c r="J1343" i="1"/>
  <c r="J1344" i="1"/>
  <c r="J1345" i="1"/>
  <c r="J1346" i="1"/>
  <c r="J1347" i="1"/>
  <c r="J1348" i="1"/>
  <c r="J1349" i="1"/>
  <c r="J1350" i="1"/>
  <c r="J1351" i="1"/>
  <c r="J1352" i="1"/>
  <c r="J1353" i="1"/>
  <c r="J1354" i="1"/>
  <c r="J1356" i="1"/>
  <c r="B1356" i="1" s="1"/>
  <c r="J1357" i="1"/>
  <c r="J1358" i="1"/>
  <c r="J1359" i="1"/>
  <c r="J1360" i="1"/>
  <c r="J1361" i="1"/>
  <c r="J1362" i="1"/>
  <c r="J1363" i="1"/>
  <c r="J1364" i="1"/>
  <c r="J1365" i="1"/>
  <c r="I1220" i="1"/>
  <c r="J1220" i="1"/>
  <c r="I1221" i="1"/>
  <c r="J1221" i="1"/>
  <c r="I1222" i="1"/>
  <c r="J1222" i="1"/>
  <c r="I1223" i="1"/>
  <c r="J1223" i="1"/>
  <c r="I1215" i="1"/>
  <c r="J1215" i="1"/>
  <c r="I1212" i="1"/>
  <c r="J1212" i="1"/>
  <c r="I1054" i="1"/>
  <c r="J1054" i="1"/>
  <c r="I1055" i="1"/>
  <c r="J1055" i="1"/>
  <c r="I1056" i="1"/>
  <c r="J1056" i="1"/>
  <c r="I1057" i="1"/>
  <c r="J1057" i="1"/>
  <c r="I1058" i="1"/>
  <c r="J1058" i="1"/>
  <c r="I1059" i="1"/>
  <c r="J1059" i="1"/>
  <c r="I1060" i="1"/>
  <c r="J1060" i="1"/>
  <c r="I1061" i="1"/>
  <c r="J1061" i="1"/>
  <c r="I1062" i="1"/>
  <c r="J1062" i="1"/>
  <c r="I1063" i="1"/>
  <c r="J1063" i="1"/>
  <c r="I1064" i="1"/>
  <c r="J1064" i="1"/>
  <c r="I1065" i="1"/>
  <c r="J1065" i="1"/>
  <c r="I1066" i="1"/>
  <c r="J1066" i="1"/>
  <c r="J336" i="1"/>
  <c r="B336" i="1" s="1"/>
  <c r="J337" i="1"/>
  <c r="J338" i="1"/>
  <c r="J339" i="1"/>
  <c r="J340" i="1"/>
  <c r="J341" i="1"/>
  <c r="J342" i="1"/>
  <c r="J343" i="1"/>
  <c r="J344" i="1"/>
  <c r="I346" i="1"/>
  <c r="J346" i="1"/>
  <c r="B346" i="1" s="1"/>
  <c r="I347" i="1"/>
  <c r="J347" i="1"/>
  <c r="I348" i="1"/>
  <c r="J348" i="1"/>
  <c r="I349" i="1"/>
  <c r="J349" i="1"/>
  <c r="I350" i="1"/>
  <c r="J350" i="1"/>
  <c r="I351" i="1"/>
  <c r="J351" i="1"/>
  <c r="I242" i="1"/>
  <c r="J242" i="1"/>
  <c r="I243" i="1"/>
  <c r="J243" i="1"/>
  <c r="I244" i="1"/>
  <c r="J244" i="1"/>
  <c r="I245" i="1"/>
  <c r="J245" i="1"/>
  <c r="I246" i="1"/>
  <c r="J246" i="1"/>
  <c r="I247" i="1"/>
  <c r="J247" i="1"/>
  <c r="I248" i="1"/>
  <c r="J248" i="1"/>
  <c r="I249" i="1"/>
  <c r="J249" i="1"/>
  <c r="I250" i="1"/>
  <c r="J250" i="1"/>
  <c r="I1997" i="1"/>
  <c r="J1997" i="1"/>
  <c r="I1995" i="1"/>
  <c r="J1995" i="1"/>
  <c r="I1992" i="1"/>
  <c r="J1992" i="1"/>
  <c r="I1983" i="1"/>
  <c r="J1983" i="1"/>
  <c r="I138" i="1"/>
  <c r="J138" i="1"/>
  <c r="I139" i="1"/>
  <c r="J139" i="1"/>
  <c r="I140" i="1"/>
  <c r="J140" i="1"/>
  <c r="I141" i="1"/>
  <c r="J141" i="1"/>
  <c r="I142" i="1"/>
  <c r="J142" i="1"/>
  <c r="I143" i="1"/>
  <c r="J143" i="1"/>
  <c r="I144" i="1"/>
  <c r="J144" i="1"/>
  <c r="I145" i="1"/>
  <c r="J145" i="1"/>
  <c r="I146" i="1"/>
  <c r="J146" i="1"/>
  <c r="I147" i="1"/>
  <c r="J147" i="1"/>
  <c r="I148" i="1"/>
  <c r="J148" i="1"/>
  <c r="I149" i="1"/>
  <c r="J149" i="1"/>
  <c r="I150" i="1"/>
  <c r="J150" i="1"/>
  <c r="I151" i="1"/>
  <c r="J151" i="1"/>
  <c r="I152" i="1"/>
  <c r="J152" i="1"/>
  <c r="I1930" i="1"/>
  <c r="J1930" i="1"/>
  <c r="I1931" i="1"/>
  <c r="J1931" i="1"/>
  <c r="I1932" i="1"/>
  <c r="J1932" i="1"/>
  <c r="I1933" i="1"/>
  <c r="J1933" i="1"/>
  <c r="I1934" i="1"/>
  <c r="J1934" i="1"/>
  <c r="I1935" i="1"/>
  <c r="J1935" i="1"/>
  <c r="I1936" i="1"/>
  <c r="J1936" i="1"/>
  <c r="I1937" i="1"/>
  <c r="J1937" i="1"/>
  <c r="I1929" i="1"/>
  <c r="J1929" i="1"/>
  <c r="I1900" i="1"/>
  <c r="J1900" i="1"/>
  <c r="I1901" i="1"/>
  <c r="J1901" i="1"/>
  <c r="I1902" i="1"/>
  <c r="J1902" i="1"/>
  <c r="I1903" i="1"/>
  <c r="J1903" i="1"/>
  <c r="I1904" i="1"/>
  <c r="J1904" i="1"/>
  <c r="I1905" i="1"/>
  <c r="J1905" i="1"/>
  <c r="I1906" i="1"/>
  <c r="J1906" i="1"/>
  <c r="I1907" i="1"/>
  <c r="J1907" i="1"/>
  <c r="I1908" i="1"/>
  <c r="J1908" i="1"/>
  <c r="I1909" i="1"/>
  <c r="J1909" i="1"/>
  <c r="I1910" i="1"/>
  <c r="J1910" i="1"/>
  <c r="I1911" i="1"/>
  <c r="J1911" i="1"/>
  <c r="I1912" i="1"/>
  <c r="J1912" i="1"/>
  <c r="I1913" i="1"/>
  <c r="J1913" i="1"/>
  <c r="I1914" i="1"/>
  <c r="J1914" i="1"/>
  <c r="I1915" i="1"/>
  <c r="J1915" i="1"/>
  <c r="I1916" i="1"/>
  <c r="J1916" i="1"/>
  <c r="I1917" i="1"/>
  <c r="J1917" i="1"/>
  <c r="I1918" i="1"/>
  <c r="J1918" i="1"/>
  <c r="I1919" i="1"/>
  <c r="J1919" i="1"/>
  <c r="I1920" i="1"/>
  <c r="J1920" i="1"/>
  <c r="I1921" i="1"/>
  <c r="J1921" i="1"/>
  <c r="I1922" i="1"/>
  <c r="J1922" i="1"/>
  <c r="I1923" i="1"/>
  <c r="J1923" i="1"/>
  <c r="I2034" i="1"/>
  <c r="J2034" i="1"/>
  <c r="I2035" i="1"/>
  <c r="J2035" i="1"/>
  <c r="I2036" i="1"/>
  <c r="J2036" i="1"/>
  <c r="I2037" i="1"/>
  <c r="J2037" i="1"/>
  <c r="I2038" i="1"/>
  <c r="J2038" i="1"/>
  <c r="I2039" i="1"/>
  <c r="J2039" i="1"/>
  <c r="I2040" i="1"/>
  <c r="J2040" i="1"/>
  <c r="I2026" i="1"/>
  <c r="J2026" i="1"/>
  <c r="I2027" i="1"/>
  <c r="J2027" i="1"/>
  <c r="I2028" i="1"/>
  <c r="J2028" i="1"/>
  <c r="I2029" i="1"/>
  <c r="J2029" i="1"/>
  <c r="I2030" i="1"/>
  <c r="J2030" i="1"/>
  <c r="J2032" i="1"/>
  <c r="I2032" i="1"/>
  <c r="J2031" i="1"/>
  <c r="I2031" i="1"/>
  <c r="J528" i="1"/>
  <c r="I1139" i="1"/>
  <c r="J1139" i="1"/>
  <c r="I1140" i="1"/>
  <c r="J1140" i="1"/>
  <c r="I1141" i="1"/>
  <c r="J1141" i="1"/>
  <c r="I1142" i="1"/>
  <c r="J1142" i="1"/>
  <c r="I1143" i="1"/>
  <c r="J1143" i="1"/>
  <c r="I1144" i="1"/>
  <c r="J1144" i="1"/>
  <c r="I1145" i="1"/>
  <c r="J1145" i="1"/>
  <c r="I1146" i="1"/>
  <c r="J1146" i="1"/>
  <c r="I1147" i="1"/>
  <c r="J1147" i="1"/>
  <c r="I1148" i="1"/>
  <c r="J1148" i="1"/>
  <c r="I1149" i="1"/>
  <c r="J1149" i="1"/>
  <c r="I1150" i="1"/>
  <c r="J1150" i="1"/>
  <c r="I1151" i="1"/>
  <c r="J1151" i="1"/>
  <c r="I1152" i="1"/>
  <c r="J1152" i="1"/>
  <c r="I1153" i="1"/>
  <c r="J1153" i="1"/>
  <c r="I1154" i="1"/>
  <c r="J1154" i="1"/>
  <c r="I1155" i="1"/>
  <c r="J1155" i="1"/>
  <c r="I1156" i="1"/>
  <c r="J1156" i="1"/>
  <c r="I1157" i="1"/>
  <c r="J1157" i="1"/>
  <c r="I1158" i="1"/>
  <c r="J1158" i="1"/>
  <c r="I1159" i="1"/>
  <c r="J1159" i="1"/>
  <c r="I1160" i="1"/>
  <c r="J1160" i="1"/>
  <c r="I1161" i="1"/>
  <c r="J1161" i="1"/>
  <c r="I1162" i="1"/>
  <c r="J1162" i="1"/>
  <c r="I1137" i="1"/>
  <c r="J1137"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29" i="1"/>
  <c r="B528" i="1" s="1"/>
  <c r="J530" i="1"/>
  <c r="J531" i="1"/>
  <c r="J532" i="1"/>
  <c r="J533" i="1"/>
  <c r="J534" i="1"/>
  <c r="J535" i="1"/>
  <c r="J536" i="1"/>
  <c r="J537" i="1"/>
  <c r="J538" i="1"/>
  <c r="J539" i="1"/>
  <c r="J540" i="1"/>
  <c r="J541" i="1"/>
  <c r="J542" i="1"/>
  <c r="J543" i="1"/>
  <c r="J544" i="1"/>
  <c r="J545" i="1"/>
  <c r="J546" i="1"/>
  <c r="J547" i="1"/>
  <c r="J548" i="1"/>
  <c r="I1105" i="1"/>
  <c r="J1105" i="1"/>
  <c r="I1106" i="1"/>
  <c r="J1106" i="1"/>
  <c r="I1107" i="1"/>
  <c r="J1107" i="1"/>
  <c r="I1108" i="1"/>
  <c r="J1108" i="1"/>
  <c r="I1109" i="1"/>
  <c r="J1109" i="1"/>
  <c r="I1110" i="1"/>
  <c r="J1110" i="1"/>
  <c r="I1111" i="1"/>
  <c r="J1111" i="1"/>
  <c r="I1112" i="1"/>
  <c r="J1112" i="1"/>
  <c r="I1113" i="1"/>
  <c r="J1113" i="1"/>
  <c r="I1114" i="1"/>
  <c r="J1114" i="1"/>
  <c r="I1115" i="1"/>
  <c r="J1115" i="1"/>
  <c r="I1116" i="1"/>
  <c r="J1116" i="1"/>
  <c r="I1117" i="1"/>
  <c r="J1117" i="1"/>
  <c r="I1118" i="1"/>
  <c r="J1118" i="1"/>
  <c r="I1119" i="1"/>
  <c r="J1119" i="1"/>
  <c r="I1120" i="1"/>
  <c r="J1120" i="1"/>
  <c r="I1121" i="1"/>
  <c r="J1121" i="1"/>
  <c r="I1122" i="1"/>
  <c r="J1122" i="1"/>
  <c r="I1123" i="1"/>
  <c r="J1123" i="1"/>
  <c r="I1124" i="1"/>
  <c r="J1124" i="1"/>
  <c r="I1125" i="1"/>
  <c r="J1125" i="1"/>
  <c r="I1126" i="1"/>
  <c r="J1126" i="1"/>
  <c r="I1097" i="1"/>
  <c r="J1097" i="1"/>
  <c r="I1098" i="1"/>
  <c r="J1098" i="1"/>
  <c r="I1099" i="1"/>
  <c r="J1099" i="1"/>
  <c r="I1100" i="1"/>
  <c r="J1100" i="1"/>
  <c r="I1101" i="1"/>
  <c r="J1101" i="1"/>
  <c r="I1102" i="1"/>
  <c r="J1102" i="1"/>
  <c r="I1103" i="1"/>
  <c r="J1103" i="1"/>
  <c r="I1104" i="1"/>
  <c r="J1104" i="1"/>
  <c r="I1094" i="1"/>
  <c r="J1094" i="1"/>
  <c r="I1095" i="1"/>
  <c r="J1095" i="1"/>
  <c r="I1090" i="1"/>
  <c r="J1090" i="1"/>
  <c r="I1091" i="1"/>
  <c r="J1091" i="1"/>
  <c r="I1083" i="1"/>
  <c r="J1083" i="1"/>
  <c r="I1084" i="1"/>
  <c r="J1084" i="1"/>
  <c r="I1085" i="1"/>
  <c r="J1085" i="1"/>
  <c r="I1089" i="1"/>
  <c r="J1089" i="1"/>
  <c r="I931" i="1"/>
  <c r="J931" i="1"/>
  <c r="I932" i="1"/>
  <c r="J932" i="1"/>
  <c r="I933" i="1"/>
  <c r="J933" i="1"/>
  <c r="I934" i="1"/>
  <c r="J934" i="1"/>
  <c r="I879" i="1"/>
  <c r="J879" i="1"/>
  <c r="I865" i="1"/>
  <c r="J865" i="1"/>
  <c r="I863" i="1"/>
  <c r="J863" i="1"/>
  <c r="I858" i="1"/>
  <c r="J858" i="1"/>
  <c r="I850" i="1"/>
  <c r="J850" i="1"/>
  <c r="I845" i="1"/>
  <c r="J845" i="1"/>
  <c r="I838" i="1"/>
  <c r="J838" i="1"/>
  <c r="I820" i="1"/>
  <c r="J820" i="1"/>
  <c r="I880" i="1"/>
  <c r="J880" i="1"/>
  <c r="I864" i="1"/>
  <c r="J864" i="1"/>
  <c r="I866" i="1"/>
  <c r="J866" i="1"/>
  <c r="I859" i="1"/>
  <c r="J859" i="1"/>
  <c r="I846" i="1"/>
  <c r="J846" i="1"/>
  <c r="I842" i="1"/>
  <c r="J842" i="1"/>
  <c r="I839" i="1"/>
  <c r="J839" i="1"/>
  <c r="I819" i="1"/>
  <c r="J819" i="1"/>
  <c r="I809" i="1"/>
  <c r="J809" i="1"/>
  <c r="I1241" i="1"/>
  <c r="J1241" i="1"/>
  <c r="I1242" i="1"/>
  <c r="J1242" i="1"/>
  <c r="I1243" i="1"/>
  <c r="J1243" i="1"/>
  <c r="I1238" i="1"/>
  <c r="J1238" i="1"/>
  <c r="I1239" i="1"/>
  <c r="J1239" i="1"/>
  <c r="I1232" i="1"/>
  <c r="J1232" i="1"/>
  <c r="I1231" i="1"/>
  <c r="J1231" i="1"/>
  <c r="I1622" i="1"/>
  <c r="J1622" i="1"/>
  <c r="I1623" i="1"/>
  <c r="J1623" i="1"/>
  <c r="I1624" i="1"/>
  <c r="J1624" i="1"/>
  <c r="I1625" i="1"/>
  <c r="J1625" i="1"/>
  <c r="I1626" i="1"/>
  <c r="J1626" i="1"/>
  <c r="I1627" i="1"/>
  <c r="J1627" i="1"/>
  <c r="I1628" i="1"/>
  <c r="J1628" i="1"/>
  <c r="I1629" i="1"/>
  <c r="J1629" i="1"/>
  <c r="I1630" i="1"/>
  <c r="J1630" i="1"/>
  <c r="I1631" i="1"/>
  <c r="J1631" i="1"/>
  <c r="I1632" i="1"/>
  <c r="J1632" i="1"/>
  <c r="I1633" i="1"/>
  <c r="J1633" i="1"/>
  <c r="I1634" i="1"/>
  <c r="J1634" i="1"/>
  <c r="I1635" i="1"/>
  <c r="J1635" i="1"/>
  <c r="I1636" i="1"/>
  <c r="J1636" i="1"/>
  <c r="I1637" i="1"/>
  <c r="J1637" i="1"/>
  <c r="I1638" i="1"/>
  <c r="J1638" i="1"/>
  <c r="I1639" i="1"/>
  <c r="J1639" i="1"/>
  <c r="I1640" i="1"/>
  <c r="J1640" i="1"/>
  <c r="I1641" i="1"/>
  <c r="J1641" i="1"/>
  <c r="I1642" i="1"/>
  <c r="J1642" i="1"/>
  <c r="I1643" i="1"/>
  <c r="J1643" i="1"/>
  <c r="I1644" i="1"/>
  <c r="J1644" i="1"/>
  <c r="I1645" i="1"/>
  <c r="J1645" i="1"/>
  <c r="I1646" i="1"/>
  <c r="J1646" i="1"/>
  <c r="I1647" i="1"/>
  <c r="J1647" i="1"/>
  <c r="I1648" i="1"/>
  <c r="J1648" i="1"/>
  <c r="I1649" i="1"/>
  <c r="J1649" i="1"/>
  <c r="I1650" i="1"/>
  <c r="J1650" i="1"/>
  <c r="I1651" i="1"/>
  <c r="J1651" i="1"/>
  <c r="I1652" i="1"/>
  <c r="J1652" i="1"/>
  <c r="I1653" i="1"/>
  <c r="J1653" i="1"/>
  <c r="I1654" i="1"/>
  <c r="J1654" i="1"/>
  <c r="I1655" i="1"/>
  <c r="J1655" i="1"/>
  <c r="I1656" i="1"/>
  <c r="J1656" i="1"/>
  <c r="I1657" i="1"/>
  <c r="J1657" i="1"/>
  <c r="I1658" i="1"/>
  <c r="J1658" i="1"/>
  <c r="I1659" i="1"/>
  <c r="J1659" i="1"/>
  <c r="I1660" i="1"/>
  <c r="J1660" i="1"/>
  <c r="I1736" i="1"/>
  <c r="J1736" i="1"/>
  <c r="I1737" i="1"/>
  <c r="J1737" i="1"/>
  <c r="I1738" i="1"/>
  <c r="J1738" i="1"/>
  <c r="I1739" i="1"/>
  <c r="J1739" i="1"/>
  <c r="I1740" i="1"/>
  <c r="J1740" i="1"/>
  <c r="I1741" i="1"/>
  <c r="J1741" i="1"/>
  <c r="I1742" i="1"/>
  <c r="J1742" i="1"/>
  <c r="I1743" i="1"/>
  <c r="J1743" i="1"/>
  <c r="I1744" i="1"/>
  <c r="J1744" i="1"/>
  <c r="I1745" i="1"/>
  <c r="J1745" i="1"/>
  <c r="I1746" i="1"/>
  <c r="J1746" i="1"/>
  <c r="I1747" i="1"/>
  <c r="J1747" i="1"/>
  <c r="I1748" i="1"/>
  <c r="J1748" i="1"/>
  <c r="I1749" i="1"/>
  <c r="J1749" i="1"/>
  <c r="I1750" i="1"/>
  <c r="J1750" i="1"/>
  <c r="I1751" i="1"/>
  <c r="J1751" i="1"/>
  <c r="I1752" i="1"/>
  <c r="J1752" i="1"/>
  <c r="I1753" i="1"/>
  <c r="J1753" i="1"/>
  <c r="I1754" i="1"/>
  <c r="J1754" i="1"/>
  <c r="I1756" i="1"/>
  <c r="J1756" i="1"/>
  <c r="I1757" i="1"/>
  <c r="J1757" i="1"/>
  <c r="I1758" i="1"/>
  <c r="J1758" i="1"/>
  <c r="I1759" i="1"/>
  <c r="J1759" i="1"/>
  <c r="I1760" i="1"/>
  <c r="J1760" i="1"/>
  <c r="I1761" i="1"/>
  <c r="J1761" i="1"/>
  <c r="I1762" i="1"/>
  <c r="J1762" i="1"/>
  <c r="I1763" i="1"/>
  <c r="J1763" i="1"/>
  <c r="I1764" i="1"/>
  <c r="J1764" i="1"/>
  <c r="I1765" i="1"/>
  <c r="J1765" i="1"/>
  <c r="I1766" i="1"/>
  <c r="J1766" i="1"/>
  <c r="I1767" i="1"/>
  <c r="J1767" i="1"/>
  <c r="I1768" i="1"/>
  <c r="J1768" i="1"/>
  <c r="I1769" i="1"/>
  <c r="J1769" i="1"/>
  <c r="I1770" i="1"/>
  <c r="J1770" i="1"/>
  <c r="I1771" i="1"/>
  <c r="J1771" i="1"/>
  <c r="I1772" i="1"/>
  <c r="J1772" i="1"/>
  <c r="I1773" i="1"/>
  <c r="J1773" i="1"/>
  <c r="I1774" i="1"/>
  <c r="J1774" i="1"/>
  <c r="I1775" i="1"/>
  <c r="J1775" i="1"/>
  <c r="I1776" i="1"/>
  <c r="J1776" i="1"/>
  <c r="I1777" i="1"/>
  <c r="J1777" i="1"/>
  <c r="I1778" i="1"/>
  <c r="J1778" i="1"/>
  <c r="I1779" i="1"/>
  <c r="J1779" i="1"/>
  <c r="I1780" i="1"/>
  <c r="J1780" i="1"/>
  <c r="I1781" i="1"/>
  <c r="J1781" i="1"/>
  <c r="I1782" i="1"/>
  <c r="J1782" i="1"/>
  <c r="I1783" i="1"/>
  <c r="J1783" i="1"/>
  <c r="I1784" i="1"/>
  <c r="J1784" i="1"/>
  <c r="I1785" i="1"/>
  <c r="J1785" i="1"/>
  <c r="I1611" i="1"/>
  <c r="J1611" i="1"/>
  <c r="I1612" i="1"/>
  <c r="J1612" i="1"/>
  <c r="I1613" i="1"/>
  <c r="J1613" i="1"/>
  <c r="I1614" i="1"/>
  <c r="J1614" i="1"/>
  <c r="I1615" i="1"/>
  <c r="J1615" i="1"/>
  <c r="I1616" i="1"/>
  <c r="J1616" i="1"/>
  <c r="I1617" i="1"/>
  <c r="J1617" i="1"/>
  <c r="I1618" i="1"/>
  <c r="J1618" i="1"/>
  <c r="I1619" i="1"/>
  <c r="J1619" i="1"/>
  <c r="I1620" i="1"/>
  <c r="J1620" i="1"/>
  <c r="I1603" i="1"/>
  <c r="I178" i="1"/>
  <c r="I179" i="1"/>
  <c r="I180" i="1"/>
  <c r="I181" i="1"/>
  <c r="I182" i="1"/>
  <c r="I183" i="1"/>
  <c r="I185" i="1"/>
  <c r="I186" i="1"/>
  <c r="I187" i="1"/>
  <c r="I188" i="1"/>
  <c r="I189" i="1"/>
  <c r="I190" i="1"/>
  <c r="I191" i="1"/>
  <c r="I192" i="1"/>
  <c r="I193" i="1"/>
  <c r="I195" i="1"/>
  <c r="I196" i="1"/>
  <c r="I197" i="1"/>
  <c r="I198" i="1"/>
  <c r="I199" i="1"/>
  <c r="I200" i="1"/>
  <c r="I201" i="1"/>
  <c r="I202" i="1"/>
  <c r="I203" i="1"/>
  <c r="I205" i="1"/>
  <c r="I206" i="1"/>
  <c r="I207" i="1"/>
  <c r="I2340" i="1"/>
  <c r="I2341" i="1"/>
  <c r="I2342" i="1"/>
  <c r="I2343" i="1"/>
  <c r="I2344" i="1"/>
  <c r="J2340" i="1"/>
  <c r="J2341" i="1"/>
  <c r="J2342" i="1"/>
  <c r="J2343" i="1"/>
  <c r="J2344" i="1"/>
  <c r="I2076" i="1"/>
  <c r="I2077" i="1"/>
  <c r="I2078" i="1"/>
  <c r="I2079" i="1"/>
  <c r="I2080" i="1"/>
  <c r="I2081" i="1"/>
  <c r="I2082" i="1"/>
  <c r="I2083" i="1"/>
  <c r="I2084" i="1"/>
  <c r="I2085" i="1"/>
  <c r="I2086" i="1"/>
  <c r="I2087" i="1"/>
  <c r="I2088" i="1"/>
  <c r="I2075" i="1"/>
  <c r="I2074" i="1"/>
  <c r="J2074" i="1"/>
  <c r="J2075" i="1"/>
  <c r="J2076" i="1"/>
  <c r="J2077" i="1"/>
  <c r="J2078" i="1"/>
  <c r="J2079" i="1"/>
  <c r="J2080" i="1"/>
  <c r="J2081" i="1"/>
  <c r="J2082" i="1"/>
  <c r="J2083" i="1"/>
  <c r="J2084" i="1"/>
  <c r="J2085" i="1"/>
  <c r="J2086" i="1"/>
  <c r="J2087" i="1"/>
  <c r="J2088" i="1"/>
  <c r="J2049" i="1"/>
  <c r="B2049" i="1" s="1"/>
  <c r="J2050" i="1"/>
  <c r="J2051" i="1"/>
  <c r="J2052" i="1"/>
  <c r="J2053" i="1"/>
  <c r="J2054" i="1"/>
  <c r="J2055" i="1"/>
  <c r="J2056" i="1"/>
  <c r="J2057" i="1"/>
  <c r="J2058" i="1"/>
  <c r="J2059" i="1"/>
  <c r="J2060" i="1"/>
  <c r="J2061" i="1"/>
  <c r="J2062" i="1"/>
  <c r="J2063" i="1"/>
  <c r="J2064" i="1"/>
  <c r="J2065" i="1"/>
  <c r="J2066" i="1"/>
  <c r="J2067" i="1"/>
  <c r="J2068" i="1"/>
  <c r="J2069" i="1"/>
  <c r="J2070" i="1"/>
  <c r="J2071" i="1"/>
  <c r="J2072" i="1"/>
  <c r="B1878" i="1"/>
  <c r="B1866" i="1"/>
  <c r="J1476" i="1"/>
  <c r="B1476" i="1" s="1"/>
  <c r="J1477" i="1"/>
  <c r="J1478" i="1"/>
  <c r="J1479" i="1"/>
  <c r="J1480" i="1"/>
  <c r="J1481" i="1"/>
  <c r="J1482" i="1"/>
  <c r="J1483" i="1"/>
  <c r="J1441" i="1"/>
  <c r="B1441" i="1" s="1"/>
  <c r="J1442" i="1"/>
  <c r="J1443" i="1"/>
  <c r="J1444" i="1"/>
  <c r="J1445" i="1"/>
  <c r="J1446" i="1"/>
  <c r="J1447" i="1"/>
  <c r="J1448" i="1"/>
  <c r="J1449" i="1"/>
  <c r="J1450" i="1"/>
  <c r="J1451" i="1"/>
  <c r="J1452" i="1"/>
  <c r="J1453" i="1"/>
  <c r="J1454" i="1"/>
  <c r="K1596" i="1"/>
  <c r="K1597" i="1"/>
  <c r="K1598" i="1"/>
  <c r="K1599" i="1"/>
  <c r="K1600" i="1"/>
  <c r="K1601" i="1"/>
  <c r="B1596" i="1"/>
  <c r="I625" i="1"/>
  <c r="J625" i="1"/>
  <c r="I624" i="1"/>
  <c r="I161"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178" i="1"/>
  <c r="J171" i="1"/>
  <c r="B171" i="1" s="1"/>
  <c r="K121" i="1"/>
  <c r="J472" i="1"/>
  <c r="J1236" i="1"/>
  <c r="I1236" i="1"/>
  <c r="J1218" i="1"/>
  <c r="I1218" i="1"/>
  <c r="J1194" i="1"/>
  <c r="I1194" i="1"/>
  <c r="J1172" i="1"/>
  <c r="I1172" i="1"/>
  <c r="J1130" i="1"/>
  <c r="I1130" i="1"/>
  <c r="I490" i="1"/>
  <c r="I489" i="1"/>
  <c r="I488" i="1"/>
  <c r="I487" i="1"/>
  <c r="J490" i="1"/>
  <c r="J489" i="1"/>
  <c r="J488" i="1"/>
  <c r="J487" i="1"/>
  <c r="J1549" i="1"/>
  <c r="J78" i="1"/>
  <c r="J77" i="1"/>
  <c r="J76" i="1"/>
  <c r="J75" i="1"/>
  <c r="J1544" i="1"/>
  <c r="J1543" i="1"/>
  <c r="J1542" i="1"/>
  <c r="J1541" i="1"/>
  <c r="J1540" i="1"/>
  <c r="J1539" i="1"/>
  <c r="J1538" i="1"/>
  <c r="J1537" i="1"/>
  <c r="J1536" i="1"/>
  <c r="J1535" i="1"/>
  <c r="J1534" i="1"/>
  <c r="J1533" i="1"/>
  <c r="J1532" i="1"/>
  <c r="J1531" i="1"/>
  <c r="J1530" i="1"/>
  <c r="J1529" i="1"/>
  <c r="J1528" i="1"/>
  <c r="J1527" i="1"/>
  <c r="J1526" i="1"/>
  <c r="J1525" i="1"/>
  <c r="J1524" i="1"/>
  <c r="J1523" i="1"/>
  <c r="J1521" i="1"/>
  <c r="J1520" i="1"/>
  <c r="J1519" i="1"/>
  <c r="J1518" i="1"/>
  <c r="J1517" i="1"/>
  <c r="J1516" i="1"/>
  <c r="J1515" i="1"/>
  <c r="J1514" i="1"/>
  <c r="J1513" i="1"/>
  <c r="J1512" i="1"/>
  <c r="J1511" i="1"/>
  <c r="J1510" i="1"/>
  <c r="J1509" i="1"/>
  <c r="J1508" i="1"/>
  <c r="J1507" i="1"/>
  <c r="J1506" i="1"/>
  <c r="J1505" i="1"/>
  <c r="J1504" i="1"/>
  <c r="J1503" i="1"/>
  <c r="J1502" i="1"/>
  <c r="J1501" i="1"/>
  <c r="J1500" i="1"/>
  <c r="J1499" i="1"/>
  <c r="J1498" i="1"/>
  <c r="J1497" i="1"/>
  <c r="J1464" i="1"/>
  <c r="J1463" i="1"/>
  <c r="J1462" i="1"/>
  <c r="J1461" i="1"/>
  <c r="J1460" i="1"/>
  <c r="J1459" i="1"/>
  <c r="J1458" i="1"/>
  <c r="J1457" i="1"/>
  <c r="J1456" i="1"/>
  <c r="B1456" i="1" s="1"/>
  <c r="J1439" i="1"/>
  <c r="J1438" i="1"/>
  <c r="J1437" i="1"/>
  <c r="J1436" i="1"/>
  <c r="J1435" i="1"/>
  <c r="J1434" i="1"/>
  <c r="J1433" i="1"/>
  <c r="J1432" i="1"/>
  <c r="J1431" i="1"/>
  <c r="J1430" i="1"/>
  <c r="J1429" i="1"/>
  <c r="B1429" i="1" s="1"/>
  <c r="J1424" i="1"/>
  <c r="J1423" i="1"/>
  <c r="J1421" i="1"/>
  <c r="J1420" i="1"/>
  <c r="J1419" i="1"/>
  <c r="J1418" i="1"/>
  <c r="J1417" i="1"/>
  <c r="J1416" i="1"/>
  <c r="J1415" i="1"/>
  <c r="J1414" i="1"/>
  <c r="J1413" i="1"/>
  <c r="J1411" i="1"/>
  <c r="J1410" i="1"/>
  <c r="J1409" i="1"/>
  <c r="J1408" i="1"/>
  <c r="J1407" i="1"/>
  <c r="J1406" i="1"/>
  <c r="J1405" i="1"/>
  <c r="J1404" i="1"/>
  <c r="J1403" i="1"/>
  <c r="J1401" i="1"/>
  <c r="J1400" i="1"/>
  <c r="J1399" i="1"/>
  <c r="J1398" i="1"/>
  <c r="J1397" i="1"/>
  <c r="J1396" i="1"/>
  <c r="J1395" i="1"/>
  <c r="J1394" i="1"/>
  <c r="J1393" i="1"/>
  <c r="J1392" i="1"/>
  <c r="J1391" i="1"/>
  <c r="J1390" i="1"/>
  <c r="J1389" i="1"/>
  <c r="J1388" i="1"/>
  <c r="J1387" i="1"/>
  <c r="J1386" i="1"/>
  <c r="J1385" i="1"/>
  <c r="J1384" i="1"/>
  <c r="J1402" i="1"/>
  <c r="J1383" i="1"/>
  <c r="J1382" i="1"/>
  <c r="J1381" i="1"/>
  <c r="J1380" i="1"/>
  <c r="J1379" i="1"/>
  <c r="J1372" i="1"/>
  <c r="J1371" i="1"/>
  <c r="J1370" i="1"/>
  <c r="J1369" i="1"/>
  <c r="J1368" i="1"/>
  <c r="J1367" i="1"/>
  <c r="J1980" i="1"/>
  <c r="J214" i="1"/>
  <c r="K214" i="1" s="1"/>
  <c r="J2042" i="1"/>
  <c r="B2042" i="1" s="1"/>
  <c r="J2043" i="1"/>
  <c r="J2044" i="1"/>
  <c r="J2045" i="1"/>
  <c r="J2046" i="1"/>
  <c r="J2047" i="1"/>
  <c r="I313" i="1"/>
  <c r="J313" i="1"/>
  <c r="J264" i="1"/>
  <c r="J521" i="1"/>
  <c r="I521" i="1"/>
  <c r="I578" i="1"/>
  <c r="J578" i="1"/>
  <c r="J326" i="1"/>
  <c r="J327" i="1"/>
  <c r="J328" i="1"/>
  <c r="J329" i="1"/>
  <c r="J330" i="1"/>
  <c r="J331" i="1"/>
  <c r="J332" i="1"/>
  <c r="J333" i="1"/>
  <c r="J334" i="1"/>
  <c r="J514" i="1"/>
  <c r="J515" i="1"/>
  <c r="J516" i="1"/>
  <c r="I516" i="1"/>
  <c r="J517" i="1"/>
  <c r="J518" i="1"/>
  <c r="J519" i="1"/>
  <c r="J520" i="1"/>
  <c r="J522" i="1"/>
  <c r="J523" i="1"/>
  <c r="J524" i="1"/>
  <c r="J525" i="1"/>
  <c r="I525" i="1"/>
  <c r="J526" i="1"/>
  <c r="I17" i="1"/>
  <c r="I45" i="1"/>
  <c r="J167" i="1"/>
  <c r="J588" i="1"/>
  <c r="J614" i="1"/>
  <c r="I1247" i="1"/>
  <c r="J1254" i="1"/>
  <c r="F114" i="4"/>
  <c r="G33" i="5"/>
  <c r="J1842" i="1"/>
  <c r="I1890" i="1"/>
  <c r="I1891" i="1"/>
  <c r="J1851" i="1"/>
  <c r="J1852" i="1"/>
  <c r="J1853" i="1"/>
  <c r="J1864" i="1"/>
  <c r="J1863" i="1"/>
  <c r="J1862" i="1"/>
  <c r="J1861" i="1"/>
  <c r="J1860" i="1"/>
  <c r="J1859" i="1"/>
  <c r="B1859" i="1" s="1"/>
  <c r="J1857" i="1"/>
  <c r="J1856" i="1"/>
  <c r="J1855" i="1"/>
  <c r="J1854" i="1"/>
  <c r="J1850" i="1"/>
  <c r="J1849" i="1"/>
  <c r="J1891" i="1"/>
  <c r="J1890" i="1"/>
  <c r="J952" i="1"/>
  <c r="J953" i="1"/>
  <c r="J954" i="1"/>
  <c r="J955" i="1"/>
  <c r="J956" i="1"/>
  <c r="J951" i="1"/>
  <c r="I499" i="1"/>
  <c r="J499" i="1"/>
  <c r="I476" i="1"/>
  <c r="J476" i="1"/>
  <c r="J386" i="1"/>
  <c r="J385" i="1"/>
  <c r="J384" i="1"/>
  <c r="J383" i="1"/>
  <c r="J369" i="1"/>
  <c r="J367" i="1"/>
  <c r="J366" i="1"/>
  <c r="J363" i="1"/>
  <c r="J360" i="1"/>
  <c r="B360" i="1" s="1"/>
  <c r="J164" i="1"/>
  <c r="J165" i="1"/>
  <c r="J166" i="1"/>
  <c r="J168" i="1"/>
  <c r="J169" i="1"/>
  <c r="J163" i="1"/>
  <c r="J172" i="1"/>
  <c r="J173" i="1"/>
  <c r="J174" i="1"/>
  <c r="J175" i="1"/>
  <c r="J176" i="1"/>
  <c r="J229" i="1"/>
  <c r="J685" i="1"/>
  <c r="J960" i="1"/>
  <c r="I960" i="1"/>
  <c r="I1026" i="1"/>
  <c r="I1038" i="1"/>
  <c r="I1249" i="1"/>
  <c r="I1254" i="1"/>
  <c r="I1270" i="1"/>
  <c r="J1278" i="1"/>
  <c r="J161" i="1"/>
  <c r="J785" i="1"/>
  <c r="J966" i="1"/>
  <c r="I1166" i="1"/>
  <c r="J968" i="1"/>
  <c r="J1939" i="1"/>
  <c r="I1272" i="1"/>
  <c r="J1604" i="1"/>
  <c r="I1284" i="1"/>
  <c r="J1096" i="1"/>
  <c r="I1046" i="1"/>
  <c r="I1022" i="1"/>
  <c r="J777" i="1"/>
  <c r="J649" i="1"/>
  <c r="I1899" i="1"/>
  <c r="J1260" i="1"/>
  <c r="I1025" i="1"/>
  <c r="J1550" i="1"/>
  <c r="J746" i="1"/>
  <c r="J1270" i="1"/>
  <c r="I1176" i="1"/>
  <c r="I1164" i="1"/>
  <c r="I1042" i="1"/>
  <c r="J1027" i="1"/>
  <c r="J976" i="1"/>
  <c r="J964" i="1"/>
  <c r="I961" i="1"/>
  <c r="J794" i="1"/>
  <c r="J1838" i="1"/>
  <c r="I1575" i="1"/>
  <c r="I1086" i="1"/>
  <c r="J604" i="1"/>
  <c r="J1898" i="1"/>
  <c r="J223" i="1"/>
  <c r="I223" i="1"/>
  <c r="I1947" i="1"/>
  <c r="I1897" i="1"/>
  <c r="I1591" i="1"/>
  <c r="J1168" i="1"/>
  <c r="I1943" i="1"/>
  <c r="J1926" i="1"/>
  <c r="I1583" i="1"/>
  <c r="J1559" i="1"/>
  <c r="I978" i="1"/>
  <c r="J978" i="1"/>
  <c r="I781" i="1"/>
  <c r="J760" i="1"/>
  <c r="J654" i="1"/>
  <c r="J638" i="1"/>
  <c r="I227" i="1"/>
  <c r="J1895" i="1"/>
  <c r="J1174" i="1"/>
  <c r="I1170" i="1"/>
  <c r="J1047" i="1"/>
  <c r="J773" i="1"/>
  <c r="I1040" i="1"/>
  <c r="I1023" i="1"/>
  <c r="I805" i="1"/>
  <c r="J748" i="1"/>
  <c r="J637" i="1"/>
  <c r="J1605" i="1"/>
  <c r="J1567" i="1"/>
  <c r="I1551" i="1"/>
  <c r="J1551" i="1"/>
  <c r="J1280" i="1"/>
  <c r="I1092" i="1"/>
  <c r="J1087" i="1"/>
  <c r="J1039" i="1"/>
  <c r="I965" i="1"/>
  <c r="J965" i="1"/>
  <c r="J782" i="1"/>
  <c r="J761" i="1"/>
  <c r="J718" i="1"/>
  <c r="J712" i="1"/>
  <c r="J595" i="1"/>
  <c r="J591" i="1"/>
  <c r="J231" i="1"/>
  <c r="I1030" i="1"/>
  <c r="J617" i="1"/>
  <c r="J1257" i="1"/>
  <c r="I1013" i="1"/>
  <c r="I1005" i="1"/>
  <c r="J989" i="1"/>
  <c r="I981" i="1"/>
  <c r="I802" i="1"/>
  <c r="J689" i="1"/>
  <c r="I1572" i="1"/>
  <c r="I1556" i="1"/>
  <c r="J1285" i="1"/>
  <c r="I1260" i="1"/>
  <c r="I1250" i="1"/>
  <c r="J1049" i="1"/>
  <c r="I1021" i="1"/>
  <c r="I1015" i="1"/>
  <c r="I1007" i="1"/>
  <c r="AA999" i="1"/>
  <c r="Y999" i="1" s="1"/>
  <c r="I991" i="1"/>
  <c r="J983" i="1"/>
  <c r="I977" i="1"/>
  <c r="J974" i="1"/>
  <c r="J766" i="1"/>
  <c r="J750" i="1"/>
  <c r="I750" i="1"/>
  <c r="I632" i="1"/>
  <c r="I597" i="1"/>
  <c r="J2302" i="1"/>
  <c r="J1593" i="1"/>
  <c r="J1585" i="1"/>
  <c r="I1577" i="1"/>
  <c r="J1561" i="1"/>
  <c r="I1553" i="1"/>
  <c r="I1282" i="1"/>
  <c r="I1266" i="1"/>
  <c r="I1262" i="1"/>
  <c r="J1051" i="1"/>
  <c r="I1034" i="1"/>
  <c r="J1034" i="1"/>
  <c r="J1031" i="1"/>
  <c r="I1017" i="1"/>
  <c r="I1009" i="1"/>
  <c r="I1001" i="1"/>
  <c r="J985" i="1"/>
  <c r="J768" i="1"/>
  <c r="I1587" i="1"/>
  <c r="I1609" i="1"/>
  <c r="I1563" i="1"/>
  <c r="I1555" i="1"/>
  <c r="J1265" i="1"/>
  <c r="I1167" i="1"/>
  <c r="J1019" i="1"/>
  <c r="J1011" i="1"/>
  <c r="J1003" i="1"/>
  <c r="I995" i="1"/>
  <c r="I987" i="1"/>
  <c r="I970" i="1"/>
  <c r="I770" i="1"/>
  <c r="I1050" i="1"/>
  <c r="J1035" i="1"/>
  <c r="I1018" i="1"/>
  <c r="I1014" i="1"/>
  <c r="J776" i="1"/>
  <c r="J684" i="1"/>
  <c r="J642" i="1"/>
  <c r="I1268" i="1"/>
  <c r="I1037" i="1"/>
  <c r="J962" i="1"/>
  <c r="I804" i="1"/>
  <c r="J784" i="1"/>
  <c r="J732" i="1"/>
  <c r="J687" i="1"/>
  <c r="J641" i="1"/>
  <c r="J621" i="1"/>
  <c r="J238" i="1"/>
  <c r="J585" i="1"/>
  <c r="J801" i="1"/>
  <c r="I793" i="1"/>
  <c r="J780" i="1"/>
  <c r="J740" i="1"/>
  <c r="J605" i="1"/>
  <c r="I240" i="1"/>
  <c r="J1828" i="1"/>
  <c r="I757" i="1"/>
  <c r="I742" i="1"/>
  <c r="J736" i="1"/>
  <c r="J694" i="1"/>
  <c r="J612" i="1"/>
  <c r="J2312" i="1"/>
  <c r="I1927" i="1"/>
  <c r="J1896" i="1"/>
  <c r="J1843" i="1"/>
  <c r="J1839" i="1"/>
  <c r="I1604" i="1"/>
  <c r="I1605" i="1"/>
  <c r="I1606" i="1"/>
  <c r="I1607" i="1"/>
  <c r="I1608" i="1"/>
  <c r="J1603" i="1"/>
  <c r="J1606" i="1"/>
  <c r="J1607" i="1"/>
  <c r="J1608" i="1"/>
  <c r="J1609" i="1"/>
  <c r="I1565" i="1"/>
  <c r="I1560" i="1"/>
  <c r="I1052" i="1"/>
  <c r="I749" i="1"/>
  <c r="J744" i="1"/>
  <c r="J644" i="1"/>
  <c r="I644" i="1"/>
  <c r="I236" i="1"/>
  <c r="I2033" i="1"/>
  <c r="I1944" i="1"/>
  <c r="I1592" i="1"/>
  <c r="J796" i="1"/>
  <c r="J778" i="1"/>
  <c r="I774" i="1"/>
  <c r="J765" i="1"/>
  <c r="J756" i="1"/>
  <c r="J800" i="1"/>
  <c r="I753" i="1"/>
  <c r="I738" i="1"/>
  <c r="I730" i="1"/>
  <c r="J646" i="1"/>
  <c r="I1940" i="1"/>
  <c r="I1589" i="1"/>
  <c r="J1584" i="1"/>
  <c r="I1581" i="1"/>
  <c r="I1576" i="1"/>
  <c r="J1576" i="1"/>
  <c r="I1573" i="1"/>
  <c r="I1568" i="1"/>
  <c r="I1278" i="1"/>
  <c r="I1246" i="1"/>
  <c r="J792" i="1"/>
  <c r="J752" i="1"/>
  <c r="J692" i="1"/>
  <c r="J639" i="1"/>
  <c r="I634" i="1"/>
  <c r="I593" i="1"/>
  <c r="I588" i="1"/>
  <c r="J764" i="1"/>
  <c r="I691" i="1"/>
  <c r="J620" i="1"/>
  <c r="J592" i="1"/>
  <c r="I741" i="1"/>
  <c r="I683" i="1"/>
  <c r="I648" i="1"/>
  <c r="J645" i="1"/>
  <c r="J636" i="1"/>
  <c r="J633" i="1"/>
  <c r="J613" i="1"/>
  <c r="I82" i="1"/>
  <c r="J85" i="1"/>
  <c r="I85" i="1"/>
  <c r="J83" i="1"/>
  <c r="I83" i="1"/>
  <c r="I81" i="1"/>
  <c r="J81" i="1"/>
  <c r="J2313" i="1"/>
  <c r="J2306" i="1"/>
  <c r="J2300" i="1"/>
  <c r="I1949" i="1"/>
  <c r="J1949" i="1"/>
  <c r="I1945" i="1"/>
  <c r="J1945" i="1"/>
  <c r="I1941" i="1"/>
  <c r="J1941" i="1"/>
  <c r="I1928" i="1"/>
  <c r="J1928" i="1"/>
  <c r="I1924" i="1"/>
  <c r="J1924" i="1"/>
  <c r="I1893" i="1"/>
  <c r="J1893" i="1"/>
  <c r="J1840" i="1"/>
  <c r="J1836" i="1"/>
  <c r="I1950" i="1"/>
  <c r="J1950" i="1"/>
  <c r="I1946" i="1"/>
  <c r="J1946" i="1"/>
  <c r="I1942" i="1"/>
  <c r="J1942" i="1"/>
  <c r="I1925" i="1"/>
  <c r="J1925" i="1"/>
  <c r="I1894" i="1"/>
  <c r="J1894" i="1"/>
  <c r="J1845" i="1"/>
  <c r="J1837" i="1"/>
  <c r="J2308" i="1"/>
  <c r="J1947" i="1"/>
  <c r="J1943" i="1"/>
  <c r="J1899" i="1"/>
  <c r="J1833" i="1"/>
  <c r="I1594" i="1"/>
  <c r="J1594" i="1"/>
  <c r="I1590" i="1"/>
  <c r="J1590" i="1"/>
  <c r="J1587" i="1"/>
  <c r="J1563" i="1"/>
  <c r="I1588" i="1"/>
  <c r="J1588" i="1"/>
  <c r="I1277" i="1"/>
  <c r="J1277" i="1"/>
  <c r="I1269" i="1"/>
  <c r="J1269" i="1"/>
  <c r="I1261" i="1"/>
  <c r="J1261" i="1"/>
  <c r="J1825" i="1"/>
  <c r="J1822" i="1"/>
  <c r="J1818" i="1"/>
  <c r="J1815" i="1"/>
  <c r="J1814" i="1"/>
  <c r="J1806" i="1"/>
  <c r="J1803" i="1"/>
  <c r="I1252" i="1"/>
  <c r="J1252" i="1"/>
  <c r="I1586" i="1"/>
  <c r="J1586" i="1"/>
  <c r="I1582" i="1"/>
  <c r="J1582" i="1"/>
  <c r="I1578" i="1"/>
  <c r="J1578" i="1"/>
  <c r="I1570" i="1"/>
  <c r="J1570" i="1"/>
  <c r="I1566" i="1"/>
  <c r="J1566" i="1"/>
  <c r="I1562" i="1"/>
  <c r="J1562" i="1"/>
  <c r="I1558" i="1"/>
  <c r="J1558" i="1"/>
  <c r="I1554" i="1"/>
  <c r="J1554" i="1"/>
  <c r="I1283" i="1"/>
  <c r="J1283" i="1"/>
  <c r="I1279" i="1"/>
  <c r="J1279" i="1"/>
  <c r="I1273" i="1"/>
  <c r="J1273" i="1"/>
  <c r="I1265" i="1"/>
  <c r="J1249" i="1"/>
  <c r="I1177" i="1"/>
  <c r="J1177" i="1"/>
  <c r="I1173" i="1"/>
  <c r="J1173" i="1"/>
  <c r="J1164" i="1"/>
  <c r="I1127" i="1"/>
  <c r="J1127" i="1"/>
  <c r="I1088" i="1"/>
  <c r="J1088" i="1"/>
  <c r="I1041" i="1"/>
  <c r="J1041" i="1"/>
  <c r="I1045" i="1"/>
  <c r="J1045" i="1"/>
  <c r="I1029" i="1"/>
  <c r="J1029" i="1"/>
  <c r="I1175" i="1"/>
  <c r="J1175" i="1"/>
  <c r="J1092" i="1"/>
  <c r="I1049" i="1"/>
  <c r="I1033" i="1"/>
  <c r="J1033" i="1"/>
  <c r="I1178" i="1"/>
  <c r="J1178" i="1"/>
  <c r="I1169" i="1"/>
  <c r="J1169" i="1"/>
  <c r="I1165" i="1"/>
  <c r="J1165" i="1"/>
  <c r="J1021" i="1"/>
  <c r="J1046" i="1"/>
  <c r="J1038" i="1"/>
  <c r="J1026" i="1"/>
  <c r="J802" i="1"/>
  <c r="J786" i="1"/>
  <c r="I786" i="1"/>
  <c r="J745" i="1"/>
  <c r="I745" i="1"/>
  <c r="J737" i="1"/>
  <c r="I737" i="1"/>
  <c r="J713" i="1"/>
  <c r="I713" i="1"/>
  <c r="J797" i="1"/>
  <c r="I797" i="1"/>
  <c r="J790" i="1"/>
  <c r="I790" i="1"/>
  <c r="J781" i="1"/>
  <c r="J758" i="1"/>
  <c r="I758" i="1"/>
  <c r="J652" i="1"/>
  <c r="I652" i="1"/>
  <c r="J587" i="1"/>
  <c r="I587" i="1"/>
  <c r="I785" i="1"/>
  <c r="J769" i="1"/>
  <c r="I769" i="1"/>
  <c r="J762" i="1"/>
  <c r="I762" i="1"/>
  <c r="J733" i="1"/>
  <c r="I733" i="1"/>
  <c r="J717" i="1"/>
  <c r="I717" i="1"/>
  <c r="J686" i="1"/>
  <c r="I686" i="1"/>
  <c r="J682" i="1"/>
  <c r="I682" i="1"/>
  <c r="J798" i="1"/>
  <c r="I798" i="1"/>
  <c r="J789" i="1"/>
  <c r="I789" i="1"/>
  <c r="I768" i="1"/>
  <c r="J754" i="1"/>
  <c r="I754" i="1"/>
  <c r="J632" i="1"/>
  <c r="J631" i="1"/>
  <c r="I631" i="1"/>
  <c r="J643" i="1"/>
  <c r="I643" i="1"/>
  <c r="J628" i="1"/>
  <c r="I628" i="1"/>
  <c r="J627" i="1"/>
  <c r="I627" i="1"/>
  <c r="J610" i="1"/>
  <c r="I610" i="1"/>
  <c r="J594" i="1"/>
  <c r="I594" i="1"/>
  <c r="I685" i="1"/>
  <c r="J655" i="1"/>
  <c r="I655" i="1"/>
  <c r="J640" i="1"/>
  <c r="I640" i="1"/>
  <c r="J590" i="1"/>
  <c r="I590" i="1"/>
  <c r="I649" i="1"/>
  <c r="J629" i="1"/>
  <c r="I629" i="1"/>
  <c r="I239" i="1"/>
  <c r="J239" i="1"/>
  <c r="I237" i="1"/>
  <c r="J237" i="1"/>
  <c r="J232" i="1"/>
  <c r="I232" i="1"/>
  <c r="J230" i="1"/>
  <c r="I230" i="1"/>
  <c r="I229" i="1"/>
  <c r="I156" i="1"/>
  <c r="J156" i="1"/>
  <c r="I125" i="1"/>
  <c r="J125" i="1"/>
  <c r="I126" i="1"/>
  <c r="J126" i="1"/>
  <c r="I127" i="1"/>
  <c r="J127" i="1"/>
  <c r="I128" i="1"/>
  <c r="J128" i="1"/>
  <c r="I129" i="1"/>
  <c r="J129" i="1"/>
  <c r="I130" i="1"/>
  <c r="J130" i="1"/>
  <c r="I131" i="1"/>
  <c r="J131" i="1"/>
  <c r="J1284" i="1"/>
  <c r="I1174" i="1"/>
  <c r="J1805" i="1"/>
  <c r="J1897" i="1"/>
  <c r="J683" i="1"/>
  <c r="J1553" i="1"/>
  <c r="J1826" i="1"/>
  <c r="I1087" i="1"/>
  <c r="J2315" i="1"/>
  <c r="I989" i="1"/>
  <c r="I1895" i="1"/>
  <c r="I782" i="1"/>
  <c r="I637" i="1"/>
  <c r="J1844" i="1"/>
  <c r="J1811" i="1"/>
  <c r="J1819" i="1"/>
  <c r="I1257" i="1"/>
  <c r="I976" i="1"/>
  <c r="J1040" i="1"/>
  <c r="I796" i="1"/>
  <c r="I765" i="1"/>
  <c r="J1272" i="1"/>
  <c r="J793" i="1"/>
  <c r="I744" i="1"/>
  <c r="I641" i="1"/>
  <c r="J738" i="1"/>
  <c r="J742" i="1"/>
  <c r="J1167" i="1"/>
  <c r="J1813" i="1"/>
  <c r="J805" i="1"/>
  <c r="J1591" i="1"/>
  <c r="I604" i="1"/>
  <c r="I740" i="1"/>
  <c r="I794" i="1"/>
  <c r="J1042" i="1"/>
  <c r="I1550" i="1"/>
  <c r="I1027" i="1"/>
  <c r="I694" i="1"/>
  <c r="J757" i="1"/>
  <c r="J749" i="1"/>
  <c r="I764" i="1"/>
  <c r="J1835" i="1"/>
  <c r="J970" i="1"/>
  <c r="I639" i="1"/>
  <c r="I773" i="1"/>
  <c r="J1086" i="1"/>
  <c r="J1025" i="1"/>
  <c r="J1022" i="1"/>
  <c r="J1023" i="1"/>
  <c r="J597" i="1"/>
  <c r="I760" i="1"/>
  <c r="J1013" i="1"/>
  <c r="I1559" i="1"/>
  <c r="J227" i="1"/>
  <c r="I974" i="1"/>
  <c r="I238" i="1"/>
  <c r="I612" i="1"/>
  <c r="I617" i="1"/>
  <c r="I605" i="1"/>
  <c r="I654" i="1"/>
  <c r="I746" i="1"/>
  <c r="I718" i="1"/>
  <c r="I736" i="1"/>
  <c r="I761" i="1"/>
  <c r="J770" i="1"/>
  <c r="J1030" i="1"/>
  <c r="J1166" i="1"/>
  <c r="J1556" i="1"/>
  <c r="J1575" i="1"/>
  <c r="I1926" i="1"/>
  <c r="I231" i="1"/>
  <c r="I687" i="1"/>
  <c r="I1096" i="1"/>
  <c r="I1168" i="1"/>
  <c r="J1812" i="1"/>
  <c r="J1816" i="1"/>
  <c r="J1572" i="1"/>
  <c r="I1939" i="1"/>
  <c r="J981" i="1"/>
  <c r="I1051" i="1"/>
  <c r="I800" i="1"/>
  <c r="J961" i="1"/>
  <c r="I1047" i="1"/>
  <c r="I1011" i="1"/>
  <c r="J728" i="1"/>
  <c r="I728" i="1"/>
  <c r="I591" i="1"/>
  <c r="I689" i="1"/>
  <c r="I595" i="1"/>
  <c r="I638" i="1"/>
  <c r="I777" i="1"/>
  <c r="J1014" i="1"/>
  <c r="J1050" i="1"/>
  <c r="I1593" i="1"/>
  <c r="I1567" i="1"/>
  <c r="J240" i="1"/>
  <c r="J634" i="1"/>
  <c r="I748" i="1"/>
  <c r="J1018" i="1"/>
  <c r="J1820" i="1"/>
  <c r="I1285" i="1"/>
  <c r="I966" i="1"/>
  <c r="J1565" i="1"/>
  <c r="J1592" i="1"/>
  <c r="I592" i="1"/>
  <c r="J648" i="1"/>
  <c r="J730" i="1"/>
  <c r="I756" i="1"/>
  <c r="J1573" i="1"/>
  <c r="J691" i="1"/>
  <c r="J753" i="1"/>
  <c r="I1584" i="1"/>
  <c r="I613" i="1"/>
  <c r="I636" i="1"/>
  <c r="J1817" i="1"/>
  <c r="J1001" i="1"/>
  <c r="I1039" i="1"/>
  <c r="J1015" i="1"/>
  <c r="I620" i="1"/>
  <c r="I684" i="1"/>
  <c r="J1052" i="1"/>
  <c r="J1017" i="1"/>
  <c r="J1577" i="1"/>
  <c r="I1019" i="1"/>
  <c r="I585" i="1"/>
  <c r="I784" i="1"/>
  <c r="I801" i="1"/>
  <c r="I712" i="1"/>
  <c r="J774" i="1"/>
  <c r="J1170" i="1"/>
  <c r="J1250" i="1"/>
  <c r="J1581" i="1"/>
  <c r="J1555" i="1"/>
  <c r="J1583" i="1"/>
  <c r="J2307" i="1"/>
  <c r="J1847" i="1"/>
  <c r="I985" i="1"/>
  <c r="I1898" i="1"/>
  <c r="J2033" i="1"/>
  <c r="I968" i="1"/>
  <c r="I983" i="1"/>
  <c r="J593" i="1"/>
  <c r="I1280" i="1"/>
  <c r="J1262" i="1"/>
  <c r="I621" i="1"/>
  <c r="I732" i="1"/>
  <c r="I766" i="1"/>
  <c r="I646" i="1"/>
  <c r="I776" i="1"/>
  <c r="I1585" i="1"/>
  <c r="J1829" i="1"/>
  <c r="J995" i="1"/>
  <c r="J236" i="1"/>
  <c r="I642" i="1"/>
  <c r="I778" i="1"/>
  <c r="J1037" i="1"/>
  <c r="J1282" i="1"/>
  <c r="I1561" i="1"/>
  <c r="J804" i="1"/>
  <c r="J1944" i="1"/>
  <c r="J82" i="1"/>
  <c r="I962" i="1"/>
  <c r="J1246" i="1"/>
  <c r="J1589" i="1"/>
  <c r="J1927" i="1"/>
  <c r="J1823" i="1"/>
  <c r="I1093" i="1"/>
  <c r="J1093" i="1"/>
  <c r="I1171" i="1"/>
  <c r="J1171" i="1"/>
  <c r="J650" i="1"/>
  <c r="I650" i="1"/>
  <c r="J1938" i="1"/>
  <c r="I1938" i="1"/>
  <c r="J1846" i="1"/>
  <c r="J1276" i="1"/>
  <c r="I1276" i="1"/>
  <c r="J630" i="1"/>
  <c r="I630" i="1"/>
  <c r="J695" i="1"/>
  <c r="I695" i="1"/>
  <c r="J1552" i="1"/>
  <c r="I1552" i="1"/>
  <c r="J84" i="1"/>
  <c r="I84" i="1"/>
  <c r="J600" i="1"/>
  <c r="I600" i="1"/>
  <c r="I1245" i="1"/>
  <c r="J1245" i="1"/>
  <c r="I1579" i="1"/>
  <c r="J1579" i="1"/>
  <c r="J1569" i="1"/>
  <c r="I1569" i="1"/>
  <c r="J2298" i="1"/>
  <c r="B2298" i="1" s="1"/>
  <c r="J1807" i="1"/>
  <c r="I780" i="1"/>
  <c r="J1824" i="1"/>
  <c r="J688" i="1"/>
  <c r="I688" i="1"/>
  <c r="J724" i="1"/>
  <c r="I724" i="1"/>
  <c r="I958" i="1"/>
  <c r="J958" i="1"/>
  <c r="J1176" i="1"/>
  <c r="I997" i="1"/>
  <c r="J997" i="1"/>
  <c r="J1568" i="1"/>
  <c r="J991" i="1"/>
  <c r="I633" i="1"/>
  <c r="I614" i="1"/>
  <c r="J1560" i="1"/>
  <c r="J1007" i="1"/>
  <c r="I645" i="1"/>
  <c r="I792" i="1"/>
  <c r="J1809" i="1"/>
  <c r="I1035" i="1"/>
  <c r="I964" i="1"/>
  <c r="I692" i="1"/>
  <c r="J741" i="1"/>
  <c r="I1896" i="1"/>
  <c r="J1266" i="1"/>
  <c r="J1948" i="1"/>
  <c r="I1948" i="1"/>
  <c r="J2299" i="1"/>
  <c r="I1003" i="1"/>
  <c r="J1281" i="1"/>
  <c r="I1281" i="1"/>
  <c r="J235" i="1"/>
  <c r="I235" i="1"/>
  <c r="J993" i="1"/>
  <c r="I993" i="1"/>
  <c r="I1253" i="1"/>
  <c r="J1253" i="1"/>
  <c r="I1564" i="1"/>
  <c r="J1564" i="1"/>
  <c r="J1810" i="1"/>
  <c r="J1043" i="1"/>
  <c r="I1043" i="1"/>
  <c r="I969" i="1"/>
  <c r="J969" i="1"/>
  <c r="I973" i="1"/>
  <c r="J973" i="1"/>
  <c r="I1549" i="1"/>
  <c r="J1804" i="1"/>
  <c r="J1821" i="1"/>
  <c r="I80" i="1"/>
  <c r="J80" i="1"/>
  <c r="J1557" i="1"/>
  <c r="I1557" i="1"/>
  <c r="J1892" i="1"/>
  <c r="I1892" i="1"/>
  <c r="I752" i="1"/>
  <c r="J1024" i="1"/>
  <c r="I1024" i="1"/>
  <c r="J1831" i="1"/>
  <c r="J1032" i="1"/>
  <c r="I1032" i="1"/>
  <c r="J972" i="1"/>
  <c r="I972" i="1"/>
  <c r="J1940" i="1"/>
  <c r="J1268" i="1"/>
  <c r="J987" i="1"/>
  <c r="J980" i="1"/>
  <c r="I980" i="1"/>
  <c r="J984" i="1"/>
  <c r="I984" i="1"/>
  <c r="J988" i="1"/>
  <c r="I988" i="1"/>
  <c r="J992" i="1"/>
  <c r="I992" i="1"/>
  <c r="J996" i="1"/>
  <c r="I996" i="1"/>
  <c r="J1000" i="1"/>
  <c r="I1000" i="1"/>
  <c r="J1004" i="1"/>
  <c r="I1004" i="1"/>
  <c r="J1008" i="1"/>
  <c r="I1008" i="1"/>
  <c r="J1012" i="1"/>
  <c r="I1012" i="1"/>
  <c r="J1016" i="1"/>
  <c r="I1016" i="1"/>
  <c r="J1048" i="1"/>
  <c r="I1048" i="1"/>
  <c r="J1808" i="1"/>
  <c r="J1005" i="1"/>
  <c r="J1009" i="1"/>
  <c r="J1832" i="1"/>
  <c r="I1031" i="1"/>
  <c r="J977" i="1"/>
  <c r="I1256" i="1"/>
  <c r="J1256" i="1"/>
  <c r="J982" i="1"/>
  <c r="I982" i="1"/>
  <c r="J986" i="1"/>
  <c r="I986" i="1"/>
  <c r="J990" i="1"/>
  <c r="I990" i="1"/>
  <c r="J994" i="1"/>
  <c r="I994" i="1"/>
  <c r="J998" i="1"/>
  <c r="I998" i="1"/>
  <c r="J1002" i="1"/>
  <c r="I1002" i="1"/>
  <c r="J1006" i="1"/>
  <c r="I1006" i="1"/>
  <c r="J1010" i="1"/>
  <c r="I1010" i="1"/>
  <c r="J226" i="1"/>
  <c r="I226" i="1"/>
  <c r="J772" i="1"/>
  <c r="I772" i="1"/>
  <c r="J788" i="1"/>
  <c r="I788" i="1"/>
  <c r="I1258" i="1"/>
  <c r="J1258" i="1"/>
  <c r="I963" i="1"/>
  <c r="J963" i="1"/>
  <c r="I1044" i="1"/>
  <c r="J1044" i="1"/>
  <c r="J224" i="1"/>
  <c r="I224" i="1"/>
  <c r="I222" i="1"/>
  <c r="J222" i="1"/>
  <c r="I959" i="1"/>
  <c r="J959" i="1"/>
  <c r="I967" i="1"/>
  <c r="J967" i="1"/>
  <c r="I975" i="1"/>
  <c r="J975" i="1"/>
  <c r="I971" i="1"/>
  <c r="J971" i="1"/>
  <c r="I979" i="1"/>
  <c r="J979" i="1"/>
  <c r="I1028" i="1"/>
  <c r="J1028" i="1"/>
  <c r="I220" i="1"/>
  <c r="J220" i="1"/>
  <c r="I1036" i="1"/>
  <c r="J1036" i="1"/>
  <c r="I1264" i="1"/>
  <c r="J1264" i="1"/>
  <c r="J1827" i="1"/>
  <c r="I1020" i="1"/>
  <c r="J1020" i="1"/>
  <c r="J779" i="1"/>
  <c r="I779" i="1"/>
  <c r="J787" i="1"/>
  <c r="I787" i="1"/>
  <c r="J783" i="1"/>
  <c r="I783" i="1"/>
  <c r="I1251" i="1"/>
  <c r="J1251" i="1"/>
  <c r="I1259" i="1"/>
  <c r="J1259" i="1"/>
  <c r="J1830" i="1"/>
  <c r="J234" i="1"/>
  <c r="I234" i="1"/>
  <c r="J763" i="1"/>
  <c r="I763" i="1"/>
  <c r="J791" i="1"/>
  <c r="I791" i="1"/>
  <c r="J771" i="1"/>
  <c r="I771" i="1"/>
  <c r="J602" i="1"/>
  <c r="I602" i="1"/>
  <c r="J635" i="1"/>
  <c r="I635" i="1"/>
  <c r="J1247" i="1"/>
  <c r="I1263" i="1"/>
  <c r="J1263" i="1"/>
  <c r="J1834" i="1"/>
  <c r="J775" i="1"/>
  <c r="I775" i="1"/>
  <c r="J723" i="1"/>
  <c r="I723" i="1"/>
  <c r="J731" i="1"/>
  <c r="I731" i="1"/>
  <c r="J739" i="1"/>
  <c r="I739" i="1"/>
  <c r="J747" i="1"/>
  <c r="I747" i="1"/>
  <c r="J755" i="1"/>
  <c r="I755" i="1"/>
  <c r="J767" i="1"/>
  <c r="I767" i="1"/>
  <c r="J799" i="1"/>
  <c r="I799" i="1"/>
  <c r="I1267" i="1"/>
  <c r="J1267" i="1"/>
  <c r="J233" i="1"/>
  <c r="I233" i="1"/>
  <c r="J795" i="1"/>
  <c r="I795" i="1"/>
  <c r="J743" i="1"/>
  <c r="I743" i="1"/>
  <c r="J751" i="1"/>
  <c r="I751" i="1"/>
  <c r="J759" i="1"/>
  <c r="I759" i="1"/>
  <c r="J803" i="1"/>
  <c r="I803" i="1"/>
  <c r="J586" i="1"/>
  <c r="I586" i="1"/>
  <c r="I1248" i="1"/>
  <c r="J1248" i="1"/>
  <c r="I1255" i="1"/>
  <c r="J1255" i="1"/>
  <c r="I1271" i="1"/>
  <c r="J1271" i="1"/>
  <c r="I734" i="1"/>
  <c r="J734" i="1"/>
  <c r="I693" i="1"/>
  <c r="J693" i="1"/>
  <c r="I213" i="1"/>
  <c r="J213" i="1"/>
  <c r="I209" i="1"/>
  <c r="J209" i="1"/>
  <c r="I210" i="1"/>
  <c r="J210" i="1"/>
  <c r="I211" i="1"/>
  <c r="J211" i="1"/>
  <c r="I212" i="1"/>
  <c r="J212" i="1"/>
  <c r="I215" i="1"/>
  <c r="J215" i="1"/>
  <c r="I216" i="1"/>
  <c r="J216" i="1"/>
  <c r="I217" i="1"/>
  <c r="J217" i="1"/>
  <c r="I218" i="1"/>
  <c r="J218" i="1"/>
  <c r="I221" i="1"/>
  <c r="J221" i="1"/>
  <c r="I225" i="1"/>
  <c r="J225" i="1"/>
  <c r="J2303" i="1"/>
  <c r="J2304" i="1"/>
  <c r="J2305" i="1"/>
  <c r="J2309" i="1"/>
  <c r="J2310" i="1"/>
  <c r="J2311" i="1"/>
  <c r="J2367" i="1"/>
  <c r="I2367" i="1"/>
  <c r="J2366" i="1"/>
  <c r="I2366" i="1"/>
  <c r="J2368" i="1"/>
  <c r="I2368" i="1"/>
  <c r="J315" i="1"/>
  <c r="I315" i="1"/>
  <c r="J270" i="1"/>
  <c r="I651" i="1"/>
  <c r="J651" i="1"/>
  <c r="I653" i="1"/>
  <c r="J653" i="1"/>
  <c r="J2318" i="1"/>
  <c r="J2319" i="1"/>
  <c r="J2320" i="1"/>
  <c r="J2321" i="1"/>
  <c r="J2322" i="1"/>
  <c r="J2323" i="1"/>
  <c r="J2324" i="1"/>
  <c r="J2325" i="1"/>
  <c r="J2327" i="1"/>
  <c r="J2328" i="1"/>
  <c r="J2329" i="1"/>
  <c r="J2330" i="1"/>
  <c r="J2331" i="1"/>
  <c r="J2332" i="1"/>
  <c r="J2333" i="1"/>
  <c r="J2334" i="1"/>
  <c r="J2335" i="1"/>
  <c r="J2336" i="1"/>
  <c r="J2337" i="1"/>
  <c r="J2338" i="1"/>
  <c r="J2383" i="1"/>
  <c r="J2384" i="1"/>
  <c r="J2385" i="1"/>
  <c r="J2386" i="1"/>
  <c r="J2387" i="1"/>
  <c r="J2388" i="1"/>
  <c r="J389" i="1"/>
  <c r="B389" i="1" s="1"/>
  <c r="J390" i="1"/>
  <c r="J391" i="1"/>
  <c r="J392" i="1"/>
  <c r="J393" i="1"/>
  <c r="J430" i="1"/>
  <c r="B430" i="1" s="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I472" i="1"/>
  <c r="I473" i="1"/>
  <c r="J473" i="1"/>
  <c r="I474" i="1"/>
  <c r="J474" i="1"/>
  <c r="I475" i="1"/>
  <c r="J475" i="1"/>
  <c r="I477" i="1"/>
  <c r="J477" i="1"/>
  <c r="I478" i="1"/>
  <c r="J478" i="1"/>
  <c r="I479" i="1"/>
  <c r="J479" i="1"/>
  <c r="I480" i="1"/>
  <c r="J480" i="1"/>
  <c r="I481" i="1"/>
  <c r="J481" i="1"/>
  <c r="I482" i="1"/>
  <c r="J482" i="1"/>
  <c r="I483" i="1"/>
  <c r="J483" i="1"/>
  <c r="I484" i="1"/>
  <c r="J484" i="1"/>
  <c r="I485" i="1"/>
  <c r="J485" i="1"/>
  <c r="I486" i="1"/>
  <c r="J486" i="1"/>
  <c r="I491" i="1"/>
  <c r="J491" i="1"/>
  <c r="I492" i="1"/>
  <c r="J492" i="1"/>
  <c r="I493" i="1"/>
  <c r="J493" i="1"/>
  <c r="I494" i="1"/>
  <c r="J494" i="1"/>
  <c r="I495" i="1"/>
  <c r="J495" i="1"/>
  <c r="I496" i="1"/>
  <c r="J496" i="1"/>
  <c r="I497" i="1"/>
  <c r="J497" i="1"/>
  <c r="I498" i="1"/>
  <c r="J498" i="1"/>
  <c r="I500" i="1"/>
  <c r="J500" i="1"/>
  <c r="I501" i="1"/>
  <c r="J501" i="1"/>
  <c r="I502" i="1"/>
  <c r="J502" i="1"/>
  <c r="I503" i="1"/>
  <c r="J503" i="1"/>
  <c r="I504" i="1"/>
  <c r="J504" i="1"/>
  <c r="I514" i="1"/>
  <c r="I515" i="1"/>
  <c r="I517" i="1"/>
  <c r="I518" i="1"/>
  <c r="I519" i="1"/>
  <c r="I520" i="1"/>
  <c r="I522" i="1"/>
  <c r="I523" i="1"/>
  <c r="I524" i="1"/>
  <c r="I526" i="1"/>
  <c r="I576" i="1"/>
  <c r="J576" i="1"/>
  <c r="I577" i="1"/>
  <c r="J577" i="1"/>
  <c r="I579" i="1"/>
  <c r="J579" i="1"/>
  <c r="I580" i="1"/>
  <c r="J580" i="1"/>
  <c r="I581" i="1"/>
  <c r="J581" i="1"/>
  <c r="I582" i="1"/>
  <c r="J582" i="1"/>
  <c r="I583" i="1"/>
  <c r="J583" i="1"/>
  <c r="I598" i="1"/>
  <c r="J598" i="1"/>
  <c r="I599" i="1"/>
  <c r="J599" i="1"/>
  <c r="I601" i="1"/>
  <c r="J601" i="1"/>
  <c r="I603" i="1"/>
  <c r="J603" i="1"/>
  <c r="I606" i="1"/>
  <c r="J606" i="1"/>
  <c r="I607" i="1"/>
  <c r="J607" i="1"/>
  <c r="I608" i="1"/>
  <c r="J608" i="1"/>
  <c r="I609" i="1"/>
  <c r="J609" i="1"/>
  <c r="I611" i="1"/>
  <c r="J611" i="1"/>
  <c r="I615" i="1"/>
  <c r="J615" i="1"/>
  <c r="I616" i="1"/>
  <c r="J616" i="1"/>
  <c r="I618" i="1"/>
  <c r="J618" i="1"/>
  <c r="I619" i="1"/>
  <c r="J619" i="1"/>
  <c r="I622" i="1"/>
  <c r="J622" i="1"/>
  <c r="I623" i="1"/>
  <c r="J623" i="1"/>
  <c r="J624" i="1"/>
  <c r="J1068" i="1"/>
  <c r="B1068" i="1" s="1"/>
  <c r="J1069" i="1"/>
  <c r="J1070" i="1"/>
  <c r="J1071" i="1"/>
  <c r="J1072" i="1"/>
  <c r="J1073" i="1"/>
  <c r="J1074" i="1"/>
  <c r="J1075" i="1"/>
  <c r="J1076" i="1"/>
  <c r="J1077" i="1"/>
  <c r="J1078" i="1"/>
  <c r="J1079" i="1"/>
  <c r="J1080" i="1"/>
  <c r="J1081" i="1"/>
  <c r="I1129" i="1"/>
  <c r="J1129" i="1"/>
  <c r="I1131" i="1"/>
  <c r="J1131" i="1"/>
  <c r="I1132" i="1"/>
  <c r="J1132" i="1"/>
  <c r="I1133" i="1"/>
  <c r="J1133" i="1"/>
  <c r="I1213" i="1"/>
  <c r="J1213" i="1"/>
  <c r="I1214" i="1"/>
  <c r="J1214" i="1"/>
  <c r="I1216" i="1"/>
  <c r="J1216" i="1"/>
  <c r="I1217" i="1"/>
  <c r="J1217" i="1"/>
  <c r="I1219" i="1"/>
  <c r="J1219" i="1"/>
  <c r="I1224" i="1"/>
  <c r="J1224" i="1"/>
  <c r="I1225" i="1"/>
  <c r="J1225" i="1"/>
  <c r="I1274" i="1"/>
  <c r="J1274" i="1"/>
  <c r="I1275" i="1"/>
  <c r="J1275" i="1"/>
  <c r="I153" i="1"/>
  <c r="J153" i="1"/>
  <c r="I154" i="1"/>
  <c r="J154" i="1"/>
  <c r="I155" i="1"/>
  <c r="J155" i="1"/>
  <c r="I157" i="1"/>
  <c r="J157" i="1"/>
  <c r="I158" i="1"/>
  <c r="J158" i="1"/>
  <c r="I159" i="1"/>
  <c r="J159" i="1"/>
  <c r="I160" i="1"/>
  <c r="J160" i="1"/>
  <c r="I124" i="1"/>
  <c r="J124" i="1"/>
  <c r="I132" i="1"/>
  <c r="J132" i="1"/>
  <c r="I133" i="1"/>
  <c r="J133" i="1"/>
  <c r="I134" i="1"/>
  <c r="J134" i="1"/>
  <c r="I135" i="1"/>
  <c r="J135" i="1"/>
  <c r="I136" i="1"/>
  <c r="J136" i="1"/>
  <c r="I137" i="1"/>
  <c r="J137" i="1"/>
  <c r="I33" i="1"/>
  <c r="J33" i="1"/>
  <c r="I35" i="1"/>
  <c r="J35" i="1"/>
  <c r="I40" i="1"/>
  <c r="J40" i="1"/>
  <c r="I41" i="1"/>
  <c r="J41" i="1"/>
  <c r="J45" i="1"/>
  <c r="I49" i="1"/>
  <c r="J49" i="1"/>
  <c r="I51" i="1"/>
  <c r="J51" i="1"/>
  <c r="I52" i="1"/>
  <c r="J52" i="1"/>
  <c r="J2350" i="1"/>
  <c r="J2346" i="1"/>
  <c r="B2346" i="1" s="1"/>
  <c r="J2352" i="1"/>
  <c r="J2351" i="1"/>
  <c r="J2349" i="1"/>
  <c r="J2314" i="1"/>
  <c r="J2301" i="1"/>
  <c r="I50" i="1"/>
  <c r="J50" i="1"/>
  <c r="I42" i="1"/>
  <c r="J42" i="1"/>
  <c r="J2316" i="1"/>
  <c r="I1180" i="1"/>
  <c r="I1181" i="1"/>
  <c r="I1182" i="1"/>
  <c r="J1182" i="1"/>
  <c r="I1183" i="1"/>
  <c r="I1184" i="1"/>
  <c r="I1185" i="1"/>
  <c r="I1186" i="1"/>
  <c r="I1187" i="1"/>
  <c r="I1188" i="1"/>
  <c r="I1189" i="1"/>
  <c r="I1190" i="1"/>
  <c r="I1191" i="1"/>
  <c r="J1191" i="1"/>
  <c r="I1192" i="1"/>
  <c r="I1193" i="1"/>
  <c r="I1195" i="1"/>
  <c r="I1196" i="1"/>
  <c r="I1197" i="1"/>
  <c r="J1197" i="1"/>
  <c r="I1198" i="1"/>
  <c r="I1199" i="1"/>
  <c r="J1199" i="1"/>
  <c r="I1200" i="1"/>
  <c r="I1201" i="1"/>
  <c r="I1202" i="1"/>
  <c r="I1203" i="1"/>
  <c r="I1204" i="1"/>
  <c r="I1205" i="1"/>
  <c r="I1206" i="1"/>
  <c r="I1207" i="1"/>
  <c r="J1207" i="1"/>
  <c r="I1208" i="1"/>
  <c r="J1208" i="1"/>
  <c r="I1209" i="1"/>
  <c r="I1210" i="1"/>
  <c r="J1180" i="1"/>
  <c r="J1181" i="1"/>
  <c r="J1183" i="1"/>
  <c r="J1184" i="1"/>
  <c r="J1185" i="1"/>
  <c r="J1186" i="1"/>
  <c r="J1187" i="1"/>
  <c r="J1188" i="1"/>
  <c r="J1189" i="1"/>
  <c r="J1190" i="1"/>
  <c r="J1192" i="1"/>
  <c r="J1193" i="1"/>
  <c r="K1193" i="1" s="1"/>
  <c r="J1195" i="1"/>
  <c r="J1196" i="1"/>
  <c r="K1196" i="1" s="1"/>
  <c r="J1198" i="1"/>
  <c r="J1200" i="1"/>
  <c r="J1201" i="1"/>
  <c r="J1202" i="1"/>
  <c r="J1203" i="1"/>
  <c r="J1204" i="1"/>
  <c r="J1205" i="1"/>
  <c r="J1206" i="1"/>
  <c r="J1209" i="1"/>
  <c r="J1210" i="1"/>
  <c r="I353" i="1"/>
  <c r="I354" i="1"/>
  <c r="I355" i="1"/>
  <c r="I356" i="1"/>
  <c r="I357" i="1"/>
  <c r="I358" i="1"/>
  <c r="J353" i="1"/>
  <c r="J354" i="1"/>
  <c r="J355" i="1"/>
  <c r="J356" i="1"/>
  <c r="J357" i="1"/>
  <c r="J358" i="1"/>
  <c r="I312" i="1"/>
  <c r="I314" i="1"/>
  <c r="I316" i="1"/>
  <c r="J316" i="1"/>
  <c r="I317" i="1"/>
  <c r="I318" i="1"/>
  <c r="I319" i="1"/>
  <c r="I320" i="1"/>
  <c r="I321" i="1"/>
  <c r="I322" i="1"/>
  <c r="J322" i="1"/>
  <c r="I323" i="1"/>
  <c r="J323" i="1"/>
  <c r="I324" i="1"/>
  <c r="J324" i="1"/>
  <c r="J312" i="1"/>
  <c r="J314" i="1"/>
  <c r="J317" i="1"/>
  <c r="J318" i="1"/>
  <c r="J319" i="1"/>
  <c r="J320" i="1"/>
  <c r="J321" i="1"/>
  <c r="J17" i="1"/>
  <c r="I1787" i="1"/>
  <c r="I1788" i="1"/>
  <c r="I1789" i="1"/>
  <c r="J1789" i="1"/>
  <c r="I1790" i="1"/>
  <c r="J1790" i="1"/>
  <c r="I1791" i="1"/>
  <c r="I1792" i="1"/>
  <c r="I1793" i="1"/>
  <c r="I1794" i="1"/>
  <c r="I1795" i="1"/>
  <c r="I1796" i="1"/>
  <c r="I1797" i="1"/>
  <c r="I1798" i="1"/>
  <c r="I1799" i="1"/>
  <c r="I1800" i="1"/>
  <c r="I1801" i="1"/>
  <c r="J1787" i="1"/>
  <c r="J1788" i="1"/>
  <c r="J1791" i="1"/>
  <c r="J1792" i="1"/>
  <c r="J1793" i="1"/>
  <c r="J1794" i="1"/>
  <c r="J1795" i="1"/>
  <c r="J1796" i="1"/>
  <c r="J1797" i="1"/>
  <c r="J1798" i="1"/>
  <c r="J1799" i="1"/>
  <c r="J1800" i="1"/>
  <c r="J1801" i="1"/>
  <c r="I57" i="1"/>
  <c r="J57" i="1"/>
  <c r="I59" i="1"/>
  <c r="J59" i="1"/>
  <c r="I60" i="1"/>
  <c r="I61" i="1"/>
  <c r="I62" i="1"/>
  <c r="I63" i="1"/>
  <c r="I64" i="1"/>
  <c r="I65" i="1"/>
  <c r="I66" i="1"/>
  <c r="I67" i="1"/>
  <c r="J60" i="1"/>
  <c r="J61" i="1"/>
  <c r="J62" i="1"/>
  <c r="J63" i="1"/>
  <c r="J64" i="1"/>
  <c r="J65" i="1"/>
  <c r="J66" i="1"/>
  <c r="J67" i="1"/>
  <c r="J69" i="1"/>
  <c r="J70" i="1"/>
  <c r="J71" i="1"/>
  <c r="J72" i="1"/>
  <c r="J73" i="1"/>
  <c r="J252" i="1"/>
  <c r="B252" i="1" s="1"/>
  <c r="J253" i="1"/>
  <c r="J254" i="1"/>
  <c r="J255" i="1"/>
  <c r="J256" i="1"/>
  <c r="J257" i="1"/>
  <c r="J258" i="1"/>
  <c r="J259" i="1"/>
  <c r="J260" i="1"/>
  <c r="J261" i="1"/>
  <c r="J262" i="1"/>
  <c r="J265" i="1"/>
  <c r="J266" i="1"/>
  <c r="J267" i="1"/>
  <c r="J268" i="1"/>
  <c r="J269"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95" i="1"/>
  <c r="B395" i="1" s="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I506" i="1"/>
  <c r="J506" i="1"/>
  <c r="I507" i="1"/>
  <c r="I508" i="1"/>
  <c r="I509" i="1"/>
  <c r="I510" i="1"/>
  <c r="J510" i="1"/>
  <c r="I511" i="1"/>
  <c r="I512" i="1"/>
  <c r="J507" i="1"/>
  <c r="J508" i="1"/>
  <c r="J509" i="1"/>
  <c r="J511" i="1"/>
  <c r="J512" i="1"/>
  <c r="J657" i="1"/>
  <c r="B657" i="1" s="1"/>
  <c r="J658" i="1"/>
  <c r="J659" i="1"/>
  <c r="J660" i="1"/>
  <c r="J661" i="1"/>
  <c r="J662" i="1"/>
  <c r="J663" i="1"/>
  <c r="J664" i="1"/>
  <c r="J665" i="1"/>
  <c r="J666" i="1"/>
  <c r="J668" i="1"/>
  <c r="B668" i="1" s="1"/>
  <c r="J669" i="1"/>
  <c r="J670" i="1"/>
  <c r="J671" i="1"/>
  <c r="J672" i="1"/>
  <c r="J673" i="1"/>
  <c r="J674" i="1"/>
  <c r="J675" i="1"/>
  <c r="J676" i="1"/>
  <c r="J677" i="1"/>
  <c r="J678" i="1"/>
  <c r="J679" i="1"/>
  <c r="J680" i="1"/>
  <c r="I696" i="1"/>
  <c r="I697" i="1"/>
  <c r="I698" i="1"/>
  <c r="J698" i="1"/>
  <c r="I699" i="1"/>
  <c r="I700" i="1"/>
  <c r="I701" i="1"/>
  <c r="I702" i="1"/>
  <c r="I703" i="1"/>
  <c r="I704" i="1"/>
  <c r="I705" i="1"/>
  <c r="J705" i="1"/>
  <c r="I706" i="1"/>
  <c r="I707" i="1"/>
  <c r="I708" i="1"/>
  <c r="I709" i="1"/>
  <c r="I710" i="1"/>
  <c r="I711" i="1"/>
  <c r="I714" i="1"/>
  <c r="I715" i="1"/>
  <c r="I716" i="1"/>
  <c r="J716" i="1"/>
  <c r="I719" i="1"/>
  <c r="I720" i="1"/>
  <c r="I721" i="1"/>
  <c r="I722" i="1"/>
  <c r="I725" i="1"/>
  <c r="I726" i="1"/>
  <c r="I727" i="1"/>
  <c r="J727" i="1"/>
  <c r="I729" i="1"/>
  <c r="J729" i="1"/>
  <c r="J696" i="1"/>
  <c r="J697" i="1"/>
  <c r="J699" i="1"/>
  <c r="J700" i="1"/>
  <c r="J701" i="1"/>
  <c r="J702" i="1"/>
  <c r="J703" i="1"/>
  <c r="J704" i="1"/>
  <c r="J706" i="1"/>
  <c r="J707" i="1"/>
  <c r="J708" i="1"/>
  <c r="J709" i="1"/>
  <c r="J710" i="1"/>
  <c r="J711" i="1"/>
  <c r="J714" i="1"/>
  <c r="J715" i="1"/>
  <c r="J719" i="1"/>
  <c r="J720" i="1"/>
  <c r="J721" i="1"/>
  <c r="J722" i="1"/>
  <c r="J725" i="1"/>
  <c r="J726" i="1"/>
  <c r="I807" i="1"/>
  <c r="J807" i="1"/>
  <c r="I808" i="1"/>
  <c r="I810" i="1"/>
  <c r="I811" i="1"/>
  <c r="I812" i="1"/>
  <c r="I813" i="1"/>
  <c r="I814" i="1"/>
  <c r="I815" i="1"/>
  <c r="I816" i="1"/>
  <c r="I817" i="1"/>
  <c r="I818" i="1"/>
  <c r="I821" i="1"/>
  <c r="I822" i="1"/>
  <c r="I823" i="1"/>
  <c r="I824" i="1"/>
  <c r="I825" i="1"/>
  <c r="I826" i="1"/>
  <c r="I827" i="1"/>
  <c r="I828" i="1"/>
  <c r="I829" i="1"/>
  <c r="I830" i="1"/>
  <c r="I831" i="1"/>
  <c r="I832" i="1"/>
  <c r="I833" i="1"/>
  <c r="I834" i="1"/>
  <c r="I835" i="1"/>
  <c r="I836" i="1"/>
  <c r="I837" i="1"/>
  <c r="I840" i="1"/>
  <c r="I841" i="1"/>
  <c r="I843" i="1"/>
  <c r="I844" i="1"/>
  <c r="I847" i="1"/>
  <c r="I848" i="1"/>
  <c r="I849" i="1"/>
  <c r="J849" i="1"/>
  <c r="I851" i="1"/>
  <c r="J851" i="1"/>
  <c r="I852" i="1"/>
  <c r="I853" i="1"/>
  <c r="I854" i="1"/>
  <c r="I855" i="1"/>
  <c r="I856" i="1"/>
  <c r="I857" i="1"/>
  <c r="I860" i="1"/>
  <c r="I861" i="1"/>
  <c r="I862" i="1"/>
  <c r="I867" i="1"/>
  <c r="I868" i="1"/>
  <c r="I869" i="1"/>
  <c r="I870" i="1"/>
  <c r="I871" i="1"/>
  <c r="I872" i="1"/>
  <c r="I873" i="1"/>
  <c r="I874" i="1"/>
  <c r="I875" i="1"/>
  <c r="I876" i="1"/>
  <c r="I877" i="1"/>
  <c r="I878" i="1"/>
  <c r="I881" i="1"/>
  <c r="I882" i="1"/>
  <c r="J882" i="1"/>
  <c r="I883" i="1"/>
  <c r="J883" i="1"/>
  <c r="I884" i="1"/>
  <c r="I885" i="1"/>
  <c r="I886" i="1"/>
  <c r="I887" i="1"/>
  <c r="I888" i="1"/>
  <c r="I889" i="1"/>
  <c r="I890" i="1"/>
  <c r="I891" i="1"/>
  <c r="I892" i="1"/>
  <c r="I893" i="1"/>
  <c r="I894" i="1"/>
  <c r="I895" i="1"/>
  <c r="I896" i="1"/>
  <c r="I897" i="1"/>
  <c r="I898" i="1"/>
  <c r="I899" i="1"/>
  <c r="I900" i="1"/>
  <c r="I901" i="1"/>
  <c r="I902" i="1"/>
  <c r="I903" i="1"/>
  <c r="I904" i="1"/>
  <c r="I905" i="1"/>
  <c r="I906" i="1"/>
  <c r="I907" i="1"/>
  <c r="J907" i="1"/>
  <c r="I908" i="1"/>
  <c r="I909" i="1"/>
  <c r="I910" i="1"/>
  <c r="I911" i="1"/>
  <c r="I912" i="1"/>
  <c r="I913" i="1"/>
  <c r="I914" i="1"/>
  <c r="I915" i="1"/>
  <c r="I916" i="1"/>
  <c r="I917" i="1"/>
  <c r="I918" i="1"/>
  <c r="I919" i="1"/>
  <c r="I920" i="1"/>
  <c r="I921" i="1"/>
  <c r="I922" i="1"/>
  <c r="I923" i="1"/>
  <c r="I924" i="1"/>
  <c r="I925" i="1"/>
  <c r="I926" i="1"/>
  <c r="I927" i="1"/>
  <c r="I928" i="1"/>
  <c r="I929" i="1"/>
  <c r="I930" i="1"/>
  <c r="I935" i="1"/>
  <c r="I936" i="1"/>
  <c r="J808" i="1"/>
  <c r="J810" i="1"/>
  <c r="J811" i="1"/>
  <c r="J812" i="1"/>
  <c r="J813" i="1"/>
  <c r="J814" i="1"/>
  <c r="J815" i="1"/>
  <c r="J816" i="1"/>
  <c r="J817" i="1"/>
  <c r="J818" i="1"/>
  <c r="J821" i="1"/>
  <c r="J822" i="1"/>
  <c r="J823" i="1"/>
  <c r="J824" i="1"/>
  <c r="J825" i="1"/>
  <c r="J826" i="1"/>
  <c r="J827" i="1"/>
  <c r="J828" i="1"/>
  <c r="J829" i="1"/>
  <c r="J830" i="1"/>
  <c r="J831" i="1"/>
  <c r="J832" i="1"/>
  <c r="J833" i="1"/>
  <c r="J834" i="1"/>
  <c r="J835" i="1"/>
  <c r="J836" i="1"/>
  <c r="J837" i="1"/>
  <c r="J840" i="1"/>
  <c r="J841" i="1"/>
  <c r="J843" i="1"/>
  <c r="J844" i="1"/>
  <c r="J847" i="1"/>
  <c r="J848" i="1"/>
  <c r="J852" i="1"/>
  <c r="J853" i="1"/>
  <c r="J854" i="1"/>
  <c r="J855" i="1"/>
  <c r="J856" i="1"/>
  <c r="J857" i="1"/>
  <c r="J860" i="1"/>
  <c r="J861" i="1"/>
  <c r="J862" i="1"/>
  <c r="J867" i="1"/>
  <c r="J868" i="1"/>
  <c r="J869" i="1"/>
  <c r="J870" i="1"/>
  <c r="J871" i="1"/>
  <c r="J872" i="1"/>
  <c r="J873" i="1"/>
  <c r="J874" i="1"/>
  <c r="J875" i="1"/>
  <c r="J876" i="1"/>
  <c r="J877" i="1"/>
  <c r="J878" i="1"/>
  <c r="J881" i="1"/>
  <c r="J884" i="1"/>
  <c r="J885" i="1"/>
  <c r="J886" i="1"/>
  <c r="J887" i="1"/>
  <c r="J888" i="1"/>
  <c r="J889" i="1"/>
  <c r="J890" i="1"/>
  <c r="J891" i="1"/>
  <c r="J892" i="1"/>
  <c r="J893" i="1"/>
  <c r="J894" i="1"/>
  <c r="J895" i="1"/>
  <c r="J896" i="1"/>
  <c r="J897" i="1"/>
  <c r="J898" i="1"/>
  <c r="J899" i="1"/>
  <c r="J900" i="1"/>
  <c r="J901" i="1"/>
  <c r="J902" i="1"/>
  <c r="J903" i="1"/>
  <c r="J904" i="1"/>
  <c r="J905" i="1"/>
  <c r="J906" i="1"/>
  <c r="J908" i="1"/>
  <c r="J909" i="1"/>
  <c r="J910" i="1"/>
  <c r="J911" i="1"/>
  <c r="J912" i="1"/>
  <c r="J913" i="1"/>
  <c r="J914" i="1"/>
  <c r="J915" i="1"/>
  <c r="J916" i="1"/>
  <c r="J917" i="1"/>
  <c r="J918" i="1"/>
  <c r="J919" i="1"/>
  <c r="J920" i="1"/>
  <c r="J921" i="1"/>
  <c r="J922" i="1"/>
  <c r="J923" i="1"/>
  <c r="J924" i="1"/>
  <c r="J925" i="1"/>
  <c r="J926" i="1"/>
  <c r="J927" i="1"/>
  <c r="J928" i="1"/>
  <c r="J929" i="1"/>
  <c r="J930" i="1"/>
  <c r="J935" i="1"/>
  <c r="J936" i="1"/>
  <c r="I938" i="1"/>
  <c r="J938" i="1"/>
  <c r="I939" i="1"/>
  <c r="I940" i="1"/>
  <c r="I941" i="1"/>
  <c r="I942" i="1"/>
  <c r="I943" i="1"/>
  <c r="I944" i="1"/>
  <c r="I945" i="1"/>
  <c r="I946" i="1"/>
  <c r="I947" i="1"/>
  <c r="I948" i="1"/>
  <c r="I949" i="1"/>
  <c r="J939" i="1"/>
  <c r="J940" i="1"/>
  <c r="J941" i="1"/>
  <c r="J942" i="1"/>
  <c r="J943" i="1"/>
  <c r="J944" i="1"/>
  <c r="J945" i="1"/>
  <c r="J946" i="1"/>
  <c r="J947" i="1"/>
  <c r="J948" i="1"/>
  <c r="J949" i="1"/>
  <c r="I1135" i="1"/>
  <c r="J1135" i="1"/>
  <c r="I1136" i="1"/>
  <c r="I1138" i="1"/>
  <c r="J1136" i="1"/>
  <c r="J1138" i="1"/>
  <c r="I1227" i="1"/>
  <c r="J1227" i="1"/>
  <c r="I1228" i="1"/>
  <c r="I1229" i="1"/>
  <c r="I1230" i="1"/>
  <c r="I1233" i="1"/>
  <c r="I1234" i="1"/>
  <c r="I1235" i="1"/>
  <c r="I1237" i="1"/>
  <c r="I1240" i="1"/>
  <c r="J1228" i="1"/>
  <c r="J1229" i="1"/>
  <c r="J1230" i="1"/>
  <c r="J1233" i="1"/>
  <c r="J1234" i="1"/>
  <c r="J1235" i="1"/>
  <c r="J1237" i="1"/>
  <c r="J1240" i="1"/>
  <c r="I1287" i="1"/>
  <c r="J1287" i="1"/>
  <c r="I1288" i="1"/>
  <c r="I1289" i="1"/>
  <c r="I1290" i="1"/>
  <c r="I1291" i="1"/>
  <c r="I1292" i="1"/>
  <c r="I1293" i="1"/>
  <c r="I1294" i="1"/>
  <c r="J1294" i="1"/>
  <c r="I1295" i="1"/>
  <c r="J1295" i="1"/>
  <c r="I1296" i="1"/>
  <c r="J1296" i="1"/>
  <c r="I1297" i="1"/>
  <c r="I1298" i="1"/>
  <c r="I1299" i="1"/>
  <c r="I1300" i="1"/>
  <c r="J1288" i="1"/>
  <c r="J1289" i="1"/>
  <c r="J1290" i="1"/>
  <c r="J1291" i="1"/>
  <c r="J1292" i="1"/>
  <c r="J1293" i="1"/>
  <c r="J1297" i="1"/>
  <c r="J1298" i="1"/>
  <c r="J1299" i="1"/>
  <c r="J1300" i="1"/>
  <c r="I1952" i="1"/>
  <c r="J1952" i="1"/>
  <c r="I1953" i="1"/>
  <c r="I1954" i="1"/>
  <c r="I1955" i="1"/>
  <c r="I1956" i="1"/>
  <c r="I1957" i="1"/>
  <c r="I1958" i="1"/>
  <c r="I1959" i="1"/>
  <c r="I1960" i="1"/>
  <c r="I1961" i="1"/>
  <c r="I1962" i="1"/>
  <c r="I1963" i="1"/>
  <c r="I1964" i="1"/>
  <c r="I1965" i="1"/>
  <c r="I1966" i="1"/>
  <c r="I1967" i="1"/>
  <c r="I1968" i="1"/>
  <c r="J1953" i="1"/>
  <c r="J1954" i="1"/>
  <c r="J1955" i="1"/>
  <c r="J1956" i="1"/>
  <c r="J1957" i="1"/>
  <c r="J1958" i="1"/>
  <c r="J1959" i="1"/>
  <c r="J1960" i="1"/>
  <c r="J1961" i="1"/>
  <c r="J1962" i="1"/>
  <c r="J1963" i="1"/>
  <c r="J1964" i="1"/>
  <c r="J1965" i="1"/>
  <c r="J1966" i="1"/>
  <c r="J1967" i="1"/>
  <c r="J1968" i="1"/>
  <c r="I1970" i="1"/>
  <c r="J1970" i="1"/>
  <c r="I1971" i="1"/>
  <c r="I1972" i="1"/>
  <c r="I1973" i="1"/>
  <c r="I1974" i="1"/>
  <c r="I1975" i="1"/>
  <c r="I1976" i="1"/>
  <c r="I1977" i="1"/>
  <c r="I1978" i="1"/>
  <c r="J1971" i="1"/>
  <c r="J1972" i="1"/>
  <c r="J1973" i="1"/>
  <c r="J1974" i="1"/>
  <c r="J1975" i="1"/>
  <c r="J1976" i="1"/>
  <c r="J1977" i="1"/>
  <c r="J1978" i="1"/>
  <c r="I1980" i="1"/>
  <c r="I1981" i="1"/>
  <c r="I1982" i="1"/>
  <c r="I1984" i="1"/>
  <c r="I1985" i="1"/>
  <c r="I1986" i="1"/>
  <c r="I1987" i="1"/>
  <c r="I1988" i="1"/>
  <c r="I1989" i="1"/>
  <c r="I1990" i="1"/>
  <c r="I1991" i="1"/>
  <c r="I1993" i="1"/>
  <c r="I1994" i="1"/>
  <c r="I1996" i="1"/>
  <c r="I1998" i="1"/>
  <c r="I1999" i="1"/>
  <c r="I2000" i="1"/>
  <c r="I2001" i="1"/>
  <c r="J2001" i="1"/>
  <c r="I2002" i="1"/>
  <c r="I2003" i="1"/>
  <c r="J1981" i="1"/>
  <c r="J1982" i="1"/>
  <c r="J1984" i="1"/>
  <c r="J1985" i="1"/>
  <c r="J1986" i="1"/>
  <c r="J1987" i="1"/>
  <c r="J1988" i="1"/>
  <c r="J1989" i="1"/>
  <c r="J1990" i="1"/>
  <c r="J1991" i="1"/>
  <c r="J1993" i="1"/>
  <c r="J1994" i="1"/>
  <c r="J1996" i="1"/>
  <c r="J1998" i="1"/>
  <c r="J1999" i="1"/>
  <c r="J2000" i="1"/>
  <c r="J2002" i="1"/>
  <c r="J2003" i="1"/>
  <c r="I2005" i="1"/>
  <c r="J2005" i="1"/>
  <c r="I2006" i="1"/>
  <c r="I2007" i="1"/>
  <c r="I2008" i="1"/>
  <c r="I2009" i="1"/>
  <c r="I2010" i="1"/>
  <c r="I2011" i="1"/>
  <c r="I2012" i="1"/>
  <c r="I2013" i="1"/>
  <c r="I2014" i="1"/>
  <c r="J2006" i="1"/>
  <c r="J2007" i="1"/>
  <c r="J2008" i="1"/>
  <c r="J2009" i="1"/>
  <c r="J2010" i="1"/>
  <c r="J2011" i="1"/>
  <c r="J2012" i="1"/>
  <c r="J2013" i="1"/>
  <c r="J2014" i="1"/>
  <c r="I2016" i="1"/>
  <c r="J2016" i="1"/>
  <c r="I2017" i="1"/>
  <c r="I2018" i="1"/>
  <c r="I2019" i="1"/>
  <c r="I2020" i="1"/>
  <c r="I2021" i="1"/>
  <c r="I2022" i="1"/>
  <c r="I2023" i="1"/>
  <c r="J2017" i="1"/>
  <c r="J2018" i="1"/>
  <c r="J2019" i="1"/>
  <c r="J2020" i="1"/>
  <c r="J2021" i="1"/>
  <c r="J2022" i="1"/>
  <c r="J2023" i="1"/>
  <c r="J2347" i="1"/>
  <c r="J2348" i="1"/>
  <c r="J2353" i="1"/>
  <c r="I2355" i="1"/>
  <c r="J2355" i="1"/>
  <c r="I2356" i="1"/>
  <c r="I2357" i="1"/>
  <c r="J2357" i="1"/>
  <c r="I2358" i="1"/>
  <c r="I2359" i="1"/>
  <c r="I2360" i="1"/>
  <c r="I2361" i="1"/>
  <c r="I2362" i="1"/>
  <c r="I2363" i="1"/>
  <c r="J2363" i="1"/>
  <c r="I2364" i="1"/>
  <c r="J2364" i="1"/>
  <c r="I2365" i="1"/>
  <c r="I2369" i="1"/>
  <c r="J2356" i="1"/>
  <c r="J2358" i="1"/>
  <c r="J2359" i="1"/>
  <c r="J2360" i="1"/>
  <c r="J2361" i="1"/>
  <c r="J2362" i="1"/>
  <c r="J2365" i="1"/>
  <c r="J2369" i="1"/>
  <c r="J2371" i="1"/>
  <c r="B2371" i="1" s="1"/>
  <c r="J2372" i="1"/>
  <c r="J2373" i="1"/>
  <c r="J2374" i="1"/>
  <c r="J2375" i="1"/>
  <c r="J2376" i="1"/>
  <c r="J2377" i="1"/>
  <c r="J2378" i="1"/>
  <c r="J2379" i="1"/>
  <c r="J2380" i="1"/>
  <c r="J2381" i="1"/>
  <c r="I12" i="1"/>
  <c r="J12" i="1"/>
  <c r="I13" i="1"/>
  <c r="I14" i="1"/>
  <c r="I15" i="1"/>
  <c r="I16" i="1"/>
  <c r="I18" i="1"/>
  <c r="I19" i="1"/>
  <c r="J19" i="1"/>
  <c r="I20" i="1"/>
  <c r="I21" i="1"/>
  <c r="I22" i="1"/>
  <c r="I23" i="1"/>
  <c r="J23" i="1"/>
  <c r="I24" i="1"/>
  <c r="I25" i="1"/>
  <c r="I26" i="1"/>
  <c r="I27" i="1"/>
  <c r="J27" i="1"/>
  <c r="I28" i="1"/>
  <c r="I29" i="1"/>
  <c r="I30" i="1"/>
  <c r="I31" i="1"/>
  <c r="J31" i="1"/>
  <c r="I32" i="1"/>
  <c r="I34" i="1"/>
  <c r="I36" i="1"/>
  <c r="I37" i="1"/>
  <c r="I38" i="1"/>
  <c r="I39" i="1"/>
  <c r="I43" i="1"/>
  <c r="I44" i="1"/>
  <c r="I46" i="1"/>
  <c r="J46" i="1"/>
  <c r="I47" i="1"/>
  <c r="I48" i="1"/>
  <c r="I53" i="1"/>
  <c r="I54" i="1"/>
  <c r="I55" i="1"/>
  <c r="I56" i="1"/>
  <c r="J13" i="1"/>
  <c r="J14" i="1"/>
  <c r="J15" i="1"/>
  <c r="J16" i="1"/>
  <c r="J18" i="1"/>
  <c r="J20" i="1"/>
  <c r="J21" i="1"/>
  <c r="J22" i="1"/>
  <c r="J24" i="1"/>
  <c r="J25" i="1"/>
  <c r="J26" i="1"/>
  <c r="J28" i="1"/>
  <c r="J29" i="1"/>
  <c r="J30" i="1"/>
  <c r="J32" i="1"/>
  <c r="J34" i="1"/>
  <c r="J36" i="1"/>
  <c r="J37" i="1"/>
  <c r="J38" i="1"/>
  <c r="J39" i="1"/>
  <c r="J43" i="1"/>
  <c r="J44" i="1"/>
  <c r="J47" i="1"/>
  <c r="J48" i="1"/>
  <c r="J53" i="1"/>
  <c r="J54" i="1"/>
  <c r="J55" i="1"/>
  <c r="J56" i="1"/>
  <c r="I4" i="1"/>
  <c r="I5" i="1"/>
  <c r="I6" i="1"/>
  <c r="I7" i="1"/>
  <c r="I8" i="1"/>
  <c r="I9" i="1"/>
  <c r="I10" i="1"/>
  <c r="J4" i="1"/>
  <c r="J5" i="1"/>
  <c r="J6" i="1"/>
  <c r="J7" i="1"/>
  <c r="J8" i="1"/>
  <c r="J9" i="1"/>
  <c r="J10" i="1"/>
  <c r="I3" i="1"/>
  <c r="J3" i="1"/>
  <c r="K1975" i="1" l="1"/>
  <c r="K1222" i="1"/>
  <c r="K1223" i="1"/>
  <c r="K1221" i="1"/>
  <c r="K1220" i="1"/>
  <c r="K1062" i="1"/>
  <c r="K1057" i="1"/>
  <c r="K1212" i="1"/>
  <c r="K1215" i="1"/>
  <c r="K1061" i="1"/>
  <c r="K1064" i="1"/>
  <c r="K1060" i="1"/>
  <c r="K1056" i="1"/>
  <c r="K1059" i="1"/>
  <c r="K1066" i="1"/>
  <c r="K1058" i="1"/>
  <c r="K1065" i="1"/>
  <c r="K243" i="1"/>
  <c r="K1063" i="1"/>
  <c r="K250" i="1"/>
  <c r="K1055" i="1"/>
  <c r="B1054" i="1"/>
  <c r="K1054" i="1"/>
  <c r="K244" i="1"/>
  <c r="K242" i="1"/>
  <c r="K249" i="1"/>
  <c r="K245" i="1"/>
  <c r="K152" i="1"/>
  <c r="K144" i="1"/>
  <c r="K1992" i="1"/>
  <c r="K147" i="1"/>
  <c r="B242" i="1"/>
  <c r="K246" i="1"/>
  <c r="K248" i="1"/>
  <c r="K247" i="1"/>
  <c r="K1997" i="1"/>
  <c r="K150" i="1"/>
  <c r="K149" i="1"/>
  <c r="K141" i="1"/>
  <c r="K1983" i="1"/>
  <c r="K142" i="1"/>
  <c r="K1995" i="1"/>
  <c r="K1936" i="1"/>
  <c r="K1932" i="1"/>
  <c r="K151" i="1"/>
  <c r="K145" i="1"/>
  <c r="K139" i="1"/>
  <c r="K138" i="1"/>
  <c r="K148" i="1"/>
  <c r="K1933" i="1"/>
  <c r="K1923" i="1"/>
  <c r="K1919" i="1"/>
  <c r="K1915" i="1"/>
  <c r="K1911" i="1"/>
  <c r="K1907" i="1"/>
  <c r="K1903" i="1"/>
  <c r="K1937" i="1"/>
  <c r="K146" i="1"/>
  <c r="K143" i="1"/>
  <c r="K140" i="1"/>
  <c r="K1935" i="1"/>
  <c r="K1931" i="1"/>
  <c r="K1934" i="1"/>
  <c r="K1930" i="1"/>
  <c r="K1918" i="1"/>
  <c r="K1914" i="1"/>
  <c r="K1910" i="1"/>
  <c r="K1906" i="1"/>
  <c r="K1292" i="1"/>
  <c r="K1902" i="1"/>
  <c r="K1909" i="1"/>
  <c r="K1905" i="1"/>
  <c r="K1901" i="1"/>
  <c r="K1908" i="1"/>
  <c r="K2040" i="1"/>
  <c r="K1922" i="1"/>
  <c r="K1929" i="1"/>
  <c r="K1916" i="1"/>
  <c r="K1913" i="1"/>
  <c r="K1912" i="1"/>
  <c r="K2039" i="1"/>
  <c r="K1921" i="1"/>
  <c r="K1904" i="1"/>
  <c r="K1917" i="1"/>
  <c r="K1900" i="1"/>
  <c r="K1920" i="1"/>
  <c r="K2029" i="1"/>
  <c r="K2036" i="1"/>
  <c r="K2031" i="1"/>
  <c r="K1149" i="1"/>
  <c r="K1145" i="1"/>
  <c r="K2032" i="1"/>
  <c r="K2034" i="1"/>
  <c r="K2030" i="1"/>
  <c r="K2026" i="1"/>
  <c r="K2037" i="1"/>
  <c r="B2025" i="1"/>
  <c r="G99" i="5" s="1"/>
  <c r="K2035" i="1"/>
  <c r="K2038" i="1"/>
  <c r="K2028" i="1"/>
  <c r="K2027" i="1"/>
  <c r="K1978" i="1"/>
  <c r="K1159" i="1"/>
  <c r="K1147" i="1"/>
  <c r="K1143" i="1"/>
  <c r="K1140" i="1"/>
  <c r="K1150" i="1"/>
  <c r="K1160" i="1"/>
  <c r="K1161" i="1"/>
  <c r="K1162" i="1"/>
  <c r="K1146" i="1"/>
  <c r="K1157" i="1"/>
  <c r="K1152" i="1"/>
  <c r="K1144" i="1"/>
  <c r="K1151" i="1"/>
  <c r="K1158" i="1"/>
  <c r="K1154" i="1"/>
  <c r="K1155" i="1"/>
  <c r="K1142" i="1"/>
  <c r="K1148" i="1"/>
  <c r="K1141" i="1"/>
  <c r="K1153" i="1"/>
  <c r="K1137" i="1"/>
  <c r="K1156" i="1"/>
  <c r="K1139" i="1"/>
  <c r="K1111" i="1"/>
  <c r="K1119" i="1"/>
  <c r="K1113" i="1"/>
  <c r="K1116" i="1"/>
  <c r="K1123" i="1"/>
  <c r="K1126" i="1"/>
  <c r="K1120" i="1"/>
  <c r="K1112" i="1"/>
  <c r="K1125" i="1"/>
  <c r="K1118" i="1"/>
  <c r="K1106" i="1"/>
  <c r="K1109" i="1"/>
  <c r="K1105" i="1"/>
  <c r="K1099" i="1"/>
  <c r="K1104" i="1"/>
  <c r="K1098" i="1"/>
  <c r="K1102" i="1"/>
  <c r="K934" i="1"/>
  <c r="K933" i="1"/>
  <c r="K932" i="1"/>
  <c r="K931" i="1"/>
  <c r="K865" i="1"/>
  <c r="K879" i="1"/>
  <c r="K863" i="1"/>
  <c r="K850" i="1"/>
  <c r="K858" i="1"/>
  <c r="K880" i="1"/>
  <c r="K842" i="1"/>
  <c r="K864" i="1"/>
  <c r="K845" i="1"/>
  <c r="K859" i="1"/>
  <c r="K820" i="1"/>
  <c r="K838" i="1"/>
  <c r="K819" i="1"/>
  <c r="K866" i="1"/>
  <c r="K1977" i="1"/>
  <c r="K809" i="1"/>
  <c r="K1239" i="1"/>
  <c r="K846" i="1"/>
  <c r="K839" i="1"/>
  <c r="K1242" i="1"/>
  <c r="K1243" i="1"/>
  <c r="K1232" i="1"/>
  <c r="K1241" i="1"/>
  <c r="K1238" i="1"/>
  <c r="B1756" i="1"/>
  <c r="K1231" i="1"/>
  <c r="B1736" i="1"/>
  <c r="B1622" i="1"/>
  <c r="B1611" i="1"/>
  <c r="B209" i="1"/>
  <c r="F49" i="4" s="1"/>
  <c r="K1973" i="1"/>
  <c r="B178" i="1"/>
  <c r="B2074" i="1"/>
  <c r="B2340" i="1"/>
  <c r="K1234" i="1"/>
  <c r="K1240" i="1"/>
  <c r="K62" i="1"/>
  <c r="K1209" i="1"/>
  <c r="B1603" i="1"/>
  <c r="F137" i="4" s="1"/>
  <c r="B1575" i="1"/>
  <c r="F134" i="4" s="1"/>
  <c r="K1288" i="1"/>
  <c r="K625" i="1"/>
  <c r="K1233" i="1"/>
  <c r="K1230" i="1"/>
  <c r="K1195" i="1"/>
  <c r="K61" i="1"/>
  <c r="K1891" i="1"/>
  <c r="K1976" i="1"/>
  <c r="B1980" i="1"/>
  <c r="B1227" i="1"/>
  <c r="G60" i="5" s="1"/>
  <c r="B1135" i="1"/>
  <c r="G56" i="5" s="1"/>
  <c r="B807" i="1"/>
  <c r="B220" i="1"/>
  <c r="F50" i="4" s="1"/>
  <c r="B80" i="1"/>
  <c r="F102" i="4" s="1"/>
  <c r="B229" i="1"/>
  <c r="G20" i="5" s="1"/>
  <c r="B326" i="1"/>
  <c r="G25" i="5" s="1"/>
  <c r="B1367" i="1"/>
  <c r="B1497" i="1"/>
  <c r="G71" i="5" s="1"/>
  <c r="B3" i="1"/>
  <c r="G5" i="5" s="1"/>
  <c r="F5" i="5" s="1"/>
  <c r="B2005" i="1"/>
  <c r="B506" i="1"/>
  <c r="B1245" i="1"/>
  <c r="B1083" i="1"/>
  <c r="G54" i="5" s="1"/>
  <c r="B1413" i="1"/>
  <c r="G65" i="5" s="1"/>
  <c r="B2355" i="1"/>
  <c r="G114" i="5" s="1"/>
  <c r="B1970" i="1"/>
  <c r="G95" i="5" s="1"/>
  <c r="B1952" i="1"/>
  <c r="F89" i="4" s="1"/>
  <c r="B69" i="1"/>
  <c r="G8" i="5" s="1"/>
  <c r="B576" i="1"/>
  <c r="B514" i="1"/>
  <c r="B597" i="1"/>
  <c r="B163" i="1"/>
  <c r="G15" i="5" s="1"/>
  <c r="B87" i="1"/>
  <c r="F103" i="4" s="1"/>
  <c r="B12" i="1"/>
  <c r="B312" i="1"/>
  <c r="G24" i="5" s="1"/>
  <c r="B1180" i="1"/>
  <c r="G58" i="5" s="1"/>
  <c r="B124" i="1"/>
  <c r="B1212" i="1"/>
  <c r="F97" i="4" s="1"/>
  <c r="B1129" i="1"/>
  <c r="F93" i="4" s="1"/>
  <c r="B2383" i="1"/>
  <c r="F26" i="4" s="1"/>
  <c r="F40" i="4"/>
  <c r="B1581" i="1"/>
  <c r="F135" i="4" s="1"/>
  <c r="B951" i="1"/>
  <c r="G50" i="5" s="1"/>
  <c r="B1849" i="1"/>
  <c r="B1890" i="1"/>
  <c r="F62" i="4" s="1"/>
  <c r="B59" i="1"/>
  <c r="B1787" i="1"/>
  <c r="F78" i="4" s="1"/>
  <c r="B585" i="1"/>
  <c r="G38" i="5" s="1"/>
  <c r="F38" i="5" s="1"/>
  <c r="B736" i="1"/>
  <c r="B590" i="1"/>
  <c r="B1803" i="1"/>
  <c r="G87" i="5" s="1"/>
  <c r="B691" i="1"/>
  <c r="G46" i="5" s="1"/>
  <c r="B1572" i="1"/>
  <c r="F144" i="4" s="1"/>
  <c r="B1164" i="1"/>
  <c r="G57" i="5" s="1"/>
  <c r="G16" i="5"/>
  <c r="B1842" i="1"/>
  <c r="F145" i="4" s="1"/>
  <c r="B2016" i="1"/>
  <c r="G22" i="5"/>
  <c r="G30" i="5"/>
  <c r="B1549" i="1"/>
  <c r="G36" i="5"/>
  <c r="B264" i="1"/>
  <c r="G23" i="5" s="1"/>
  <c r="B1423" i="1"/>
  <c r="G66" i="5" s="1"/>
  <c r="B1287" i="1"/>
  <c r="B938" i="1"/>
  <c r="B1379" i="1"/>
  <c r="B1523" i="1"/>
  <c r="G72" i="5" s="1"/>
  <c r="B75" i="1"/>
  <c r="G9" i="5" s="1"/>
  <c r="B109" i="1"/>
  <c r="F105" i="4" s="1"/>
  <c r="B353" i="1"/>
  <c r="F55" i="4" s="1"/>
  <c r="F44" i="4"/>
  <c r="B2327" i="1"/>
  <c r="G111" i="5" s="1"/>
  <c r="B2318" i="1"/>
  <c r="F41" i="4" s="1"/>
  <c r="B627" i="1"/>
  <c r="F19" i="4" s="1"/>
  <c r="E19" i="4" s="1"/>
  <c r="B682" i="1"/>
  <c r="B648" i="1"/>
  <c r="K1228" i="1"/>
  <c r="K1237" i="1"/>
  <c r="K1235" i="1"/>
  <c r="K487" i="1"/>
  <c r="K1218" i="1"/>
  <c r="K1236" i="1"/>
  <c r="K1194" i="1"/>
  <c r="K1172" i="1"/>
  <c r="K489" i="1"/>
  <c r="K490" i="1"/>
  <c r="K488" i="1"/>
  <c r="K1130" i="1"/>
  <c r="K1974" i="1"/>
  <c r="K66" i="1"/>
  <c r="K1984" i="1"/>
  <c r="K711" i="1"/>
  <c r="K1200" i="1"/>
  <c r="K60" i="1"/>
  <c r="K715" i="1"/>
  <c r="K1202" i="1"/>
  <c r="K1181" i="1"/>
  <c r="K1606" i="1"/>
  <c r="K1982" i="1"/>
  <c r="K710" i="1"/>
  <c r="K1989" i="1"/>
  <c r="K708" i="1"/>
  <c r="K1205" i="1"/>
  <c r="K1990" i="1"/>
  <c r="K1981" i="1"/>
  <c r="K1608" i="1"/>
  <c r="K1988" i="1"/>
  <c r="K707" i="1"/>
  <c r="K1204" i="1"/>
  <c r="K1987" i="1"/>
  <c r="K1607" i="1"/>
  <c r="K1994" i="1"/>
  <c r="K1985" i="1"/>
  <c r="K714" i="1"/>
  <c r="K1201" i="1"/>
  <c r="K1180" i="1"/>
  <c r="K1293" i="1"/>
  <c r="K1289" i="1"/>
  <c r="K524" i="1"/>
  <c r="K519" i="1"/>
  <c r="K1980" i="1"/>
  <c r="K1563" i="1"/>
  <c r="K516" i="1"/>
  <c r="K523" i="1"/>
  <c r="K518" i="1"/>
  <c r="K17" i="1"/>
  <c r="K526" i="1"/>
  <c r="K1166" i="1"/>
  <c r="K738" i="1"/>
  <c r="K476" i="1"/>
  <c r="K1254" i="1"/>
  <c r="K1890" i="1"/>
  <c r="K314" i="1"/>
  <c r="K1572" i="1"/>
  <c r="K685" i="1"/>
  <c r="K521" i="1"/>
  <c r="K313" i="1"/>
  <c r="K32" i="1"/>
  <c r="K832" i="1"/>
  <c r="K2005" i="1"/>
  <c r="K755" i="1"/>
  <c r="K965" i="1"/>
  <c r="K1947" i="1"/>
  <c r="K588" i="1"/>
  <c r="K312" i="1"/>
  <c r="K520" i="1"/>
  <c r="K1165" i="1"/>
  <c r="K1034" i="1"/>
  <c r="K613" i="1"/>
  <c r="K224" i="1"/>
  <c r="K782" i="1"/>
  <c r="K1175" i="1"/>
  <c r="K750" i="1"/>
  <c r="K229" i="1"/>
  <c r="K1192" i="1"/>
  <c r="K38" i="1"/>
  <c r="K158" i="1"/>
  <c r="K1573" i="1"/>
  <c r="K1603" i="1"/>
  <c r="K1083" i="1"/>
  <c r="K770" i="1"/>
  <c r="K637" i="1"/>
  <c r="K1926" i="1"/>
  <c r="K1210" i="1"/>
  <c r="K211" i="1"/>
  <c r="K758" i="1"/>
  <c r="K1021" i="1"/>
  <c r="K1173" i="1"/>
  <c r="K1269" i="1"/>
  <c r="K1593" i="1"/>
  <c r="K636" i="1"/>
  <c r="K1040" i="1"/>
  <c r="K9" i="1"/>
  <c r="K5" i="1"/>
  <c r="K44" i="1"/>
  <c r="K2021" i="1"/>
  <c r="K1227" i="1"/>
  <c r="K940" i="1"/>
  <c r="K899" i="1"/>
  <c r="K895" i="1"/>
  <c r="K887" i="1"/>
  <c r="K857" i="1"/>
  <c r="K833" i="1"/>
  <c r="K829" i="1"/>
  <c r="K825" i="1"/>
  <c r="K807" i="1"/>
  <c r="K703" i="1"/>
  <c r="K699" i="1"/>
  <c r="K1797" i="1"/>
  <c r="K1790" i="1"/>
  <c r="K1787" i="1"/>
  <c r="K324" i="1"/>
  <c r="K316" i="1"/>
  <c r="K1197" i="1"/>
  <c r="K155" i="1"/>
  <c r="K153" i="1"/>
  <c r="K1274" i="1"/>
  <c r="K1224" i="1"/>
  <c r="K1217" i="1"/>
  <c r="K1133" i="1"/>
  <c r="K1131" i="1"/>
  <c r="K315" i="1"/>
  <c r="K2366" i="1"/>
  <c r="K221" i="1"/>
  <c r="K217" i="1"/>
  <c r="K209" i="1"/>
  <c r="K233" i="1"/>
  <c r="K739" i="1"/>
  <c r="K723" i="1"/>
  <c r="K1560" i="1"/>
  <c r="K1245" i="1"/>
  <c r="K1552" i="1"/>
  <c r="K1001" i="1"/>
  <c r="K976" i="1"/>
  <c r="K129" i="1"/>
  <c r="K125" i="1"/>
  <c r="K1087" i="1"/>
  <c r="K2002" i="1"/>
  <c r="K1961" i="1"/>
  <c r="K1958" i="1"/>
  <c r="K1960" i="1"/>
  <c r="K977" i="1"/>
  <c r="K752" i="1"/>
  <c r="K1589" i="1"/>
  <c r="K776" i="1"/>
  <c r="K631" i="1"/>
  <c r="K745" i="1"/>
  <c r="K1899" i="1"/>
  <c r="K694" i="1"/>
  <c r="K768" i="1"/>
  <c r="K960" i="1"/>
  <c r="K927" i="1"/>
  <c r="K1966" i="1"/>
  <c r="K1138" i="1"/>
  <c r="K1550" i="1"/>
  <c r="K1553" i="1"/>
  <c r="K1290" i="1"/>
  <c r="K746" i="1"/>
  <c r="K1042" i="1"/>
  <c r="K8" i="1"/>
  <c r="K2363" i="1"/>
  <c r="K322" i="1"/>
  <c r="K978" i="1"/>
  <c r="K27" i="1"/>
  <c r="K1295" i="1"/>
  <c r="K919" i="1"/>
  <c r="K215" i="1"/>
  <c r="K906" i="1"/>
  <c r="K902" i="1"/>
  <c r="K894" i="1"/>
  <c r="K890" i="1"/>
  <c r="K886" i="1"/>
  <c r="K883" i="1"/>
  <c r="K874" i="1"/>
  <c r="K870" i="1"/>
  <c r="K856" i="1"/>
  <c r="K824" i="1"/>
  <c r="K702" i="1"/>
  <c r="K1800" i="1"/>
  <c r="K1796" i="1"/>
  <c r="K1792" i="1"/>
  <c r="K10" i="1"/>
  <c r="K12" i="1"/>
  <c r="K2362" i="1"/>
  <c r="K2357" i="1"/>
  <c r="K2006" i="1"/>
  <c r="K949" i="1"/>
  <c r="K1260" i="1"/>
  <c r="K644" i="1"/>
  <c r="K354" i="1"/>
  <c r="K1186" i="1"/>
  <c r="K1199" i="1"/>
  <c r="K42" i="1"/>
  <c r="K609" i="1"/>
  <c r="K607" i="1"/>
  <c r="K603" i="1"/>
  <c r="K599" i="1"/>
  <c r="K583" i="1"/>
  <c r="K579" i="1"/>
  <c r="K576" i="1"/>
  <c r="K503" i="1"/>
  <c r="K494" i="1"/>
  <c r="K492" i="1"/>
  <c r="K653" i="1"/>
  <c r="K226" i="1"/>
  <c r="K1575" i="1"/>
  <c r="K1025" i="1"/>
  <c r="K641" i="1"/>
  <c r="K989" i="1"/>
  <c r="K131" i="1"/>
  <c r="K798" i="1"/>
  <c r="K797" i="1"/>
  <c r="K1026" i="1"/>
  <c r="K1169" i="1"/>
  <c r="K1088" i="1"/>
  <c r="K1127" i="1"/>
  <c r="K1554" i="1"/>
  <c r="K1570" i="1"/>
  <c r="K2033" i="1"/>
  <c r="K744" i="1"/>
  <c r="K945" i="1"/>
  <c r="K941" i="1"/>
  <c r="K904" i="1"/>
  <c r="K884" i="1"/>
  <c r="K876" i="1"/>
  <c r="K854" i="1"/>
  <c r="K847" i="1"/>
  <c r="K840" i="1"/>
  <c r="K816" i="1"/>
  <c r="K812" i="1"/>
  <c r="K936" i="1"/>
  <c r="K928" i="1"/>
  <c r="K706" i="1"/>
  <c r="K696" i="1"/>
  <c r="K700" i="1"/>
  <c r="K511" i="1"/>
  <c r="K1798" i="1"/>
  <c r="K1794" i="1"/>
  <c r="K1788" i="1"/>
  <c r="K51" i="1"/>
  <c r="K616" i="1"/>
  <c r="K601" i="1"/>
  <c r="K582" i="1"/>
  <c r="K504" i="1"/>
  <c r="K502" i="1"/>
  <c r="K500" i="1"/>
  <c r="K497" i="1"/>
  <c r="K495" i="1"/>
  <c r="K491" i="1"/>
  <c r="K485" i="1"/>
  <c r="K483" i="1"/>
  <c r="K474" i="1"/>
  <c r="K602" i="1"/>
  <c r="K791" i="1"/>
  <c r="K787" i="1"/>
  <c r="K1032" i="1"/>
  <c r="K964" i="1"/>
  <c r="K1944" i="1"/>
  <c r="K689" i="1"/>
  <c r="K1086" i="1"/>
  <c r="K128" i="1"/>
  <c r="K790" i="1"/>
  <c r="K1178" i="1"/>
  <c r="K1273" i="1"/>
  <c r="K1283" i="1"/>
  <c r="K1558" i="1"/>
  <c r="K1566" i="1"/>
  <c r="K1578" i="1"/>
  <c r="K1586" i="1"/>
  <c r="K1943" i="1"/>
  <c r="K1928" i="1"/>
  <c r="K1945" i="1"/>
  <c r="K1609" i="1"/>
  <c r="K1031" i="1"/>
  <c r="K648" i="1"/>
  <c r="K1940" i="1"/>
  <c r="K585" i="1"/>
  <c r="K581" i="1"/>
  <c r="K962" i="1"/>
  <c r="K898" i="1"/>
  <c r="K923" i="1"/>
  <c r="K1569" i="1"/>
  <c r="K1577" i="1"/>
  <c r="K1047" i="1"/>
  <c r="K597" i="1"/>
  <c r="K1588" i="1"/>
  <c r="K83" i="1"/>
  <c r="K1585" i="1"/>
  <c r="K766" i="1"/>
  <c r="K161" i="1"/>
  <c r="F15" i="4"/>
  <c r="G32" i="5"/>
  <c r="K849" i="1"/>
  <c r="K1206" i="1"/>
  <c r="K55" i="1"/>
  <c r="K47" i="1"/>
  <c r="K31" i="1"/>
  <c r="K2358" i="1"/>
  <c r="K2011" i="1"/>
  <c r="K2003" i="1"/>
  <c r="K1959" i="1"/>
  <c r="K1955" i="1"/>
  <c r="K1297" i="1"/>
  <c r="K1299" i="1"/>
  <c r="K1296" i="1"/>
  <c r="K1294" i="1"/>
  <c r="K893" i="1"/>
  <c r="K885" i="1"/>
  <c r="K827" i="1"/>
  <c r="K823" i="1"/>
  <c r="K817" i="1"/>
  <c r="K808" i="1"/>
  <c r="K725" i="1"/>
  <c r="K719" i="1"/>
  <c r="K721" i="1"/>
  <c r="K716" i="1"/>
  <c r="K512" i="1"/>
  <c r="K506" i="1"/>
  <c r="K49" i="1"/>
  <c r="K818" i="1"/>
  <c r="X999" i="1"/>
  <c r="Z999" i="1" s="1"/>
  <c r="V999" i="1" s="1"/>
  <c r="K220" i="1"/>
  <c r="K1799" i="1"/>
  <c r="K323" i="1"/>
  <c r="K317" i="1"/>
  <c r="K355" i="1"/>
  <c r="K357" i="1"/>
  <c r="K353" i="1"/>
  <c r="K1189" i="1"/>
  <c r="K1185" i="1"/>
  <c r="K1208" i="1"/>
  <c r="K1198" i="1"/>
  <c r="K1191" i="1"/>
  <c r="K1187" i="1"/>
  <c r="K1183" i="1"/>
  <c r="K137" i="1"/>
  <c r="K124" i="1"/>
  <c r="K1225" i="1"/>
  <c r="K1216" i="1"/>
  <c r="K2367" i="1"/>
  <c r="K210" i="1"/>
  <c r="K734" i="1"/>
  <c r="K731" i="1"/>
  <c r="K763" i="1"/>
  <c r="K222" i="1"/>
  <c r="K982" i="1"/>
  <c r="K984" i="1"/>
  <c r="K645" i="1"/>
  <c r="K646" i="1"/>
  <c r="K712" i="1"/>
  <c r="K753" i="1"/>
  <c r="K1014" i="1"/>
  <c r="K1556" i="1"/>
  <c r="K227" i="1"/>
  <c r="K757" i="1"/>
  <c r="K683" i="1"/>
  <c r="K628" i="1"/>
  <c r="K754" i="1"/>
  <c r="K686" i="1"/>
  <c r="K733" i="1"/>
  <c r="K762" i="1"/>
  <c r="K652" i="1"/>
  <c r="K1085" i="1"/>
  <c r="K1041" i="1"/>
  <c r="K1164" i="1"/>
  <c r="K1177" i="1"/>
  <c r="K1277" i="1"/>
  <c r="K1925" i="1"/>
  <c r="K1950" i="1"/>
  <c r="K85" i="1"/>
  <c r="K1604" i="1"/>
  <c r="K732" i="1"/>
  <c r="K1605" i="1"/>
  <c r="K748" i="1"/>
  <c r="K1170" i="1"/>
  <c r="K638" i="1"/>
  <c r="K781" i="1"/>
  <c r="K2369" i="1"/>
  <c r="K1018" i="1"/>
  <c r="K1096" i="1"/>
  <c r="K760" i="1"/>
  <c r="K1022" i="1"/>
  <c r="K871" i="1"/>
  <c r="K985" i="1"/>
  <c r="K805" i="1"/>
  <c r="K1590" i="1"/>
  <c r="K1190" i="1"/>
  <c r="K987" i="1"/>
  <c r="K1568" i="1"/>
  <c r="K1592" i="1"/>
  <c r="K1285" i="1"/>
  <c r="K634" i="1"/>
  <c r="K1050" i="1"/>
  <c r="K961" i="1"/>
  <c r="K623" i="1"/>
  <c r="K80" i="1"/>
  <c r="K127" i="1"/>
  <c r="K232" i="1"/>
  <c r="K629" i="1"/>
  <c r="K872" i="1"/>
  <c r="K479" i="1"/>
  <c r="K216" i="1"/>
  <c r="K1576" i="1"/>
  <c r="K800" i="1"/>
  <c r="K983" i="1"/>
  <c r="K1136" i="1"/>
  <c r="K2359" i="1"/>
  <c r="K1789" i="1"/>
  <c r="K46" i="1"/>
  <c r="K1964" i="1"/>
  <c r="K916" i="1"/>
  <c r="K481" i="1"/>
  <c r="K213" i="1"/>
  <c r="K632" i="1"/>
  <c r="K1129" i="1"/>
  <c r="K16" i="1"/>
  <c r="K24" i="1"/>
  <c r="K21" i="1"/>
  <c r="K18" i="1"/>
  <c r="K2361" i="1"/>
  <c r="K2356" i="1"/>
  <c r="K2022" i="1"/>
  <c r="K2018" i="1"/>
  <c r="K2017" i="1"/>
  <c r="K2013" i="1"/>
  <c r="K2009" i="1"/>
  <c r="K2010" i="1"/>
  <c r="K15" i="1"/>
  <c r="K867" i="1"/>
  <c r="K853" i="1"/>
  <c r="K508" i="1"/>
  <c r="K751" i="1"/>
  <c r="K795" i="1"/>
  <c r="K799" i="1"/>
  <c r="K963" i="1"/>
  <c r="K612" i="1"/>
  <c r="K1897" i="1"/>
  <c r="K778" i="1"/>
  <c r="K1927" i="1"/>
  <c r="K740" i="1"/>
  <c r="K3" i="1"/>
  <c r="K20" i="1"/>
  <c r="K43" i="1"/>
  <c r="K36" i="1"/>
  <c r="K13" i="1"/>
  <c r="K2019" i="1"/>
  <c r="K2016" i="1"/>
  <c r="K2007" i="1"/>
  <c r="K1956" i="1"/>
  <c r="K1287" i="1"/>
  <c r="K947" i="1"/>
  <c r="K943" i="1"/>
  <c r="K835" i="1"/>
  <c r="K831" i="1"/>
  <c r="K720" i="1"/>
  <c r="K52" i="1"/>
  <c r="K40" i="1"/>
  <c r="K133" i="1"/>
  <c r="K159" i="1"/>
  <c r="K157" i="1"/>
  <c r="K1219" i="1"/>
  <c r="K1132" i="1"/>
  <c r="K624" i="1"/>
  <c r="K618" i="1"/>
  <c r="K486" i="1"/>
  <c r="K651" i="1"/>
  <c r="K212" i="1"/>
  <c r="K586" i="1"/>
  <c r="K759" i="1"/>
  <c r="K743" i="1"/>
  <c r="K767" i="1"/>
  <c r="K747" i="1"/>
  <c r="K775" i="1"/>
  <c r="K771" i="1"/>
  <c r="K234" i="1"/>
  <c r="K783" i="1"/>
  <c r="K1020" i="1"/>
  <c r="K979" i="1"/>
  <c r="K975" i="1"/>
  <c r="K990" i="1"/>
  <c r="K1005" i="1"/>
  <c r="K1016" i="1"/>
  <c r="K1000" i="1"/>
  <c r="K992" i="1"/>
  <c r="K692" i="1"/>
  <c r="K695" i="1"/>
  <c r="K1561" i="1"/>
  <c r="K593" i="1"/>
  <c r="K774" i="1"/>
  <c r="K1584" i="1"/>
  <c r="K756" i="1"/>
  <c r="K728" i="1"/>
  <c r="K974" i="1"/>
  <c r="K796" i="1"/>
  <c r="K223" i="1"/>
  <c r="K30" i="1"/>
  <c r="K25" i="1"/>
  <c r="K26" i="1"/>
  <c r="K1993" i="1"/>
  <c r="K939" i="1"/>
  <c r="K946" i="1"/>
  <c r="K861" i="1"/>
  <c r="K813" i="1"/>
  <c r="K878" i="1"/>
  <c r="K356" i="1"/>
  <c r="K1184" i="1"/>
  <c r="K218" i="1"/>
  <c r="K1266" i="1"/>
  <c r="K614" i="1"/>
  <c r="K650" i="1"/>
  <c r="K642" i="1"/>
  <c r="K621" i="1"/>
  <c r="K1895" i="1"/>
  <c r="K54" i="1"/>
  <c r="K239" i="1"/>
  <c r="K1581" i="1"/>
  <c r="K238" i="1"/>
  <c r="K873" i="1"/>
  <c r="K608" i="1"/>
  <c r="K577" i="1"/>
  <c r="K472" i="1"/>
  <c r="K772" i="1"/>
  <c r="K717" i="1"/>
  <c r="K713" i="1"/>
  <c r="K1046" i="1"/>
  <c r="K1089" i="1"/>
  <c r="K595" i="1"/>
  <c r="K1037" i="1"/>
  <c r="K968" i="1"/>
  <c r="K240" i="1"/>
  <c r="K610" i="1"/>
  <c r="K236" i="1"/>
  <c r="K1939" i="1"/>
  <c r="K1010" i="1"/>
  <c r="K1256" i="1"/>
  <c r="K988" i="1"/>
  <c r="K741" i="1"/>
  <c r="K780" i="1"/>
  <c r="K784" i="1"/>
  <c r="K742" i="1"/>
  <c r="K643" i="1"/>
  <c r="K1942" i="1"/>
  <c r="K1893" i="1"/>
  <c r="K1924" i="1"/>
  <c r="K1941" i="1"/>
  <c r="K1587" i="1"/>
  <c r="K649" i="1"/>
  <c r="K45" i="1"/>
  <c r="K684" i="1"/>
  <c r="K966" i="1"/>
  <c r="K640" i="1"/>
  <c r="K4" i="1"/>
  <c r="K592" i="1"/>
  <c r="K1265" i="1"/>
  <c r="K1036" i="1"/>
  <c r="K773" i="1"/>
  <c r="K682" i="1"/>
  <c r="K769" i="1"/>
  <c r="K587" i="1"/>
  <c r="K81" i="1"/>
  <c r="K881" i="1"/>
  <c r="K320" i="1"/>
  <c r="K1035" i="1"/>
  <c r="K991" i="1"/>
  <c r="K1898" i="1"/>
  <c r="K1250" i="1"/>
  <c r="K730" i="1"/>
  <c r="K1591" i="1"/>
  <c r="K794" i="1"/>
  <c r="K1027" i="1"/>
  <c r="K1176" i="1"/>
  <c r="K358" i="1"/>
  <c r="K135" i="1"/>
  <c r="K1938" i="1"/>
  <c r="K1171" i="1"/>
  <c r="K804" i="1"/>
  <c r="K1583" i="1"/>
  <c r="K801" i="1"/>
  <c r="K1052" i="1"/>
  <c r="K1039" i="1"/>
  <c r="K777" i="1"/>
  <c r="K1168" i="1"/>
  <c r="K687" i="1"/>
  <c r="K789" i="1"/>
  <c r="K737" i="1"/>
  <c r="K786" i="1"/>
  <c r="K1038" i="1"/>
  <c r="K1279" i="1"/>
  <c r="K1562" i="1"/>
  <c r="K1949" i="1"/>
  <c r="K620" i="1"/>
  <c r="K981" i="1"/>
  <c r="K1559" i="1"/>
  <c r="K517" i="1"/>
  <c r="K2020" i="1"/>
  <c r="K1564" i="1"/>
  <c r="K1579" i="1"/>
  <c r="K600" i="1"/>
  <c r="K995" i="1"/>
  <c r="K654" i="1"/>
  <c r="K793" i="1"/>
  <c r="K130" i="1"/>
  <c r="K126" i="1"/>
  <c r="K237" i="1"/>
  <c r="K639" i="1"/>
  <c r="K765" i="1"/>
  <c r="K1174" i="1"/>
  <c r="K736" i="1"/>
  <c r="K970" i="1"/>
  <c r="K1555" i="1"/>
  <c r="K1017" i="1"/>
  <c r="K65" i="1"/>
  <c r="K926" i="1"/>
  <c r="K910" i="1"/>
  <c r="K905" i="1"/>
  <c r="K889" i="1"/>
  <c r="K909" i="1"/>
  <c r="K697" i="1"/>
  <c r="K507" i="1"/>
  <c r="K1801" i="1"/>
  <c r="K1793" i="1"/>
  <c r="K318" i="1"/>
  <c r="K41" i="1"/>
  <c r="K136" i="1"/>
  <c r="K134" i="1"/>
  <c r="K1214" i="1"/>
  <c r="K622" i="1"/>
  <c r="K615" i="1"/>
  <c r="K501" i="1"/>
  <c r="K498" i="1"/>
  <c r="K484" i="1"/>
  <c r="K480" i="1"/>
  <c r="K478" i="1"/>
  <c r="K473" i="1"/>
  <c r="K1892" i="1"/>
  <c r="K969" i="1"/>
  <c r="K997" i="1"/>
  <c r="K1093" i="1"/>
  <c r="K1262" i="1"/>
  <c r="K1019" i="1"/>
  <c r="K1015" i="1"/>
  <c r="K718" i="1"/>
  <c r="K1551" i="1"/>
  <c r="K617" i="1"/>
  <c r="K1549" i="1"/>
  <c r="K1253" i="1"/>
  <c r="K235" i="1"/>
  <c r="K590" i="1"/>
  <c r="K655" i="1"/>
  <c r="K594" i="1"/>
  <c r="K627" i="1"/>
  <c r="K1248" i="1"/>
  <c r="K1896" i="1"/>
  <c r="K1229" i="1"/>
  <c r="K34" i="1"/>
  <c r="K1011" i="1"/>
  <c r="K230" i="1"/>
  <c r="K82" i="1"/>
  <c r="K591" i="1"/>
  <c r="K929" i="1"/>
  <c r="K475" i="1"/>
  <c r="K1051" i="1"/>
  <c r="K1272" i="1"/>
  <c r="K1582" i="1"/>
  <c r="K1135" i="1"/>
  <c r="K154" i="1"/>
  <c r="K635" i="1"/>
  <c r="K1003" i="1"/>
  <c r="K802" i="1"/>
  <c r="K1092" i="1"/>
  <c r="K1998" i="1"/>
  <c r="K1991" i="1"/>
  <c r="K852" i="1"/>
  <c r="K814" i="1"/>
  <c r="K50" i="1"/>
  <c r="K132" i="1"/>
  <c r="K160" i="1"/>
  <c r="K994" i="1"/>
  <c r="K1282" i="1"/>
  <c r="K1894" i="1"/>
  <c r="K1013" i="1"/>
  <c r="K499" i="1"/>
  <c r="K53" i="1"/>
  <c r="K1043" i="1"/>
  <c r="K688" i="1"/>
  <c r="K630" i="1"/>
  <c r="K1565" i="1"/>
  <c r="K56" i="1"/>
  <c r="K39" i="1"/>
  <c r="K22" i="1"/>
  <c r="K2012" i="1"/>
  <c r="K2008" i="1"/>
  <c r="K897" i="1"/>
  <c r="K841" i="1"/>
  <c r="K1009" i="1"/>
  <c r="K1999" i="1"/>
  <c r="K319" i="1"/>
  <c r="K749" i="1"/>
  <c r="K1962" i="1"/>
  <c r="K944" i="1"/>
  <c r="K920" i="1"/>
  <c r="K912" i="1"/>
  <c r="K701" i="1"/>
  <c r="K514" i="1"/>
  <c r="K604" i="1"/>
  <c r="K1029" i="1"/>
  <c r="K1946" i="1"/>
  <c r="K525" i="1"/>
  <c r="K1049" i="1"/>
  <c r="K959" i="1"/>
  <c r="K1008" i="1"/>
  <c r="K84" i="1"/>
  <c r="K1023" i="1"/>
  <c r="K764" i="1"/>
  <c r="K1257" i="1"/>
  <c r="K2000" i="1"/>
  <c r="K1970" i="1"/>
  <c r="K709" i="1"/>
  <c r="K1033" i="1"/>
  <c r="K1045" i="1"/>
  <c r="K1996" i="1"/>
  <c r="K1986" i="1"/>
  <c r="K1963" i="1"/>
  <c r="K1952" i="1"/>
  <c r="K896" i="1"/>
  <c r="K888" i="1"/>
  <c r="K822" i="1"/>
  <c r="K882" i="1"/>
  <c r="K851" i="1"/>
  <c r="K493" i="1"/>
  <c r="K980" i="1"/>
  <c r="K1594" i="1"/>
  <c r="K7" i="1"/>
  <c r="K911" i="1"/>
  <c r="K844" i="1"/>
  <c r="K815" i="1"/>
  <c r="K1207" i="1"/>
  <c r="K1275" i="1"/>
  <c r="K1213" i="1"/>
  <c r="K496" i="1"/>
  <c r="K1276" i="1"/>
  <c r="G115" i="5"/>
  <c r="F46" i="4"/>
  <c r="K48" i="1"/>
  <c r="K2365" i="1"/>
  <c r="K2360" i="1"/>
  <c r="K1971" i="1"/>
  <c r="K1298" i="1"/>
  <c r="K924" i="1"/>
  <c r="K830" i="1"/>
  <c r="G31" i="5"/>
  <c r="F31" i="5" s="1"/>
  <c r="K28" i="1"/>
  <c r="K2014" i="1"/>
  <c r="G43" i="5"/>
  <c r="F43" i="5" s="1"/>
  <c r="K510" i="1"/>
  <c r="K901" i="1"/>
  <c r="K843" i="1"/>
  <c r="K810" i="1"/>
  <c r="K922" i="1"/>
  <c r="K875" i="1"/>
  <c r="K509" i="1"/>
  <c r="K63" i="1"/>
  <c r="K6" i="1"/>
  <c r="K37" i="1"/>
  <c r="K1972" i="1"/>
  <c r="K1968" i="1"/>
  <c r="K1300" i="1"/>
  <c r="K938" i="1"/>
  <c r="K925" i="1"/>
  <c r="K917" i="1"/>
  <c r="K868" i="1"/>
  <c r="K860" i="1"/>
  <c r="K59" i="1"/>
  <c r="K1791" i="1"/>
  <c r="K1182" i="1"/>
  <c r="K958" i="1"/>
  <c r="K156" i="1"/>
  <c r="K522" i="1"/>
  <c r="K321" i="1"/>
  <c r="K1044" i="1"/>
  <c r="K724" i="1"/>
  <c r="K1255" i="1"/>
  <c r="K2023" i="1"/>
  <c r="K14" i="1"/>
  <c r="K2001" i="1"/>
  <c r="K1957" i="1"/>
  <c r="K1953" i="1"/>
  <c r="K2355" i="1"/>
  <c r="K1965" i="1"/>
  <c r="K2364" i="1"/>
  <c r="K1954" i="1"/>
  <c r="K1967" i="1"/>
  <c r="K1291" i="1"/>
  <c r="K942" i="1"/>
  <c r="K930" i="1"/>
  <c r="K918" i="1"/>
  <c r="K862" i="1"/>
  <c r="K837" i="1"/>
  <c r="K821" i="1"/>
  <c r="K935" i="1"/>
  <c r="K915" i="1"/>
  <c r="K900" i="1"/>
  <c r="K892" i="1"/>
  <c r="K834" i="1"/>
  <c r="K826" i="1"/>
  <c r="K722" i="1"/>
  <c r="K1795" i="1"/>
  <c r="K482" i="1"/>
  <c r="K477" i="1"/>
  <c r="K2368" i="1"/>
  <c r="K225" i="1"/>
  <c r="K1259" i="1"/>
  <c r="K1251" i="1"/>
  <c r="K1264" i="1"/>
  <c r="K1258" i="1"/>
  <c r="K1006" i="1"/>
  <c r="K1048" i="1"/>
  <c r="K1557" i="1"/>
  <c r="K993" i="1"/>
  <c r="K1167" i="1"/>
  <c r="K64" i="1"/>
  <c r="K1280" i="1"/>
  <c r="K1567" i="1"/>
  <c r="K1249" i="1"/>
  <c r="K836" i="1"/>
  <c r="K611" i="1"/>
  <c r="K779" i="1"/>
  <c r="K998" i="1"/>
  <c r="K1012" i="1"/>
  <c r="K1004" i="1"/>
  <c r="K1948" i="1"/>
  <c r="K1007" i="1"/>
  <c r="K1284" i="1"/>
  <c r="K903" i="1"/>
  <c r="K908" i="1"/>
  <c r="K877" i="1"/>
  <c r="K855" i="1"/>
  <c r="K848" i="1"/>
  <c r="K727" i="1"/>
  <c r="K1203" i="1"/>
  <c r="K693" i="1"/>
  <c r="K1246" i="1"/>
  <c r="K785" i="1"/>
  <c r="K578" i="1"/>
  <c r="K605" i="1"/>
  <c r="K1261" i="1"/>
  <c r="K1270" i="1"/>
  <c r="K1247" i="1"/>
  <c r="K1271" i="1"/>
  <c r="K1267" i="1"/>
  <c r="K1263" i="1"/>
  <c r="K1268" i="1"/>
  <c r="K1278" i="1"/>
  <c r="K1281" i="1"/>
  <c r="K1252" i="1"/>
  <c r="K1028" i="1"/>
  <c r="K996" i="1"/>
  <c r="K1030" i="1"/>
  <c r="K986" i="1"/>
  <c r="K1002" i="1"/>
  <c r="K1024" i="1"/>
  <c r="K948" i="1"/>
  <c r="K921" i="1"/>
  <c r="K914" i="1"/>
  <c r="K913" i="1"/>
  <c r="K907" i="1"/>
  <c r="K891" i="1"/>
  <c r="K869" i="1"/>
  <c r="K828" i="1"/>
  <c r="K792" i="1"/>
  <c r="K761" i="1"/>
  <c r="K729" i="1"/>
  <c r="K726" i="1"/>
  <c r="K705" i="1"/>
  <c r="K691" i="1"/>
  <c r="K788" i="1"/>
  <c r="K1188" i="1"/>
  <c r="K35" i="1"/>
  <c r="K803" i="1"/>
  <c r="K67" i="1"/>
  <c r="K704" i="1"/>
  <c r="K811" i="1"/>
  <c r="K33" i="1"/>
  <c r="K971" i="1"/>
  <c r="K967" i="1"/>
  <c r="K973" i="1"/>
  <c r="F31" i="4"/>
  <c r="G100" i="5"/>
  <c r="K231" i="1"/>
  <c r="G53" i="5"/>
  <c r="F29" i="4"/>
  <c r="K515" i="1"/>
  <c r="K972" i="1"/>
  <c r="K698" i="1"/>
  <c r="K619" i="1"/>
  <c r="K606" i="1"/>
  <c r="K598" i="1"/>
  <c r="K580" i="1"/>
  <c r="K23" i="1"/>
  <c r="K57" i="1"/>
  <c r="K633" i="1"/>
  <c r="K29" i="1"/>
  <c r="K19" i="1"/>
  <c r="F42" i="4" l="1"/>
  <c r="F9" i="4"/>
  <c r="G67" i="5"/>
  <c r="F51" i="4"/>
  <c r="F146" i="4"/>
  <c r="F7" i="4"/>
  <c r="G109" i="5"/>
  <c r="G63" i="5"/>
  <c r="F85" i="4"/>
  <c r="F52" i="4"/>
  <c r="G116" i="5"/>
  <c r="G11" i="5"/>
  <c r="F24" i="4"/>
  <c r="F88" i="4"/>
  <c r="F54" i="4"/>
  <c r="G89" i="5"/>
  <c r="G13" i="5"/>
  <c r="G113" i="5"/>
  <c r="F13" i="4"/>
  <c r="F10" i="4"/>
  <c r="G88" i="5"/>
  <c r="G90" i="5"/>
  <c r="F86" i="4"/>
  <c r="F101" i="4"/>
  <c r="F110" i="4"/>
  <c r="G64" i="5"/>
  <c r="G110" i="5"/>
  <c r="F133" i="4"/>
  <c r="F21" i="4"/>
  <c r="E21" i="4" s="1"/>
  <c r="G76" i="5"/>
  <c r="F6" i="4"/>
  <c r="E6" i="4" s="1"/>
  <c r="F143" i="4"/>
  <c r="F98" i="4"/>
  <c r="F16" i="4"/>
  <c r="E16" i="4" s="1"/>
  <c r="G86" i="5"/>
  <c r="G94" i="5"/>
  <c r="G59" i="5"/>
  <c r="F94" i="4"/>
  <c r="G80" i="5"/>
  <c r="G10" i="5"/>
  <c r="G18" i="5"/>
  <c r="F92" i="4"/>
  <c r="F14" i="4"/>
  <c r="E14" i="4" s="1"/>
  <c r="G55" i="5"/>
  <c r="F30" i="4"/>
  <c r="G19" i="5"/>
  <c r="F45" i="4"/>
  <c r="F96" i="4"/>
  <c r="F87" i="4"/>
  <c r="G77" i="5"/>
  <c r="G28" i="5"/>
  <c r="F53" i="4"/>
  <c r="F106" i="4"/>
  <c r="F95" i="4"/>
  <c r="G34" i="5"/>
  <c r="F76" i="4"/>
  <c r="G42" i="5"/>
  <c r="F20" i="4"/>
  <c r="F8" i="4"/>
  <c r="G14" i="5"/>
  <c r="G41" i="5"/>
  <c r="F41" i="5" s="1"/>
  <c r="F23" i="4"/>
  <c r="G45" i="5"/>
  <c r="U999" i="1"/>
  <c r="W999" i="1" s="1"/>
  <c r="F61" i="4"/>
  <c r="G93" i="5"/>
  <c r="G39" i="5"/>
  <c r="F39" i="5" s="1"/>
  <c r="F17" i="4"/>
  <c r="E17" i="4" s="1"/>
  <c r="G75" i="5"/>
  <c r="F132" i="4"/>
  <c r="F151" i="4"/>
  <c r="G29" i="5"/>
  <c r="F12" i="4"/>
  <c r="G96" i="5"/>
  <c r="F152" i="4"/>
  <c r="F22" i="4"/>
  <c r="G44" i="5"/>
  <c r="F117" i="4"/>
  <c r="G61" i="5"/>
  <c r="G37" i="5"/>
  <c r="F111" i="4"/>
  <c r="G49" i="5"/>
  <c r="F82" i="4"/>
  <c r="F66" i="4"/>
  <c r="F59" i="4"/>
  <c r="G35" i="5"/>
  <c r="F109" i="4"/>
  <c r="G48" i="5"/>
  <c r="F81" i="4"/>
  <c r="F72" i="4"/>
  <c r="F18" i="4"/>
  <c r="G40" i="5"/>
  <c r="G62" i="5"/>
  <c r="F68" i="4"/>
  <c r="F153" i="4"/>
  <c r="G97" i="5"/>
  <c r="F77" i="4"/>
  <c r="F67" i="4"/>
  <c r="F60" i="4"/>
  <c r="G47" i="5"/>
  <c r="F75" i="4"/>
  <c r="G7" i="5"/>
  <c r="F154" i="4"/>
  <c r="G98" i="5"/>
  <c r="F58" i="4"/>
  <c r="G6" i="5"/>
  <c r="R999" i="1" l="1"/>
  <c r="S999" i="1"/>
  <c r="T999" i="1" l="1"/>
  <c r="P999" i="1" s="1"/>
  <c r="O999" i="1" l="1"/>
  <c r="Q999" i="1" s="1"/>
  <c r="L999" i="1" l="1"/>
  <c r="M999" i="1"/>
  <c r="N999" i="1" l="1"/>
  <c r="J999" i="1" s="1"/>
  <c r="I999" i="1" l="1"/>
  <c r="B958" i="1" s="1"/>
  <c r="G51" i="5" s="1"/>
  <c r="K999" i="1" l="1"/>
  <c r="F71" i="4"/>
  <c r="I92" i="1"/>
  <c r="I104" i="1"/>
  <c r="I102" i="1"/>
  <c r="I100" i="1"/>
  <c r="J100" i="1"/>
  <c r="J92" i="1"/>
  <c r="J105" i="1"/>
  <c r="I105" i="1"/>
  <c r="J102" i="1"/>
  <c r="I106" i="1"/>
  <c r="I98" i="1"/>
  <c r="I97" i="1"/>
  <c r="I96" i="1"/>
  <c r="J94" i="1"/>
  <c r="I94" i="1"/>
  <c r="J95" i="1"/>
  <c r="I95" i="1"/>
  <c r="J107" i="1"/>
  <c r="I107" i="1"/>
  <c r="J104" i="1"/>
  <c r="J99" i="1"/>
  <c r="I99" i="1"/>
  <c r="J96" i="1"/>
  <c r="J97" i="1"/>
  <c r="J103" i="1"/>
  <c r="I103" i="1"/>
  <c r="J106" i="1"/>
  <c r="J101" i="1"/>
  <c r="I101" i="1"/>
  <c r="J98" i="1"/>
  <c r="J93" i="1"/>
  <c r="I93" i="1"/>
  <c r="K92" i="1" l="1"/>
  <c r="K104" i="1"/>
  <c r="K100" i="1"/>
  <c r="K107" i="1"/>
  <c r="K96" i="1"/>
  <c r="K94" i="1"/>
  <c r="K97" i="1"/>
  <c r="K95" i="1"/>
  <c r="K101" i="1"/>
  <c r="K102" i="1"/>
  <c r="K106" i="1"/>
  <c r="K103" i="1"/>
  <c r="K98" i="1"/>
  <c r="K99" i="1"/>
  <c r="K93" i="1"/>
  <c r="K105" i="1"/>
  <c r="B92" i="1"/>
  <c r="G12" i="5" s="1"/>
  <c r="F104" i="4" l="1"/>
</calcChain>
</file>

<file path=xl/sharedStrings.xml><?xml version="1.0" encoding="utf-8"?>
<sst xmlns="http://schemas.openxmlformats.org/spreadsheetml/2006/main" count="17135" uniqueCount="4144">
  <si>
    <t>Label</t>
  </si>
  <si>
    <t>ADOPTIONSAAR</t>
  </si>
  <si>
    <t>Adoptionsår</t>
  </si>
  <si>
    <t>ADOPTIONSTYPE</t>
  </si>
  <si>
    <t>Adoptionstype</t>
  </si>
  <si>
    <t>FODLAND</t>
  </si>
  <si>
    <t>Land hvor det adopterede barn</t>
  </si>
  <si>
    <t>FOEDSTED</t>
  </si>
  <si>
    <t>Fødested</t>
  </si>
  <si>
    <t>HANDDTO</t>
  </si>
  <si>
    <t>Hændelsesdato</t>
  </si>
  <si>
    <t>PNRB</t>
  </si>
  <si>
    <t>Ingen label</t>
  </si>
  <si>
    <t>PNRF</t>
  </si>
  <si>
    <t>PNRM</t>
  </si>
  <si>
    <t>FORANST</t>
  </si>
  <si>
    <t>Foranstaltning</t>
  </si>
  <si>
    <t>INDBER</t>
  </si>
  <si>
    <t>Indberetter af foranstaltningsforløb</t>
  </si>
  <si>
    <t>KORAGRAD</t>
  </si>
  <si>
    <t>Korrigeret AMFORA-grad</t>
  </si>
  <si>
    <t>PNR</t>
  </si>
  <si>
    <t>SLUTDTO</t>
  </si>
  <si>
    <t>Slutdato for foranstaltningsforløb</t>
  </si>
  <si>
    <t>STARTDTO</t>
  </si>
  <si>
    <t>Startdato for foranstaltningsforløb</t>
  </si>
  <si>
    <t>STEDTYPE</t>
  </si>
  <si>
    <t>Stedtype</t>
  </si>
  <si>
    <t>TIMERPU</t>
  </si>
  <si>
    <t>Antal timer pr. uge</t>
  </si>
  <si>
    <t>YDTYPE1</t>
  </si>
  <si>
    <t>Ydelsestype</t>
  </si>
  <si>
    <t>AEGTE_ID</t>
  </si>
  <si>
    <t>BOPIKOM</t>
  </si>
  <si>
    <t>Bopæl i kommunen</t>
  </si>
  <si>
    <t>CIVST</t>
  </si>
  <si>
    <t>Civilstand</t>
  </si>
  <si>
    <t>CIV_VFRA</t>
  </si>
  <si>
    <t>Civilstandsdato</t>
  </si>
  <si>
    <t>FAMILIE_ID</t>
  </si>
  <si>
    <t>Familiens identificerende nummer.</t>
  </si>
  <si>
    <t>FAMILIE_TYPE</t>
  </si>
  <si>
    <t>Familietype</t>
  </si>
  <si>
    <t>FM_MARK</t>
  </si>
  <si>
    <t>Forældremarkering</t>
  </si>
  <si>
    <t>HUSTYPE</t>
  </si>
  <si>
    <t>Husstandstype</t>
  </si>
  <si>
    <t>KOM</t>
  </si>
  <si>
    <t>Kommunekode</t>
  </si>
  <si>
    <t>PLADS</t>
  </si>
  <si>
    <t>Familiestatus</t>
  </si>
  <si>
    <t>ANTAL_VAERELSER</t>
  </si>
  <si>
    <t>BOLIGART_GL</t>
  </si>
  <si>
    <t>Boligens art</t>
  </si>
  <si>
    <t>BOLIGART_NY</t>
  </si>
  <si>
    <t>BOLIGTYPE</t>
  </si>
  <si>
    <t>BYSTOERELSESKODE</t>
  </si>
  <si>
    <t>Bystørelseskode</t>
  </si>
  <si>
    <t>ENHEDSANVENDELSE</t>
  </si>
  <si>
    <t>Kommune</t>
  </si>
  <si>
    <t>OPFOERELSESAAR_BYG</t>
  </si>
  <si>
    <t>Opførelsesår</t>
  </si>
  <si>
    <t>OPGIKOM</t>
  </si>
  <si>
    <t>SAMLET_AREAL</t>
  </si>
  <si>
    <t>Entydig identifikation af a-kassetilhørsforhold</t>
  </si>
  <si>
    <t>Ejendomsnummer</t>
  </si>
  <si>
    <t>EJERFORHKOD</t>
  </si>
  <si>
    <t>Ejerforholdskode</t>
  </si>
  <si>
    <t>EJERPCT</t>
  </si>
  <si>
    <t>Ejerprocent</t>
  </si>
  <si>
    <t>KOMNR</t>
  </si>
  <si>
    <t>FORSIKRINGSKATEGORI_KODE</t>
  </si>
  <si>
    <t>Kode for forsikringskategori</t>
  </si>
  <si>
    <t>DKOM</t>
  </si>
  <si>
    <t>PCTKOM</t>
  </si>
  <si>
    <t>Registerets dækningsgrad i kommunen</t>
  </si>
  <si>
    <t>PCTYD</t>
  </si>
  <si>
    <t>TALDER</t>
  </si>
  <si>
    <t>Alder på opgørelsestidspunkt</t>
  </si>
  <si>
    <t>YDELSE</t>
  </si>
  <si>
    <t>Ydelse</t>
  </si>
  <si>
    <t>DODDATO</t>
  </si>
  <si>
    <t>Dato for dødsfald</t>
  </si>
  <si>
    <t>Primær dødsårsag</t>
  </si>
  <si>
    <t>Sekundær dødsårsag</t>
  </si>
  <si>
    <t>Tertiær dødsårsag</t>
  </si>
  <si>
    <t>Dødsårsag 4</t>
  </si>
  <si>
    <t>Dødsmåde</t>
  </si>
  <si>
    <t>Hændelsessted</t>
  </si>
  <si>
    <t>DGP</t>
  </si>
  <si>
    <t>FOR</t>
  </si>
  <si>
    <t>INDT</t>
  </si>
  <si>
    <t>INDT1</t>
  </si>
  <si>
    <t>INDT2</t>
  </si>
  <si>
    <t>KTH</t>
  </si>
  <si>
    <t>SYG</t>
  </si>
  <si>
    <t>TYPE</t>
  </si>
  <si>
    <t>AARUGE</t>
  </si>
  <si>
    <t>År- og ugenummer</t>
  </si>
  <si>
    <t>DPIALT</t>
  </si>
  <si>
    <t>DPTIMER</t>
  </si>
  <si>
    <t>Antal timer hvor der er udbetalt dagpenge</t>
  </si>
  <si>
    <t>HALVGDAG</t>
  </si>
  <si>
    <t>HELGDAG</t>
  </si>
  <si>
    <t>LEDARS</t>
  </si>
  <si>
    <t>Ledighedsårsag (DUR)</t>
  </si>
  <si>
    <t>BENYTKOD</t>
  </si>
  <si>
    <t>Benyttelseskodeværdier</t>
  </si>
  <si>
    <t>EJDVBLB</t>
  </si>
  <si>
    <t>Ejendomsværdi</t>
  </si>
  <si>
    <t>GRVBLB</t>
  </si>
  <si>
    <t>Grundværdi</t>
  </si>
  <si>
    <t>ANTBOERNF</t>
  </si>
  <si>
    <t>Antal børn i familien</t>
  </si>
  <si>
    <t>ANTPERSF</t>
  </si>
  <si>
    <t>Antal personer i C-familien</t>
  </si>
  <si>
    <t>C_FAMILIE_ID</t>
  </si>
  <si>
    <t>ANTBRNH</t>
  </si>
  <si>
    <t>Antal børn i husstanden</t>
  </si>
  <si>
    <t>ANTPERH</t>
  </si>
  <si>
    <t>Antal personer i husstanden</t>
  </si>
  <si>
    <t>Adressen (vej, husnummer, husbogstav, etage, side/dørnummer)</t>
  </si>
  <si>
    <t>FAMBOLIGFORM</t>
  </si>
  <si>
    <t>Familiens boligform</t>
  </si>
  <si>
    <t>FAMBOLIGTYPE</t>
  </si>
  <si>
    <t>Familiens boligtype</t>
  </si>
  <si>
    <t>FAMBRUTTOINDK</t>
  </si>
  <si>
    <t>Bruttoindkomst for familien</t>
  </si>
  <si>
    <t>FAMSOCIOGRUP</t>
  </si>
  <si>
    <t>Familiens socioøkonomiske gruppe</t>
  </si>
  <si>
    <t>AEGTEFAELLE_ID</t>
  </si>
  <si>
    <t>CIVDATO</t>
  </si>
  <si>
    <t>C_FAELLE_ID</t>
  </si>
  <si>
    <t>C_STATUS</t>
  </si>
  <si>
    <t>C-familiestatus</t>
  </si>
  <si>
    <t>C_TYPE</t>
  </si>
  <si>
    <t>C-familie type</t>
  </si>
  <si>
    <t>D_ANT_FAM</t>
  </si>
  <si>
    <t>Antal D-familier i husstanden</t>
  </si>
  <si>
    <t>D_FAMILIE_ID</t>
  </si>
  <si>
    <t>D_TYPE</t>
  </si>
  <si>
    <t>D-familietype</t>
  </si>
  <si>
    <t>FMMARK</t>
  </si>
  <si>
    <t>H_TYPE</t>
  </si>
  <si>
    <t>Antal børn i e-familien</t>
  </si>
  <si>
    <t>Antal personer i e-familien</t>
  </si>
  <si>
    <t>E-familie identifikation</t>
  </si>
  <si>
    <t>HOVEDPERSON</t>
  </si>
  <si>
    <t>Hovedperson i familien</t>
  </si>
  <si>
    <t>PAPNR</t>
  </si>
  <si>
    <t>Hovedpersonens partner</t>
  </si>
  <si>
    <t>CVRNR</t>
  </si>
  <si>
    <t>Hovedbranche DB07</t>
  </si>
  <si>
    <t>Funktionskode</t>
  </si>
  <si>
    <t>ARBST</t>
  </si>
  <si>
    <t>Arbejdssted</t>
  </si>
  <si>
    <t>ASTIL</t>
  </si>
  <si>
    <t>BESKF</t>
  </si>
  <si>
    <t>Beskæftigelsesforhold</t>
  </si>
  <si>
    <t>DELTID</t>
  </si>
  <si>
    <t>Heltid- deltidsbeskæftiget</t>
  </si>
  <si>
    <t>ERHV</t>
  </si>
  <si>
    <t>Erhverv</t>
  </si>
  <si>
    <t>ERUDD</t>
  </si>
  <si>
    <t>Erhvervsuddannelse</t>
  </si>
  <si>
    <t>FAG</t>
  </si>
  <si>
    <t>Fag</t>
  </si>
  <si>
    <t>IGUDD</t>
  </si>
  <si>
    <t>Igangværende uddannelse</t>
  </si>
  <si>
    <t>SKUDD</t>
  </si>
  <si>
    <t>Skoleuddannelse</t>
  </si>
  <si>
    <t>ANTAL</t>
  </si>
  <si>
    <t>Barnets nr i fødslen</t>
  </si>
  <si>
    <t>DEMPAR</t>
  </si>
  <si>
    <t>Optalt demografisk paritet</t>
  </si>
  <si>
    <t>FAR_KILDE</t>
  </si>
  <si>
    <t>Kilde til oplysning om far</t>
  </si>
  <si>
    <t>FODTDATO</t>
  </si>
  <si>
    <t>Fødselsdato - barnet</t>
  </si>
  <si>
    <t>FREGKO</t>
  </si>
  <si>
    <t>Fødselsregistreringskode</t>
  </si>
  <si>
    <t>FTDB_LBNR</t>
  </si>
  <si>
    <t>Løbenr til match med MFR</t>
  </si>
  <si>
    <t>KQN</t>
  </si>
  <si>
    <t>Køn</t>
  </si>
  <si>
    <t>MADOPT</t>
  </si>
  <si>
    <t>Markering af adoption</t>
  </si>
  <si>
    <t>MDOED</t>
  </si>
  <si>
    <t>Markering af evt. død</t>
  </si>
  <si>
    <t>MOR_KILDE</t>
  </si>
  <si>
    <t>Kilde til oplysning om mor</t>
  </si>
  <si>
    <t>ANTBOERNH</t>
  </si>
  <si>
    <t>ANTPERSH</t>
  </si>
  <si>
    <t>ANSAAR</t>
  </si>
  <si>
    <t>År for ansættelse på arbejdssted</t>
  </si>
  <si>
    <t>ANSDAGE</t>
  </si>
  <si>
    <t>Antal dage ansat</t>
  </si>
  <si>
    <t>ANSXFREM</t>
  </si>
  <si>
    <t>Ansættelsesændring frem til året efter</t>
  </si>
  <si>
    <t>ANSXTILB</t>
  </si>
  <si>
    <t>Ansættelsesændring i forhold til året før</t>
  </si>
  <si>
    <t>ARBGNR</t>
  </si>
  <si>
    <t>Arbejdsgivernummer</t>
  </si>
  <si>
    <t>ARBLED</t>
  </si>
  <si>
    <t>Ledighedsgrad i arbejdsår (ekskl. ferie)</t>
  </si>
  <si>
    <t>Arbejdsgivernummer - cvrnr</t>
  </si>
  <si>
    <t>JOBKAT</t>
  </si>
  <si>
    <t>Jobtype i ansættelsen</t>
  </si>
  <si>
    <t>JOBLON</t>
  </si>
  <si>
    <t>Lønbeløb i ansættelsesforholdet</t>
  </si>
  <si>
    <t>LBNR</t>
  </si>
  <si>
    <t>Arbejdsstedets løbenummer</t>
  </si>
  <si>
    <t>LONMFREM</t>
  </si>
  <si>
    <t>Lønmodtager året efter</t>
  </si>
  <si>
    <t>LONMTILB</t>
  </si>
  <si>
    <t>Lønmodtager året før</t>
  </si>
  <si>
    <t>PERSBRC</t>
  </si>
  <si>
    <t>Personlig branche</t>
  </si>
  <si>
    <t>STILL</t>
  </si>
  <si>
    <t>Arbejdsstilling</t>
  </si>
  <si>
    <t>TILKNYT</t>
  </si>
  <si>
    <t>Tilknytning til primært arbejdssted</t>
  </si>
  <si>
    <t>TIMELON</t>
  </si>
  <si>
    <t>Timeløn i ansættelsen</t>
  </si>
  <si>
    <t>TLONKVAL</t>
  </si>
  <si>
    <t>Kvalitet af timelønsskøn</t>
  </si>
  <si>
    <t>Type for ansættelsesforholdet</t>
  </si>
  <si>
    <t>AKASAF</t>
  </si>
  <si>
    <t>Seneste år som medlem af A-kasse</t>
  </si>
  <si>
    <t>AKASST</t>
  </si>
  <si>
    <t>Seneste startår som medlem af en A-kasse</t>
  </si>
  <si>
    <t>ARLEDGR</t>
  </si>
  <si>
    <t>Årsledighedsgrad</t>
  </si>
  <si>
    <t>ATPAR</t>
  </si>
  <si>
    <t>Antal år som lønmodtager</t>
  </si>
  <si>
    <t>EJNOV</t>
  </si>
  <si>
    <t>Antal supplerende ej-november ansættelser</t>
  </si>
  <si>
    <t>EJNOVSUM</t>
  </si>
  <si>
    <t>Ej-novemberansættelser lønsum</t>
  </si>
  <si>
    <t>ERHVER</t>
  </si>
  <si>
    <t>Erhvervserfaring fra 1980 i 1000</t>
  </si>
  <si>
    <t>ERHVER79</t>
  </si>
  <si>
    <t>Erhvervserfaring ultimo 1979</t>
  </si>
  <si>
    <t>LEDAR</t>
  </si>
  <si>
    <t>Første ledighed (årstal)</t>
  </si>
  <si>
    <t>LEDDEL</t>
  </si>
  <si>
    <t>Uger delvis ledig</t>
  </si>
  <si>
    <t>LEDFULD</t>
  </si>
  <si>
    <t>Uger fuld ledighed</t>
  </si>
  <si>
    <t>LONIND</t>
  </si>
  <si>
    <t>Kontant løn - Arbejdsgivernes oplysningssedler</t>
  </si>
  <si>
    <t>NSUP</t>
  </si>
  <si>
    <t>Supplerende november-ansættelser (antal).</t>
  </si>
  <si>
    <t>NSUPSUM</t>
  </si>
  <si>
    <t>Supplerende løn i november-ansættelser (sum)</t>
  </si>
  <si>
    <t>PENSALD</t>
  </si>
  <si>
    <t>Alder ved pensionering (offentlig)</t>
  </si>
  <si>
    <t>POTLEAR</t>
  </si>
  <si>
    <t>Forsikret/ledig antal år (fra 1980)</t>
  </si>
  <si>
    <t>PSTILL</t>
  </si>
  <si>
    <t>Primær arbejdsstilling</t>
  </si>
  <si>
    <t>SENAFAR</t>
  </si>
  <si>
    <t>Seneste afslutning på arbejdsmarkedet</t>
  </si>
  <si>
    <t>SENSTAR</t>
  </si>
  <si>
    <t>Seneste start på arbejdsmarkedet</t>
  </si>
  <si>
    <t>SLON</t>
  </si>
  <si>
    <t>Samlet løn fra oplysningssedler</t>
  </si>
  <si>
    <t>SSTILL</t>
  </si>
  <si>
    <t>Sekundær arbejdsstilling</t>
  </si>
  <si>
    <t>STARTAR</t>
  </si>
  <si>
    <t>Første år på arbejdsmarkedet</t>
  </si>
  <si>
    <t>SUMGRAD</t>
  </si>
  <si>
    <t>Sum af ledighedsgrader (fra 1980)</t>
  </si>
  <si>
    <t>AARSVRK</t>
  </si>
  <si>
    <t>Antal årsværk for alle ansættelsesforhold</t>
  </si>
  <si>
    <t>ANDFA</t>
  </si>
  <si>
    <t>Andel lønmodtagere på grundniveau (PSTILL=35) pr. arbejdssted</t>
  </si>
  <si>
    <t>ANDHF</t>
  </si>
  <si>
    <t>Andel topledere og lønmodtagere på højeste niveau (PSTILL=31-33) pr. a</t>
  </si>
  <si>
    <t>ANDIF</t>
  </si>
  <si>
    <t>Andel i kategorien -anden lønmodtager- (PSTILL=36) pr. arbejdssted</t>
  </si>
  <si>
    <t>ANDLEDAR</t>
  </si>
  <si>
    <t>Andel af arbejdere med årsledighed, pct.</t>
  </si>
  <si>
    <t>ANDLF</t>
  </si>
  <si>
    <t>Andel lønmodtagere på mellemniveau (PSTILL=34) pr. arbejdssted</t>
  </si>
  <si>
    <t>ANTAAR</t>
  </si>
  <si>
    <t>Antal ansættelsesforhold (personer) i år</t>
  </si>
  <si>
    <t>ANTNOV</t>
  </si>
  <si>
    <t>Antal ansatte pr. november</t>
  </si>
  <si>
    <t>ANTNOVBI</t>
  </si>
  <si>
    <t>Antal bibeskæftigede pr. november</t>
  </si>
  <si>
    <t>ARBNR</t>
  </si>
  <si>
    <t>Arbejdsstednummer</t>
  </si>
  <si>
    <t>ARBSTK</t>
  </si>
  <si>
    <t>Arbejdsstedkode</t>
  </si>
  <si>
    <t>BESKXTI</t>
  </si>
  <si>
    <t>Ændring i beskæftigelsesomfang året før</t>
  </si>
  <si>
    <t>BRANCHE03</t>
  </si>
  <si>
    <t>Branchekode (DB03) for arbejdsstedet.</t>
  </si>
  <si>
    <t>BRANCHE07</t>
  </si>
  <si>
    <t>Branchekode for arbejdsstedet (db07)</t>
  </si>
  <si>
    <t>BRANCHE1</t>
  </si>
  <si>
    <t>Branchekode (DB93) for arbejdsstedet</t>
  </si>
  <si>
    <t>Arbejdsgivernummer - cvr_nr</t>
  </si>
  <si>
    <t>EJERKO</t>
  </si>
  <si>
    <t>Ejerkode (omkodet)</t>
  </si>
  <si>
    <t>ENDNEDL</t>
  </si>
  <si>
    <t>Endelig nedlæggelse af arbejdssted</t>
  </si>
  <si>
    <t>FILIAL</t>
  </si>
  <si>
    <t>Antal arbejdssteder i firmaet (max. 9)</t>
  </si>
  <si>
    <t>KVANDFA</t>
  </si>
  <si>
    <t>Andel kvinder blandt lønmodtagere på grundniveau (personer med PSTILL=</t>
  </si>
  <si>
    <t>KVANDHF</t>
  </si>
  <si>
    <t>Andel kvinder blandt direktører, overordnede og ledende funktionærer (</t>
  </si>
  <si>
    <t>KVANDIF</t>
  </si>
  <si>
    <t>Andel kvinder i kategorien 'anden lønmodtager' (personer med PSTILL=36</t>
  </si>
  <si>
    <t>KVANDLF</t>
  </si>
  <si>
    <t>Andel kvinder blandt lønmodtagere på mellemniveau (personer med PSTILL</t>
  </si>
  <si>
    <t>Arbejdssteds-løbenummer</t>
  </si>
  <si>
    <t>LEDPERG</t>
  </si>
  <si>
    <t>Ledighedsperioder blandt ledige arbejdere i gennemsnit</t>
  </si>
  <si>
    <t>LONAAR</t>
  </si>
  <si>
    <t>Lønsum pr. år for alle ansættelsesforhold</t>
  </si>
  <si>
    <t>LONGNS</t>
  </si>
  <si>
    <t>Gennemsnitlig timeløn for alle hovedbeskæftigede</t>
  </si>
  <si>
    <t>LONGNSFA</t>
  </si>
  <si>
    <t>Gennemsnitlig timeløn for hovedbeskæftigede faglærte arbejdere (PSTILL</t>
  </si>
  <si>
    <t>LONGNSHF</t>
  </si>
  <si>
    <t>Gennemsnitlig timeløn for højere funktionærer (hovedbeskæftigede med P</t>
  </si>
  <si>
    <t>LONGNSIF</t>
  </si>
  <si>
    <t>Gennemsnitlig timeløn for hovedbeskæftigede personer i kategorien 'and</t>
  </si>
  <si>
    <t>LONGNSLF</t>
  </si>
  <si>
    <t>Gennemsnitlig timeløn for hovedbeskæftigede lønmodtagerE på mellemnive</t>
  </si>
  <si>
    <t>ANTALARB</t>
  </si>
  <si>
    <t>Antal arbejdssteder i firmaet</t>
  </si>
  <si>
    <t>FANSB</t>
  </si>
  <si>
    <t>Antal bibeskæftigede i firmaet</t>
  </si>
  <si>
    <t>FANSH</t>
  </si>
  <si>
    <t>Antal hovedbeskæftigede i firmaet</t>
  </si>
  <si>
    <t>SLBNR</t>
  </si>
  <si>
    <t>Løbenummer for største arbejdssted i firma</t>
  </si>
  <si>
    <t>STORBRA</t>
  </si>
  <si>
    <t>Branchekode største arb.sted i firma</t>
  </si>
  <si>
    <t>STORDB03</t>
  </si>
  <si>
    <t>Branchekode for størtste arbejdssted i firmaet</t>
  </si>
  <si>
    <t>STORDB07</t>
  </si>
  <si>
    <t>Branchekode for største arbejdssted i firmaet (db07)</t>
  </si>
  <si>
    <t>STORDB93</t>
  </si>
  <si>
    <t>Branchekode for størtste arbejdssted i firmaet db93 koden</t>
  </si>
  <si>
    <t>UOPLANSB</t>
  </si>
  <si>
    <t>Bibeskæftigede i firma med uoplyst arbejdssted</t>
  </si>
  <si>
    <t>UOPLANSH</t>
  </si>
  <si>
    <t>Hovedbeskæftigede med uoplyst arbejdssted i det enkelte firma.</t>
  </si>
  <si>
    <t>IE_TYPE</t>
  </si>
  <si>
    <t>OPR_LAND</t>
  </si>
  <si>
    <t>Oprindelsesland</t>
  </si>
  <si>
    <t>AKTIEINDK</t>
  </si>
  <si>
    <t>ANDOVERFORSEL</t>
  </si>
  <si>
    <t>Andre overførsler består af SU, boligstøtte og børnetilskud.</t>
  </si>
  <si>
    <t>ARBLHUMV</t>
  </si>
  <si>
    <t>Arbejdsløshedsdagpenge og uddannelsesgodtgørelse</t>
  </si>
  <si>
    <t>BEFORDR</t>
  </si>
  <si>
    <t>BESKST</t>
  </si>
  <si>
    <t>Beskæftigelsesstatus 1980 til 2001</t>
  </si>
  <si>
    <t>BESKST02</t>
  </si>
  <si>
    <t>Beskæftigelsesstatus fra 2002</t>
  </si>
  <si>
    <t>BRUTTO</t>
  </si>
  <si>
    <t>Skattepligtig bruttoindkomst før fradrag i kr.</t>
  </si>
  <si>
    <t>DISCOALLE_INDK</t>
  </si>
  <si>
    <t>DISCOTYP</t>
  </si>
  <si>
    <t>Kilde til lønmodtager DISCO-koden</t>
  </si>
  <si>
    <t>DISPON_NY</t>
  </si>
  <si>
    <t>Indkomst efter skat og renter (samlet indkomst fratrukket renteudgifte</t>
  </si>
  <si>
    <t>DSPSUM</t>
  </si>
  <si>
    <t>Særligt pensionsbidrag</t>
  </si>
  <si>
    <t>EJENDOMSVURDERING</t>
  </si>
  <si>
    <t>FORM</t>
  </si>
  <si>
    <t>Skattemæssigt beregnet værdi af nettoformuen ultimo året, ekskl. pensi</t>
  </si>
  <si>
    <t>FORMREST_NY05</t>
  </si>
  <si>
    <t>Nettorestformue ultimo året, ekskl. pensionsformuer</t>
  </si>
  <si>
    <t>FORMUEINDK_NY</t>
  </si>
  <si>
    <t>Samlede formueindkomster inkl. beregnet lejeværdi af egen bolig</t>
  </si>
  <si>
    <t>KISKAT</t>
  </si>
  <si>
    <t>Kirkeskat for medlemmer af folkekirken</t>
  </si>
  <si>
    <t>KOEJD</t>
  </si>
  <si>
    <t>LOENMV</t>
  </si>
  <si>
    <t>Lønindkomst i alt</t>
  </si>
  <si>
    <t>NACE</t>
  </si>
  <si>
    <t>Branche for væsentligste beskæftigelse, fra 1992 til 2007</t>
  </si>
  <si>
    <t>NACE_DB07</t>
  </si>
  <si>
    <t>Branche for væsentligste beskæftigelse, fra 2008</t>
  </si>
  <si>
    <t>NYSTGR</t>
  </si>
  <si>
    <t>Stillingsgruppering 1980 til 1995</t>
  </si>
  <si>
    <t>PERINDKIALT</t>
  </si>
  <si>
    <t>Personindkomst i alt ekskl. beregnet lejeværdi af egen bolig og før fr</t>
  </si>
  <si>
    <t>PEROEVRIGFORMUE</t>
  </si>
  <si>
    <t>Aktieindkomst, overskud/underskud af skibsanparter, lejeindtægt sommer</t>
  </si>
  <si>
    <t>PERSONINDK</t>
  </si>
  <si>
    <t>QPENSNY</t>
  </si>
  <si>
    <t>Folke- og førtidspension, delpension samt skattefrie tillæg til førtid</t>
  </si>
  <si>
    <t>QSPLINDK</t>
  </si>
  <si>
    <t>Skattepligtig indkomst</t>
  </si>
  <si>
    <t>RENTEINDK</t>
  </si>
  <si>
    <t>SAMLINK_NY</t>
  </si>
  <si>
    <t>SOCIO</t>
  </si>
  <si>
    <t>Socioøkonomisk klassifikation fra 1994 til 2001</t>
  </si>
  <si>
    <t>SOCIO02</t>
  </si>
  <si>
    <t>BANKAKT</t>
  </si>
  <si>
    <t>Indestående i pengeinstitut pr. 31. 12</t>
  </si>
  <si>
    <t>BANKGAELD</t>
  </si>
  <si>
    <t>Gæld til pengeinstitutter mv. pr. 31. 12</t>
  </si>
  <si>
    <t>INDESTPI</t>
  </si>
  <si>
    <t>Kontant værdi af ejendomme i Danmark ejet pr. 31. 12</t>
  </si>
  <si>
    <t>KURSAKT</t>
  </si>
  <si>
    <t>OBLAKT</t>
  </si>
  <si>
    <t>Kursværdi af obligationer i depot (aktiver) pr. 31. 12</t>
  </si>
  <si>
    <t>OBLGAELD</t>
  </si>
  <si>
    <t>Kursværdi af obligationsgæld pr. 31. 12</t>
  </si>
  <si>
    <t>PANTAKT</t>
  </si>
  <si>
    <t>PANTGAELD</t>
  </si>
  <si>
    <t>Pantebrevsgæld pr. 31. 12</t>
  </si>
  <si>
    <t>ADM</t>
  </si>
  <si>
    <t>Administrationskommune</t>
  </si>
  <si>
    <t>BELKOM</t>
  </si>
  <si>
    <t>Beliggenhedskommune</t>
  </si>
  <si>
    <t>EJER</t>
  </si>
  <si>
    <t>Ejerforhold</t>
  </si>
  <si>
    <t>ENHEDSART</t>
  </si>
  <si>
    <t>Enhedsart</t>
  </si>
  <si>
    <t>GL_BELKOM</t>
  </si>
  <si>
    <t>Gammel beliggenhedskommune</t>
  </si>
  <si>
    <t>HOSK</t>
  </si>
  <si>
    <t>Hovedskole</t>
  </si>
  <si>
    <t>Hovedskoleinstitution</t>
  </si>
  <si>
    <t>INST2</t>
  </si>
  <si>
    <t>Institutionstype 2</t>
  </si>
  <si>
    <t>INST3</t>
  </si>
  <si>
    <t>Institutionstype 3</t>
  </si>
  <si>
    <t>INSTNR</t>
  </si>
  <si>
    <t>Institutionsnummer</t>
  </si>
  <si>
    <t>NAVN</t>
  </si>
  <si>
    <t>Institutionsnavn</t>
  </si>
  <si>
    <t>NIV</t>
  </si>
  <si>
    <t>POSTNR</t>
  </si>
  <si>
    <t>AUDD</t>
  </si>
  <si>
    <t>Afsluttende uddannelseskode</t>
  </si>
  <si>
    <t>Starttidspunkt</t>
  </si>
  <si>
    <t>Sluttidspunkt</t>
  </si>
  <si>
    <t>UDD</t>
  </si>
  <si>
    <t>Uddannelseskode</t>
  </si>
  <si>
    <t>UDEL</t>
  </si>
  <si>
    <t>Uddannelsesdel</t>
  </si>
  <si>
    <t>UFORM</t>
  </si>
  <si>
    <t>KOMP</t>
  </si>
  <si>
    <t>PRIA</t>
  </si>
  <si>
    <t>Beskriver måden som uddannelsen tages på.</t>
  </si>
  <si>
    <t>AFG_AFGOEDTO</t>
  </si>
  <si>
    <t>Afgørelsens dato (RP)</t>
  </si>
  <si>
    <t>AFG_AFGRETKO</t>
  </si>
  <si>
    <t>Afgørelsens rets- eller politikreds</t>
  </si>
  <si>
    <t>AFG_AFGTYP3</t>
  </si>
  <si>
    <t>Afgørelsens eller sanktionens type (DS)</t>
  </si>
  <si>
    <t>AFG_ANKEDTO</t>
  </si>
  <si>
    <t>Ankedato</t>
  </si>
  <si>
    <t>AFG_BSTRFLGD</t>
  </si>
  <si>
    <t>Længde af betinget frihedsstraf</t>
  </si>
  <si>
    <t>AFG_FRAKKOD</t>
  </si>
  <si>
    <t>Frakendelsens paragraf i lovgivningen</t>
  </si>
  <si>
    <t>AFG_GER7</t>
  </si>
  <si>
    <t>Gerningskode syvcifret</t>
  </si>
  <si>
    <t>AFG_INRMARK</t>
  </si>
  <si>
    <t>Identifikationsnummertype (fx. pnr helt eller delvist oplyst)</t>
  </si>
  <si>
    <t>AFG_KOEN</t>
  </si>
  <si>
    <t>AFG_UBSTRFKO</t>
  </si>
  <si>
    <t>AFG_UBSTRFLG</t>
  </si>
  <si>
    <t>JOURNR</t>
  </si>
  <si>
    <t>Politiets sagsnummer (Journalnummer)</t>
  </si>
  <si>
    <t>ANM_GER7</t>
  </si>
  <si>
    <t>ANM_SLUTDATO</t>
  </si>
  <si>
    <t>ANM_STARTDTO</t>
  </si>
  <si>
    <t>IND_FGSLDTO</t>
  </si>
  <si>
    <t>Fængslingsstartdato</t>
  </si>
  <si>
    <t>IND_FGSLKOD</t>
  </si>
  <si>
    <t>Fængslingskode.</t>
  </si>
  <si>
    <t>IND_FGSLSTED</t>
  </si>
  <si>
    <t>Fængslingssted</t>
  </si>
  <si>
    <t>IND_GER7</t>
  </si>
  <si>
    <t>Gerning el. lovovertrædelse til grund for indsættelsen (DS).</t>
  </si>
  <si>
    <t>IND_INRMARK</t>
  </si>
  <si>
    <t>Identifikationsnummertype (fx. personnummer helt el. delvist oplyst)</t>
  </si>
  <si>
    <t>IND_LOESLDTO</t>
  </si>
  <si>
    <t>Løsladelsesdato</t>
  </si>
  <si>
    <t>IND_OVERFKOD</t>
  </si>
  <si>
    <t>Overførselskode</t>
  </si>
  <si>
    <t>KON_AFGERKOD</t>
  </si>
  <si>
    <t>Gerning el. lovovertrædelse til grund for den konfererede sag(RP)</t>
  </si>
  <si>
    <t>KON_AFGTYP3</t>
  </si>
  <si>
    <t>Afgørelsens el. sanktionens type (DS)</t>
  </si>
  <si>
    <t>KON_AFGTYPKO</t>
  </si>
  <si>
    <t>Afgørelsens el. sanktionens type (RP)</t>
  </si>
  <si>
    <t>KON_FORSMEDK</t>
  </si>
  <si>
    <t>Forsøg el. meddelagtighed i lovovertrædelse</t>
  </si>
  <si>
    <t>KON_GER7</t>
  </si>
  <si>
    <t>KON_INRMARK</t>
  </si>
  <si>
    <t>Identifikationsnummertype (fx Personnummer helt eller delvist oplyst)</t>
  </si>
  <si>
    <t>KON_KONFJOUR</t>
  </si>
  <si>
    <t>Konfererede sags eget journalnummer</t>
  </si>
  <si>
    <t>KON_OVERSDTO</t>
  </si>
  <si>
    <t>Dato for oversendelse af sag til behandling under andet journalnummer</t>
  </si>
  <si>
    <t>SIG_GER1DTO</t>
  </si>
  <si>
    <t>Gerningsdag, startdato</t>
  </si>
  <si>
    <t>SIG_GER2DTO</t>
  </si>
  <si>
    <t>Gerningsdag, slutdato</t>
  </si>
  <si>
    <t>SIG_GER7</t>
  </si>
  <si>
    <t>Gerning el. lovovertrædelse til grund for sigtelsen(DS)</t>
  </si>
  <si>
    <t>SIG_INRMARK</t>
  </si>
  <si>
    <t>SIG_SIGTDTO</t>
  </si>
  <si>
    <t>ABC</t>
  </si>
  <si>
    <t>ABC-kode</t>
  </si>
  <si>
    <t>ALDR</t>
  </si>
  <si>
    <t>APK</t>
  </si>
  <si>
    <t>Antal pakninger</t>
  </si>
  <si>
    <t>ATC</t>
  </si>
  <si>
    <t>ATC1</t>
  </si>
  <si>
    <t>ATC2</t>
  </si>
  <si>
    <t>ATC3</t>
  </si>
  <si>
    <t>ATC4</t>
  </si>
  <si>
    <t>AUP</t>
  </si>
  <si>
    <t>BALD</t>
  </si>
  <si>
    <t>Barns alder</t>
  </si>
  <si>
    <t>CPR_KOM</t>
  </si>
  <si>
    <t>CPR-bopælskommune på ekspeditionsdatoen</t>
  </si>
  <si>
    <t>CPR_REG</t>
  </si>
  <si>
    <t>CPR-bopælsregion på ekspeditionsdatoen</t>
  </si>
  <si>
    <t>DOSFORM</t>
  </si>
  <si>
    <t>DOSO</t>
  </si>
  <si>
    <t>EJS</t>
  </si>
  <si>
    <t>Fravalg af substitution</t>
  </si>
  <si>
    <t>EKSD</t>
  </si>
  <si>
    <t>Ekspeditionsdato</t>
  </si>
  <si>
    <t>EKSP</t>
  </si>
  <si>
    <t>Ekspeditionspris</t>
  </si>
  <si>
    <t>EKST</t>
  </si>
  <si>
    <t>Ekspeditionstype</t>
  </si>
  <si>
    <t>INDO</t>
  </si>
  <si>
    <t>ITYPE</t>
  </si>
  <si>
    <t>Indberettertype</t>
  </si>
  <si>
    <t>KORR</t>
  </si>
  <si>
    <t>Korrektionskode</t>
  </si>
  <si>
    <t>NAME</t>
  </si>
  <si>
    <t>PACKSIZE</t>
  </si>
  <si>
    <t>PACKTEXT</t>
  </si>
  <si>
    <t>PATT</t>
  </si>
  <si>
    <t>Patienttype</t>
  </si>
  <si>
    <t>PPRS</t>
  </si>
  <si>
    <t>Udleveringsbestemmelse</t>
  </si>
  <si>
    <t>RAMT</t>
  </si>
  <si>
    <t>Amtskommunekode</t>
  </si>
  <si>
    <t>RECA</t>
  </si>
  <si>
    <t>Autorisationskode for receptudsteder</t>
  </si>
  <si>
    <t>RECU</t>
  </si>
  <si>
    <t>Receptudsteder</t>
  </si>
  <si>
    <t>RINR</t>
  </si>
  <si>
    <t>Reiterationsnummer</t>
  </si>
  <si>
    <t>SEKTOR</t>
  </si>
  <si>
    <t>Sektor</t>
  </si>
  <si>
    <t>STRENG</t>
  </si>
  <si>
    <t>STRNUM</t>
  </si>
  <si>
    <t>STRUNIT</t>
  </si>
  <si>
    <t>UDLV</t>
  </si>
  <si>
    <t>Udleveringssted</t>
  </si>
  <si>
    <t>VNR</t>
  </si>
  <si>
    <t>VOLTYPECODE</t>
  </si>
  <si>
    <t>VOLTYPETXT</t>
  </si>
  <si>
    <t>VOLUME</t>
  </si>
  <si>
    <t>Volume</t>
  </si>
  <si>
    <t>Arbejdsstedsnummer</t>
  </si>
  <si>
    <t>ARBSTKOD</t>
  </si>
  <si>
    <t>Arbejdsstedskode</t>
  </si>
  <si>
    <t>FERIE_SH</t>
  </si>
  <si>
    <t>Betalinger i forbindelse med ferie og andet, pr. præsteret time</t>
  </si>
  <si>
    <t>GW</t>
  </si>
  <si>
    <t>Fortjeneste i alt i kr pr præsteret time</t>
  </si>
  <si>
    <t>JURNR</t>
  </si>
  <si>
    <t>Virksomhedens juridiske nummer</t>
  </si>
  <si>
    <t>MFTJ</t>
  </si>
  <si>
    <t>Månedsfortjeneste</t>
  </si>
  <si>
    <t>NW</t>
  </si>
  <si>
    <t>Smalfortjenesten (-pens), pr. time</t>
  </si>
  <si>
    <t>REF_FRADATO</t>
  </si>
  <si>
    <t>Fra-dato i perioden</t>
  </si>
  <si>
    <t>REF_TILDATO</t>
  </si>
  <si>
    <t>Til-dato i perioden</t>
  </si>
  <si>
    <t>SENR</t>
  </si>
  <si>
    <t>Virksomhedens Se-nummer</t>
  </si>
  <si>
    <t>TIMFRA</t>
  </si>
  <si>
    <t>Betalte fraværstimer</t>
  </si>
  <si>
    <t>TIMPRAE</t>
  </si>
  <si>
    <t>Præsterede timer</t>
  </si>
  <si>
    <t>W_ABS</t>
  </si>
  <si>
    <t>Betalinger i forbindelse med sygefravær m.v., pr. præsteret time</t>
  </si>
  <si>
    <t>D_INDDTO</t>
  </si>
  <si>
    <t>C_PATTYPE</t>
  </si>
  <si>
    <t>RECNUM</t>
  </si>
  <si>
    <t>LPR-identnummer</t>
  </si>
  <si>
    <t>V_SENGDAGE</t>
  </si>
  <si>
    <t>D_UDDTO</t>
  </si>
  <si>
    <t>C_DIAG</t>
  </si>
  <si>
    <t>Diagnosekode</t>
  </si>
  <si>
    <t>Diagnosemodifikation</t>
  </si>
  <si>
    <t>C_DIAGTYPE</t>
  </si>
  <si>
    <t>C_TILDIAG</t>
  </si>
  <si>
    <t>C_DRG</t>
  </si>
  <si>
    <t>V_FORLOB</t>
  </si>
  <si>
    <t>V_LANGDAGE</t>
  </si>
  <si>
    <t>V_LANGPRIS</t>
  </si>
  <si>
    <t>C_MDC</t>
  </si>
  <si>
    <t>V_PRIS</t>
  </si>
  <si>
    <t>V_TOTPRIS</t>
  </si>
  <si>
    <t>C_UDSKTYPE</t>
  </si>
  <si>
    <t>V_VGT</t>
  </si>
  <si>
    <t>AAO_FORSIKREDE_TIMER</t>
  </si>
  <si>
    <t>Antal forsikrede timer</t>
  </si>
  <si>
    <t>AKASSE_ID</t>
  </si>
  <si>
    <t>GRADAAR</t>
  </si>
  <si>
    <t>Årsgrad pr. forløb</t>
  </si>
  <si>
    <t>KILDE_KODE</t>
  </si>
  <si>
    <t>Entydig kode for dataindberettere</t>
  </si>
  <si>
    <t>PTI_TILSTAND_KODE</t>
  </si>
  <si>
    <t>4-cifret foranstaltningskode</t>
  </si>
  <si>
    <t>PTI_TIMER_PER_UGE</t>
  </si>
  <si>
    <t>Timer pr. uge</t>
  </si>
  <si>
    <t>PTI_VFRA</t>
  </si>
  <si>
    <t>Startdato</t>
  </si>
  <si>
    <t>PTI_VTIL</t>
  </si>
  <si>
    <t>Slutdato</t>
  </si>
  <si>
    <t>OFR_GER7</t>
  </si>
  <si>
    <t>Offeret gerningsindholdskode DS</t>
  </si>
  <si>
    <t>OFR_GERFRADT</t>
  </si>
  <si>
    <t>Gerningens startdato.</t>
  </si>
  <si>
    <t>OFR_KOMKOD</t>
  </si>
  <si>
    <t>Gerningssted - kommunekode</t>
  </si>
  <si>
    <t>AKASSE_RAS</t>
  </si>
  <si>
    <t>A-kasse</t>
  </si>
  <si>
    <t>ARBSTIL</t>
  </si>
  <si>
    <t>Arbejdsstilling 90-93</t>
  </si>
  <si>
    <t>BRANCHE_KODE</t>
  </si>
  <si>
    <t>FUNKTION_KODE</t>
  </si>
  <si>
    <t>HELTID_DELTID_KODE</t>
  </si>
  <si>
    <t>NOVPRIO</t>
  </si>
  <si>
    <t>November prioritering</t>
  </si>
  <si>
    <t>NYARB</t>
  </si>
  <si>
    <t>NYSTIL</t>
  </si>
  <si>
    <t>NY STILLINGS KODE</t>
  </si>
  <si>
    <t>SOCSTIL_KODE</t>
  </si>
  <si>
    <t>Socioøkonomisk status</t>
  </si>
  <si>
    <t>ANTDAGE</t>
  </si>
  <si>
    <t>Antal dagpengedage i året</t>
  </si>
  <si>
    <t>ARBGHP</t>
  </si>
  <si>
    <t>ARBGIVNR</t>
  </si>
  <si>
    <t>BARNCPR</t>
  </si>
  <si>
    <t>BERDAGE</t>
  </si>
  <si>
    <t>FOERBER</t>
  </si>
  <si>
    <t>Første dagpengedag</t>
  </si>
  <si>
    <t>FOERFRAV</t>
  </si>
  <si>
    <t>Første fraværsdag</t>
  </si>
  <si>
    <t>FRAVDAGE</t>
  </si>
  <si>
    <t>Antal fraværsdage</t>
  </si>
  <si>
    <t>OPHOERSAA</t>
  </si>
  <si>
    <t>Ophørsårsag</t>
  </si>
  <si>
    <t>PENOPHOER</t>
  </si>
  <si>
    <t>SAGSART</t>
  </si>
  <si>
    <t>Syge- eller barselssagens art</t>
  </si>
  <si>
    <t>SIDBER</t>
  </si>
  <si>
    <t>Sidste dagpengedag</t>
  </si>
  <si>
    <t>SIKRHP</t>
  </si>
  <si>
    <t>Udbetalt beløb til den sikrede</t>
  </si>
  <si>
    <t>STARTSAG</t>
  </si>
  <si>
    <t>Sagsart ved fraværets start</t>
  </si>
  <si>
    <t>TAELAAR</t>
  </si>
  <si>
    <t>YDAARSAG</t>
  </si>
  <si>
    <t>Forlængelsesårsag</t>
  </si>
  <si>
    <t>Skolekode</t>
  </si>
  <si>
    <t>SOGNEKODE</t>
  </si>
  <si>
    <t>ALMAUDD</t>
  </si>
  <si>
    <t>ERHAUDD</t>
  </si>
  <si>
    <t>HFAUDD</t>
  </si>
  <si>
    <t>HF_KILDE</t>
  </si>
  <si>
    <t>Kilde til uddannelsesoplysningen</t>
  </si>
  <si>
    <t>HF_VFRA</t>
  </si>
  <si>
    <t>GRUNDSKOLEFAG</t>
  </si>
  <si>
    <t>Grundskolefag</t>
  </si>
  <si>
    <t>GRUNDSKOLEKARAKTER</t>
  </si>
  <si>
    <t>Grundskolekarakter</t>
  </si>
  <si>
    <t>OPR_KARAKTER</t>
  </si>
  <si>
    <t>Oprindelig karakter</t>
  </si>
  <si>
    <t>SKOLEAAR</t>
  </si>
  <si>
    <t>Skoleår</t>
  </si>
  <si>
    <t>KARAKTER_UDD</t>
  </si>
  <si>
    <t>KARAKTER_UDD_VTIL</t>
  </si>
  <si>
    <t>SKALA</t>
  </si>
  <si>
    <t>Karakterskala</t>
  </si>
  <si>
    <t>BEVISAAR</t>
  </si>
  <si>
    <t>GYM_FAG</t>
  </si>
  <si>
    <t>Gymnasiefag</t>
  </si>
  <si>
    <t>KARAKTER</t>
  </si>
  <si>
    <t>Karakter</t>
  </si>
  <si>
    <t>KVALIFIKATION_VFRA</t>
  </si>
  <si>
    <t>Tidspunkt for opnået kvalifikation.</t>
  </si>
  <si>
    <t>DANSK_2_SP</t>
  </si>
  <si>
    <t>Klassetrin</t>
  </si>
  <si>
    <t>KL_BETEGNELSE</t>
  </si>
  <si>
    <t>Klassebetegnelse</t>
  </si>
  <si>
    <t>KL_TYPE</t>
  </si>
  <si>
    <t>Klassetype</t>
  </si>
  <si>
    <t>MODT</t>
  </si>
  <si>
    <t>Modtagelsesklasseelev</t>
  </si>
  <si>
    <t>SKL_VFRA</t>
  </si>
  <si>
    <t>SPC_ART</t>
  </si>
  <si>
    <t>Specialundervisningsart</t>
  </si>
  <si>
    <t>SPC_OMFANG</t>
  </si>
  <si>
    <t>Specialundervisningsomfang</t>
  </si>
  <si>
    <t>AFSLUTN</t>
  </si>
  <si>
    <t>Kursets afslutningsmåde</t>
  </si>
  <si>
    <t>AKOMFANG</t>
  </si>
  <si>
    <t>Aktivitetsomfang</t>
  </si>
  <si>
    <t>KURSIST_VFRA</t>
  </si>
  <si>
    <t>KURSIST_VTIL</t>
  </si>
  <si>
    <t>KURSKOD</t>
  </si>
  <si>
    <t>Kursuskode</t>
  </si>
  <si>
    <t>ANT_ANSAT_SENR</t>
  </si>
  <si>
    <t>BRCHI</t>
  </si>
  <si>
    <t>BRCHL</t>
  </si>
  <si>
    <t>Personnummer</t>
  </si>
  <si>
    <t>BYG_OPFOERELSESAAR</t>
  </si>
  <si>
    <t>EJENDOMSNUMMER</t>
  </si>
  <si>
    <t>Kommunenummer</t>
  </si>
  <si>
    <t>DST_ENH_EJERFORHOLDSKODE</t>
  </si>
  <si>
    <t>ENH_ANTALBADEVAERELSER</t>
  </si>
  <si>
    <t>ENH_ANTALVAERELSER</t>
  </si>
  <si>
    <t>ENH_ANVENDELSEKODE</t>
  </si>
  <si>
    <t>ENH_BADEFORHOLD</t>
  </si>
  <si>
    <t>ENH_BEBOELSESAREAL</t>
  </si>
  <si>
    <t>ENH_BOLIGTYPE</t>
  </si>
  <si>
    <t>ENH_KOEKKENFORHOLD</t>
  </si>
  <si>
    <t>ENH_OPVARMNINGSMIDDEL</t>
  </si>
  <si>
    <t>ENH_SAMLETAREAL</t>
  </si>
  <si>
    <t>ENH_TOILETFORHOLD</t>
  </si>
  <si>
    <t>ENH_UDLEJNINGSFORHOLD2</t>
  </si>
  <si>
    <t>ENH_VARMEINSTALLATION</t>
  </si>
  <si>
    <t>ALDER</t>
  </si>
  <si>
    <t>Alder pr. 1. januar.</t>
  </si>
  <si>
    <t>Bopælsadresse i kommunen</t>
  </si>
  <si>
    <t>FOED_DAG</t>
  </si>
  <si>
    <t>Fødselsdato</t>
  </si>
  <si>
    <t>Indvandrere, efterkommere , personer med dansk oprindelse</t>
  </si>
  <si>
    <t>KOEN</t>
  </si>
  <si>
    <t>VAN_VTIL</t>
  </si>
  <si>
    <t>Indvandringsdato</t>
  </si>
  <si>
    <t>Antal værelser i bolig- eller erhvervsenheden</t>
  </si>
  <si>
    <t>F207 - Opførelsesår</t>
  </si>
  <si>
    <t>ADMKOM</t>
  </si>
  <si>
    <t>Indberetnings kommune</t>
  </si>
  <si>
    <t>CPRTJEK</t>
  </si>
  <si>
    <t>CPR-tjek</t>
  </si>
  <si>
    <t>CPRTYPE</t>
  </si>
  <si>
    <t>CPR-type</t>
  </si>
  <si>
    <t>FMYN_ID</t>
  </si>
  <si>
    <t>Forældremyndighedsident</t>
  </si>
  <si>
    <t>PGF</t>
  </si>
  <si>
    <t>Paragrafkode</t>
  </si>
  <si>
    <t>SAG_VFRA</t>
  </si>
  <si>
    <t>Startdato for hændelsen</t>
  </si>
  <si>
    <t>SAG_VTIL</t>
  </si>
  <si>
    <t>Slutdato for hændelsen</t>
  </si>
  <si>
    <t>STSTED</t>
  </si>
  <si>
    <t>Startsted for anbringelsen</t>
  </si>
  <si>
    <t>UDSTED</t>
  </si>
  <si>
    <t>Sted hvortil barnet udskrives efter en anbringelse</t>
  </si>
  <si>
    <t>Administrations kommune</t>
  </si>
  <si>
    <t>Registerets dækningsgrad i kommunen for den pågældnede ydelse</t>
  </si>
  <si>
    <t>INDT3</t>
  </si>
  <si>
    <t>KON</t>
  </si>
  <si>
    <t>Dagpengebeløb i alt pr. uge i kroner</t>
  </si>
  <si>
    <t>Antal halve G markeringer i ugen</t>
  </si>
  <si>
    <t>Antal hele G markeringer i ugen</t>
  </si>
  <si>
    <t>EJERSTART_DTO</t>
  </si>
  <si>
    <t>Ejerstartdato - 2 cifret årstal</t>
  </si>
  <si>
    <t>EJERSTART_DTO_TXT</t>
  </si>
  <si>
    <t>KOEBESUM</t>
  </si>
  <si>
    <t>Købesumsbeløb</t>
  </si>
  <si>
    <t>KOM_KD</t>
  </si>
  <si>
    <t>KONT_OMREGN_DATO</t>
  </si>
  <si>
    <t>SALG_LB_NR</t>
  </si>
  <si>
    <t>FAMDISPONIBEL</t>
  </si>
  <si>
    <t>Diponibel indkomst for familien</t>
  </si>
  <si>
    <t>FAMHOEJSTUDDA</t>
  </si>
  <si>
    <t>Højeste uddannelse for de voksne i familien</t>
  </si>
  <si>
    <t>Familie identifikation</t>
  </si>
  <si>
    <t>Alder</t>
  </si>
  <si>
    <t>INDVDATO</t>
  </si>
  <si>
    <t>Personnummer, barn</t>
  </si>
  <si>
    <t>Personnummer, far</t>
  </si>
  <si>
    <t>Personnummer, mor</t>
  </si>
  <si>
    <t>Arbejdssteds kommune</t>
  </si>
  <si>
    <t>Arbejdssteds opgangsadresse</t>
  </si>
  <si>
    <t>Udbytte samt gevinst/tab på aktier og visse aktiebaserede investerings</t>
  </si>
  <si>
    <t>ALDER_ULT_INK</t>
  </si>
  <si>
    <t>ARBBIDMVALM</t>
  </si>
  <si>
    <t>ARBFORS</t>
  </si>
  <si>
    <t>BUNSKA</t>
  </si>
  <si>
    <t>CORFRYNS</t>
  </si>
  <si>
    <t>DISCO08_ALLE_INDK</t>
  </si>
  <si>
    <t>EFTLOEN</t>
  </si>
  <si>
    <t>Efterløn ( fra 2009 ink.l fleksydelse)</t>
  </si>
  <si>
    <t>Kontant ejendomsværdi af ejendomme i Danmark ejet pr. 31. 12</t>
  </si>
  <si>
    <t>EJVSKAT</t>
  </si>
  <si>
    <t>ERHVERVSINDK</t>
  </si>
  <si>
    <t>ERHVERVSINDK_GL</t>
  </si>
  <si>
    <t>Erhvervsindkomst, løn og nettooverskud af selvstændig virksomhed</t>
  </si>
  <si>
    <t>KONTHJ</t>
  </si>
  <si>
    <t>Skattepligtig kontanthjælp (underhold/forsørgelse)</t>
  </si>
  <si>
    <t>KORSTOETT</t>
  </si>
  <si>
    <t>KORYDIAL</t>
  </si>
  <si>
    <t>OMFANG</t>
  </si>
  <si>
    <t>Omfang af skattepligt</t>
  </si>
  <si>
    <t>OVERFORSINDK</t>
  </si>
  <si>
    <t>Beregnet lejeværdi af egen bolig</t>
  </si>
  <si>
    <t>Personindkomst i alt uden formueindkomst, og før fradrag af arbejdsmar</t>
  </si>
  <si>
    <t>QAKTIVF_NY05</t>
  </si>
  <si>
    <t>QBISTYD2</t>
  </si>
  <si>
    <t>Skattepligtig kontanthjælps-, aktiverings- og revalideringsydelser</t>
  </si>
  <si>
    <t>QMIDYD</t>
  </si>
  <si>
    <t>QPASSIVN</t>
  </si>
  <si>
    <t>Passiver ultimo året</t>
  </si>
  <si>
    <t>QPENSIALT</t>
  </si>
  <si>
    <t>Alle pensionsindkomster</t>
  </si>
  <si>
    <t>QPENSPRI</t>
  </si>
  <si>
    <t>Samlede skattepligtige renteindtægter fra Danmark-fra 2010 ekskl. rent</t>
  </si>
  <si>
    <t>Samlet indkomst inkl. beregnet lejeværdi før fradrag af renteudgifter,</t>
  </si>
  <si>
    <t>Socioøkonomisk klassifikation fra 2002</t>
  </si>
  <si>
    <t>STIP</t>
  </si>
  <si>
    <t>Stipendier fra Statens Uddannelsesstøtte - SU</t>
  </si>
  <si>
    <t>UNDERHOL</t>
  </si>
  <si>
    <t>Betalt underholdsbidrag (fradrag i skattepligtig indkomst)</t>
  </si>
  <si>
    <t>AFG_AFGALD</t>
  </si>
  <si>
    <t>Alder på afgørelsestidspunktet (DS)</t>
  </si>
  <si>
    <t>AFG_AFGMAADKO</t>
  </si>
  <si>
    <t>Sagens retslige afgørelsesmåde</t>
  </si>
  <si>
    <t>AFG_ANKTYPKO</t>
  </si>
  <si>
    <t>Ankens type (begrundelsen for anken)</t>
  </si>
  <si>
    <t>AFG_BETDAG</t>
  </si>
  <si>
    <t>Betinget strafdel v. delvis bet. dom (dage)</t>
  </si>
  <si>
    <t>AFG_BETSLDTO</t>
  </si>
  <si>
    <t>Betingelses-slutdato ved betinget frihedsstraf</t>
  </si>
  <si>
    <t>AFG_BOEDEBLB</t>
  </si>
  <si>
    <t>Bødebeløbets størrelse</t>
  </si>
  <si>
    <t>AFG_DAGBOANT</t>
  </si>
  <si>
    <t>Antal dagbøder</t>
  </si>
  <si>
    <t>AFG_DAGBOBEL</t>
  </si>
  <si>
    <t>Dagbødebeløbets størrelse</t>
  </si>
  <si>
    <t>AFG_FORSMEDK</t>
  </si>
  <si>
    <t>AFG_FRAKBKOD</t>
  </si>
  <si>
    <t>Frakendelsen af kørekort er varig</t>
  </si>
  <si>
    <t>AFG_FRAKMND</t>
  </si>
  <si>
    <t>Frakendelse af kørekort (antal måneder)</t>
  </si>
  <si>
    <t>AFG_KONFSANT</t>
  </si>
  <si>
    <t>Antal afsluttede bisigtelser (konfererede sager)</t>
  </si>
  <si>
    <t>AFG_STATUS</t>
  </si>
  <si>
    <t>Skal recorden anvendes til tabelleringen eller ikke</t>
  </si>
  <si>
    <t>Arten af ubetinget frihedsstraf</t>
  </si>
  <si>
    <t>Længde af ubetinget frihedsstraf</t>
  </si>
  <si>
    <t>Gerningsslutdato</t>
  </si>
  <si>
    <t>Gerningsstartdato</t>
  </si>
  <si>
    <t>Politiets sagsnummer (Journalnr)</t>
  </si>
  <si>
    <t>KON_KOEN</t>
  </si>
  <si>
    <t>VERSION</t>
  </si>
  <si>
    <t>Version</t>
  </si>
  <si>
    <t>Identifikationsnummertype (fx. personnummer helt eller delvist oplyst)</t>
  </si>
  <si>
    <t>Sigtelses dato</t>
  </si>
  <si>
    <t>Alder på udleveringstidspunkt</t>
  </si>
  <si>
    <t>ATC-kode detaljeret (s)</t>
  </si>
  <si>
    <t>ATC-niveau 1 (s)</t>
  </si>
  <si>
    <t>ATC-niveau 2 (s)</t>
  </si>
  <si>
    <t>ATC-niveau 3 (s)</t>
  </si>
  <si>
    <t>ATC-niveau 4 (s)</t>
  </si>
  <si>
    <t>Registerpris ("Apotekets udsalgspris") (s)</t>
  </si>
  <si>
    <t>Lægemiddelform (s)</t>
  </si>
  <si>
    <t>Doseringskode</t>
  </si>
  <si>
    <t>Indikationskode</t>
  </si>
  <si>
    <t>Lægemidlets navn (Store bogstaver) (s)</t>
  </si>
  <si>
    <t>Numerisk pakningsstørrelse (s)</t>
  </si>
  <si>
    <t>Styrke, klartekst (s)</t>
  </si>
  <si>
    <t>Styrke, numerisk (s)</t>
  </si>
  <si>
    <t>Enhed til numerisk styrke (s)</t>
  </si>
  <si>
    <t>Varenummer (s)</t>
  </si>
  <si>
    <t>Diagnosetype</t>
  </si>
  <si>
    <t>Tillægsdiagnose</t>
  </si>
  <si>
    <t>Indlæggelsesdato</t>
  </si>
  <si>
    <t>Udskrivningsdato</t>
  </si>
  <si>
    <t>Sengedage</t>
  </si>
  <si>
    <t>AKTIVERINGSSTED_KODE</t>
  </si>
  <si>
    <t>Entydig kode for aktiveringssted</t>
  </si>
  <si>
    <t>BRUTTOLEDIGHED_KODE</t>
  </si>
  <si>
    <t>Kode for angivelse af om personen er bruttoledig</t>
  </si>
  <si>
    <t>Journalnummer</t>
  </si>
  <si>
    <t>Udbetalt beløb til arbejdsgive</t>
  </si>
  <si>
    <t>Antal dagpengedage i hele sage</t>
  </si>
  <si>
    <t>Ophørsårsag inkl. pensionistre</t>
  </si>
  <si>
    <t>Højst fuldførte almen uddannelse</t>
  </si>
  <si>
    <t>Højst fuldførte erhvervskompetencegivende uddannelse</t>
  </si>
  <si>
    <t>Højste fuldførte uddannelse</t>
  </si>
  <si>
    <t>Tidspunkt for opnået højst fuldførte uddannelse</t>
  </si>
  <si>
    <t>FAGDISCIPLIN</t>
  </si>
  <si>
    <t>Fagdiciplin</t>
  </si>
  <si>
    <t>GRUNDSKOLENIVEAU</t>
  </si>
  <si>
    <t>Niveauet for karakteren</t>
  </si>
  <si>
    <t>KLTRIN</t>
  </si>
  <si>
    <t>PROEVEFORM</t>
  </si>
  <si>
    <t>Prøveform</t>
  </si>
  <si>
    <t>Karaktergennemsnit</t>
  </si>
  <si>
    <t>Undervisning i dansk som andetsprog</t>
  </si>
  <si>
    <t>HAEND_DATO</t>
  </si>
  <si>
    <t>Hændelseskode for vandringen</t>
  </si>
  <si>
    <t>Kode for ind-/udvandring</t>
  </si>
  <si>
    <t>ANT_ANSAT_ARBSTED</t>
  </si>
  <si>
    <t>Antal ansatte for væsentligste arbejdssted ( optælling af ansatte sker</t>
  </si>
  <si>
    <t>ANT_ANSAT_ARBSTED_13</t>
  </si>
  <si>
    <t>Antal ansatte for væsentligste beskæftigelse</t>
  </si>
  <si>
    <t>BESKST13</t>
  </si>
  <si>
    <t>Kode for personens væsentligste indkomstkilde</t>
  </si>
  <si>
    <t>Branchekode for indehaver</t>
  </si>
  <si>
    <t>Branchekode for lønmodtager</t>
  </si>
  <si>
    <t>Fagklassifikation for beskæftigelsesforhold, fra 2010</t>
  </si>
  <si>
    <t>DISCO08_ALLE_INDK_13</t>
  </si>
  <si>
    <t>Fagkode for væsentligste beskæftigelse i året- fra 2010</t>
  </si>
  <si>
    <t>Fagklassifikation for beskæftigelsesforhold, fra 1991 TIL 2009</t>
  </si>
  <si>
    <t>DISCO_ALLE_INDK_13</t>
  </si>
  <si>
    <t>NACE_13</t>
  </si>
  <si>
    <t>NACE_DB07_13</t>
  </si>
  <si>
    <t>Branche for væsentligste beskæftigelse, fra 2007</t>
  </si>
  <si>
    <t>SOCIO13</t>
  </si>
  <si>
    <t>Socioøkonomisk klassifikation version 2013</t>
  </si>
  <si>
    <t>SOCIO_GL</t>
  </si>
  <si>
    <t>Socioøkonomisk klassifikation fra 1976 til 1990</t>
  </si>
  <si>
    <t>BYG_VANDFORSYNING</t>
  </si>
  <si>
    <t>GRU_VANDFORSYNING</t>
  </si>
  <si>
    <t>BOP_VFRA</t>
  </si>
  <si>
    <t>Dato for tilflytning/indvandring</t>
  </si>
  <si>
    <t>FKIRK</t>
  </si>
  <si>
    <t>FOEDREG_KODE</t>
  </si>
  <si>
    <t>Kode for personens fødselsregistreringssted.</t>
  </si>
  <si>
    <t>FOERSTE_INDVANDRING</t>
  </si>
  <si>
    <t>Første indvandringsdato</t>
  </si>
  <si>
    <t>GENERATION</t>
  </si>
  <si>
    <t>Kategorisering af 2. og 3. generationsindvandrere (efter DS. definitio</t>
  </si>
  <si>
    <t>Opgangsadresse i kommunen</t>
  </si>
  <si>
    <t>REG</t>
  </si>
  <si>
    <t>Region</t>
  </si>
  <si>
    <t>STATSB</t>
  </si>
  <si>
    <t>Statsborgerskab</t>
  </si>
  <si>
    <t>F308 Boligtype for bolig-/erhvervsenhed</t>
  </si>
  <si>
    <t>F307 Bolig- eller erhvervsenhedens anvendelseskode</t>
  </si>
  <si>
    <t>DST_KOMMUNEKODE</t>
  </si>
  <si>
    <t>OPFOERELSESAAR</t>
  </si>
  <si>
    <t>F311 Samlet areal for enten bygning eller bolig-/erhvervsenhed</t>
  </si>
  <si>
    <t>Driftskommune</t>
  </si>
  <si>
    <t>ALDER_HAEND</t>
  </si>
  <si>
    <t>Alder på hændelsestidspunkt</t>
  </si>
  <si>
    <t>C_ALDERTIM</t>
  </si>
  <si>
    <t>Dødsalder i timer</t>
  </si>
  <si>
    <t>C_ATCKODE1</t>
  </si>
  <si>
    <t>C_ATCKODE2</t>
  </si>
  <si>
    <t>C_ATCKODE3</t>
  </si>
  <si>
    <t>C_ATCKODE4</t>
  </si>
  <si>
    <t>C_ATTART</t>
  </si>
  <si>
    <t>Attestens art</t>
  </si>
  <si>
    <t>C_BOPKOM</t>
  </si>
  <si>
    <t>C_CIVSTD</t>
  </si>
  <si>
    <t>C_DOD1</t>
  </si>
  <si>
    <t>C_DOD2</t>
  </si>
  <si>
    <t>C_DOD3</t>
  </si>
  <si>
    <t>C_DOD4</t>
  </si>
  <si>
    <t>C_DODSKOM</t>
  </si>
  <si>
    <t>Dødskommune</t>
  </si>
  <si>
    <t>C_DODSMAADE</t>
  </si>
  <si>
    <t>Dødsart</t>
  </si>
  <si>
    <t>C_HANDSTED</t>
  </si>
  <si>
    <t>Hændelsessted ved unaturlig død</t>
  </si>
  <si>
    <t>C_INSTITUT</t>
  </si>
  <si>
    <t>Institution for dødsfald</t>
  </si>
  <si>
    <t>C_LISTE_14</t>
  </si>
  <si>
    <t>C_LISTE_49</t>
  </si>
  <si>
    <t>C_LISTE_65</t>
  </si>
  <si>
    <t>C_OBDUKTIO</t>
  </si>
  <si>
    <t>C_OPERATIO</t>
  </si>
  <si>
    <t>Operationstilkendegivelse</t>
  </si>
  <si>
    <t>C_SEX</t>
  </si>
  <si>
    <t>C_U28DG</t>
  </si>
  <si>
    <t>Angivelse af dødsalder under 28 dage</t>
  </si>
  <si>
    <t>C_ULYKTYPE</t>
  </si>
  <si>
    <t>DAAR</t>
  </si>
  <si>
    <t>Dødsår</t>
  </si>
  <si>
    <t>D_DODSDTO</t>
  </si>
  <si>
    <t>Dødsdato</t>
  </si>
  <si>
    <t>V_ALDER</t>
  </si>
  <si>
    <t>V_ALDERMDR</t>
  </si>
  <si>
    <t>Alder i måneder</t>
  </si>
  <si>
    <t>V_BOPAMT</t>
  </si>
  <si>
    <t>V_DODSAMT</t>
  </si>
  <si>
    <t>Dødsstedsamt</t>
  </si>
  <si>
    <t>V_KLOK</t>
  </si>
  <si>
    <t>Tiden for dødens indtræffelse</t>
  </si>
  <si>
    <t>C_BOPAMTF07</t>
  </si>
  <si>
    <t>C_BOPKOMF07</t>
  </si>
  <si>
    <t>C_DODSSTED</t>
  </si>
  <si>
    <t>C_DODTILGRUNDL_ACME</t>
  </si>
  <si>
    <t>C_DOD_1A</t>
  </si>
  <si>
    <t>C_DOD_1B</t>
  </si>
  <si>
    <t>C_DOD_1C</t>
  </si>
  <si>
    <t>C_DOD_1D</t>
  </si>
  <si>
    <t>C_DOD_21</t>
  </si>
  <si>
    <t>C_DOD_22</t>
  </si>
  <si>
    <t>C_DOD_23</t>
  </si>
  <si>
    <t>C_DOD_24</t>
  </si>
  <si>
    <t>C_DOD_25</t>
  </si>
  <si>
    <t>C_DOD_26</t>
  </si>
  <si>
    <t>C_DOD_27</t>
  </si>
  <si>
    <t>C_DOD_28</t>
  </si>
  <si>
    <t>C_FINDESTED</t>
  </si>
  <si>
    <t>C_HAENDELSESSTED</t>
  </si>
  <si>
    <t>C_LAEGEFUNKTION</t>
  </si>
  <si>
    <t>C_LISTE14</t>
  </si>
  <si>
    <t>C_LISTE49</t>
  </si>
  <si>
    <t>C_LISTEA</t>
  </si>
  <si>
    <t>C_LISTEB</t>
  </si>
  <si>
    <t>C_OBDUKTION</t>
  </si>
  <si>
    <t>C_OPERATION</t>
  </si>
  <si>
    <t>C_PRAECIS_DODSSTED</t>
  </si>
  <si>
    <t>C_PRAECIS_FINDESTED</t>
  </si>
  <si>
    <t>C_REGION</t>
  </si>
  <si>
    <t>D_DODSDATO</t>
  </si>
  <si>
    <t>D_FINDEDATO</t>
  </si>
  <si>
    <t>D_STATDATO</t>
  </si>
  <si>
    <t>AAR_VURD</t>
  </si>
  <si>
    <t>Vurderingsår</t>
  </si>
  <si>
    <t>Kontantomregningsdato</t>
  </si>
  <si>
    <t>OVERTAG_DATO</t>
  </si>
  <si>
    <t>Overtagelsesdato</t>
  </si>
  <si>
    <t>VURDAARDTO</t>
  </si>
  <si>
    <t>VURDAN_DTO</t>
  </si>
  <si>
    <t>Dato for vurdering - 4 cifret årstal</t>
  </si>
  <si>
    <t>VURDAN_DTO_TXT</t>
  </si>
  <si>
    <t>Dato for vurdering - 2 cifret årstal</t>
  </si>
  <si>
    <t>FAMDISPONIBEL_13</t>
  </si>
  <si>
    <t>Disponibel indkomst</t>
  </si>
  <si>
    <t>FAMSOCIOGRUP_13</t>
  </si>
  <si>
    <t>socioøkonomiske klassifikation</t>
  </si>
  <si>
    <t>ARB_KOM</t>
  </si>
  <si>
    <t>Arbejdsstedskommune</t>
  </si>
  <si>
    <t>ARB_OPGIKOM</t>
  </si>
  <si>
    <t>Arbejdsstedets opgangsadresse</t>
  </si>
  <si>
    <t>PERSADR</t>
  </si>
  <si>
    <t>Personlig arbejdsstedsadresse</t>
  </si>
  <si>
    <t>ADRESSE</t>
  </si>
  <si>
    <t>Arbejdssteds adressekode</t>
  </si>
  <si>
    <t>DISPON_13</t>
  </si>
  <si>
    <t>Indkomst efter skat og renteR</t>
  </si>
  <si>
    <t>Indestående i pengeinstitutter mv., kursværdi af obligationer og pante</t>
  </si>
  <si>
    <t>Kursværdi af danske aktier og investeringsforeningsbeviser i depot pr.</t>
  </si>
  <si>
    <t>LOENMV_13</t>
  </si>
  <si>
    <t>Kursværdi af pantebreve i depot (aktiver) pr. 31. 12.</t>
  </si>
  <si>
    <t>PERINDKIALT_13</t>
  </si>
  <si>
    <t>PEROEVRIGFORMUE_13</t>
  </si>
  <si>
    <t>CVR-nummer</t>
  </si>
  <si>
    <t>Postnummer</t>
  </si>
  <si>
    <t>AFG_ART</t>
  </si>
  <si>
    <t>Afgangsart</t>
  </si>
  <si>
    <t>ELEV3_VFRA</t>
  </si>
  <si>
    <t>ELEV3_VTIL</t>
  </si>
  <si>
    <t>Kompetencekode</t>
  </si>
  <si>
    <t>TILG_ART</t>
  </si>
  <si>
    <t>Tilgangsart</t>
  </si>
  <si>
    <t>AFG_AFGTYPKO</t>
  </si>
  <si>
    <t>Personnr.</t>
  </si>
  <si>
    <t>MIN_AFGOEDTO</t>
  </si>
  <si>
    <t>Afgørelsesdato</t>
  </si>
  <si>
    <t>MIN_AFGTYPKO</t>
  </si>
  <si>
    <t>MIN_FOEDSTED</t>
  </si>
  <si>
    <t>Fødested, fødselsregistreringssted (RP).</t>
  </si>
  <si>
    <t>MIN_GER1DTO</t>
  </si>
  <si>
    <t>MIN_GER1MINUT</t>
  </si>
  <si>
    <t>Gerningsstartminut</t>
  </si>
  <si>
    <t>MIN_GER1TIME</t>
  </si>
  <si>
    <t>Gerningsstarttime</t>
  </si>
  <si>
    <t>MIN_GER2DTO</t>
  </si>
  <si>
    <t>MIN_GER2MINUT</t>
  </si>
  <si>
    <t>Gerningsslutminut</t>
  </si>
  <si>
    <t>MIN_GER2TIME</t>
  </si>
  <si>
    <t>Gerningssluttime</t>
  </si>
  <si>
    <t>MIN_GER7</t>
  </si>
  <si>
    <t>MIN_GERALD</t>
  </si>
  <si>
    <t>Gerningsalder</t>
  </si>
  <si>
    <t>MIN_INRMARK</t>
  </si>
  <si>
    <t>Identifikationsnummertype (pnr helt eller delvist oplyst)</t>
  </si>
  <si>
    <t>MIN_KOEN</t>
  </si>
  <si>
    <t>MIN_KOMKOD</t>
  </si>
  <si>
    <t>Gerningssted. Kommunekode.</t>
  </si>
  <si>
    <t>MIN_NATIONALITET</t>
  </si>
  <si>
    <t>Statsborgerskabskode</t>
  </si>
  <si>
    <t>MIN_POLRETKO</t>
  </si>
  <si>
    <t>Politikreds</t>
  </si>
  <si>
    <t>MIN_POSTDIST</t>
  </si>
  <si>
    <t>Gerningssted - postdistrikt</t>
  </si>
  <si>
    <t>MIN_POSTNR</t>
  </si>
  <si>
    <t>Gerningssted - Postnummer</t>
  </si>
  <si>
    <t>MIN_SAGSKOMPLEKSNR</t>
  </si>
  <si>
    <t>Sagskompleksnr.</t>
  </si>
  <si>
    <t>MIN_SIGTALD</t>
  </si>
  <si>
    <t>Sigtelsesalder</t>
  </si>
  <si>
    <t>MIN_SIGTDTO</t>
  </si>
  <si>
    <t>Sigtelses-dato</t>
  </si>
  <si>
    <t>MIN_SIGTGERK</t>
  </si>
  <si>
    <t>Sigtelsesgerningskode (RP)</t>
  </si>
  <si>
    <t>MIN_TILHONY</t>
  </si>
  <si>
    <t>Nationalt tilhørsforhold (RP)</t>
  </si>
  <si>
    <t>D_AMBDTO</t>
  </si>
  <si>
    <t>Dato for ambulantbesøg</t>
  </si>
  <si>
    <t>V_FORLOB_ORI_SV</t>
  </si>
  <si>
    <t>C_KONTAARS</t>
  </si>
  <si>
    <t>Kontaktårsag</t>
  </si>
  <si>
    <t>C_ADIAG</t>
  </si>
  <si>
    <t>Aktionsdiagnose</t>
  </si>
  <si>
    <t>C_AFD</t>
  </si>
  <si>
    <t>Afdelingskode</t>
  </si>
  <si>
    <t>C_AMT</t>
  </si>
  <si>
    <t>AMT</t>
  </si>
  <si>
    <t>C_BLOK</t>
  </si>
  <si>
    <t>Inddeling af speciale i blokke</t>
  </si>
  <si>
    <t>C_HAFD</t>
  </si>
  <si>
    <t>Henvisende afdeling</t>
  </si>
  <si>
    <t>C_HENM</t>
  </si>
  <si>
    <t>Henvisningsmåde</t>
  </si>
  <si>
    <t>C_HSGH</t>
  </si>
  <si>
    <t>Henvisende sygehus</t>
  </si>
  <si>
    <t>C_INDM</t>
  </si>
  <si>
    <t>Indlæggelsesmåde</t>
  </si>
  <si>
    <t>C_KOM</t>
  </si>
  <si>
    <t>C_NYAFD</t>
  </si>
  <si>
    <t>C_SGH</t>
  </si>
  <si>
    <t>Sygehus</t>
  </si>
  <si>
    <t>C_SGHAMT</t>
  </si>
  <si>
    <t>Sygehusamt</t>
  </si>
  <si>
    <t>C_SPEC</t>
  </si>
  <si>
    <t>Specialekode</t>
  </si>
  <si>
    <t>C_UDM</t>
  </si>
  <si>
    <t>Udskrivningsmåde</t>
  </si>
  <si>
    <t>D_EBHDTO</t>
  </si>
  <si>
    <t>Data for endelig behandling (Variabel udgået efter 31.12.2003)</t>
  </si>
  <si>
    <t>D_FUSDTO</t>
  </si>
  <si>
    <t>Dato for forundersøgelse (Variabel udgået efter 31.12.2003)</t>
  </si>
  <si>
    <t>D_HENDTO</t>
  </si>
  <si>
    <t>Henvisningsdato</t>
  </si>
  <si>
    <t>D_OPDATDTO</t>
  </si>
  <si>
    <t>Intern dato for opdatering af kontakten</t>
  </si>
  <si>
    <t>K_AFD</t>
  </si>
  <si>
    <t>V_ALDDG</t>
  </si>
  <si>
    <t>Alder i dage ved kontaktens start</t>
  </si>
  <si>
    <t>Alder i år ved kontaktens start</t>
  </si>
  <si>
    <t>V_ALDMDR</t>
  </si>
  <si>
    <t>Alder i måneder ved kontaktens start</t>
  </si>
  <si>
    <t>V_BEHDAGE</t>
  </si>
  <si>
    <t>Behandlingsdage (Variabel udgået efter 31.12.2001)</t>
  </si>
  <si>
    <t>V_INDMINUT</t>
  </si>
  <si>
    <t>Indlæggelsesminut</t>
  </si>
  <si>
    <t>V_INDTIME</t>
  </si>
  <si>
    <t>Indlæggelsestidspunkt</t>
  </si>
  <si>
    <t>V_UDTIME</t>
  </si>
  <si>
    <t>Udskrivningstime</t>
  </si>
  <si>
    <t>ALDERIMP</t>
  </si>
  <si>
    <t>Alder ultimo inkl. imputerede</t>
  </si>
  <si>
    <t>KOENIMP</t>
  </si>
  <si>
    <t>Køn inkl. imputerede</t>
  </si>
  <si>
    <t>KONTAKTAGG</t>
  </si>
  <si>
    <t>Kontakt aggregeret</t>
  </si>
  <si>
    <t>SPEC2</t>
  </si>
  <si>
    <t>2-cifret speciale</t>
  </si>
  <si>
    <t>AFRPER</t>
  </si>
  <si>
    <t>Afregningsperiode</t>
  </si>
  <si>
    <t>BARNMAK</t>
  </si>
  <si>
    <t>Barnemarkering</t>
  </si>
  <si>
    <t>BRUHON</t>
  </si>
  <si>
    <t>Bruttohonorar til læge mv.</t>
  </si>
  <si>
    <t>HONUGE</t>
  </si>
  <si>
    <t>Honoraruge</t>
  </si>
  <si>
    <t>KONTAKT</t>
  </si>
  <si>
    <t>Kontakt</t>
  </si>
  <si>
    <t>PATGRP</t>
  </si>
  <si>
    <t>Patientgruppe</t>
  </si>
  <si>
    <t>SIKGRUP</t>
  </si>
  <si>
    <t>Sikringsgruppe</t>
  </si>
  <si>
    <t>SPECIALE</t>
  </si>
  <si>
    <t>6-cifret speciale</t>
  </si>
  <si>
    <t>YDERNR</t>
  </si>
  <si>
    <t>Ydernummer</t>
  </si>
  <si>
    <t>YDERSAMT</t>
  </si>
  <si>
    <t>Yders amt</t>
  </si>
  <si>
    <t>YDLANT</t>
  </si>
  <si>
    <t>Antal ydelser under specialet</t>
  </si>
  <si>
    <t>YDLTID</t>
  </si>
  <si>
    <t>Tidspunktskode for ydelsen</t>
  </si>
  <si>
    <t>YDTYP</t>
  </si>
  <si>
    <t>Ydertype</t>
  </si>
  <si>
    <t>HENVISNI</t>
  </si>
  <si>
    <t>HENVISNINGSYDERNUMMER</t>
  </si>
  <si>
    <t>PATTYP</t>
  </si>
  <si>
    <t>KOMMUNE</t>
  </si>
  <si>
    <t>BOPÆLS KOMMUNE</t>
  </si>
  <si>
    <t>SPEC4</t>
  </si>
  <si>
    <t>4-CIFRET SPECIALE NR.</t>
  </si>
  <si>
    <t>SUMBRU</t>
  </si>
  <si>
    <t>SUM BRUTTOHONORAR</t>
  </si>
  <si>
    <t>SUMYDL</t>
  </si>
  <si>
    <t>SUM AF ANTAL YDELSER</t>
  </si>
  <si>
    <t>Tildspunkt for eksamensbevis</t>
  </si>
  <si>
    <t>INDUD_KODE</t>
  </si>
  <si>
    <t>INDUD_LAND</t>
  </si>
  <si>
    <t>ADOP</t>
  </si>
  <si>
    <t>AMFO</t>
  </si>
  <si>
    <t>BEF</t>
  </si>
  <si>
    <t>BOL</t>
  </si>
  <si>
    <t>DAGI</t>
  </si>
  <si>
    <t>DOD</t>
  </si>
  <si>
    <t>DREAM</t>
  </si>
  <si>
    <t>DUR</t>
  </si>
  <si>
    <t>EJSA</t>
  </si>
  <si>
    <t>EJVK</t>
  </si>
  <si>
    <t>FAFA</t>
  </si>
  <si>
    <t>FAHU</t>
  </si>
  <si>
    <t>FAIK</t>
  </si>
  <si>
    <t>FAIN</t>
  </si>
  <si>
    <t>FAM</t>
  </si>
  <si>
    <t>FOB</t>
  </si>
  <si>
    <t>FTDB</t>
  </si>
  <si>
    <t>HUST</t>
  </si>
  <si>
    <t>IDAN</t>
  </si>
  <si>
    <t>IDAP</t>
  </si>
  <si>
    <t>IDAS</t>
  </si>
  <si>
    <t>IDFI</t>
  </si>
  <si>
    <t>IEPE</t>
  </si>
  <si>
    <t>INDH</t>
  </si>
  <si>
    <t>KRAF</t>
  </si>
  <si>
    <t>KRAN</t>
  </si>
  <si>
    <t>KRIN</t>
  </si>
  <si>
    <t>KRKO</t>
  </si>
  <si>
    <t>KRSI</t>
  </si>
  <si>
    <t>LMDB</t>
  </si>
  <si>
    <t>LON</t>
  </si>
  <si>
    <t>LPRDIAG</t>
  </si>
  <si>
    <t>OF</t>
  </si>
  <si>
    <t>RAS</t>
  </si>
  <si>
    <t>SGDP</t>
  </si>
  <si>
    <t>UDDA</t>
  </si>
  <si>
    <t>UDFK</t>
  </si>
  <si>
    <t>UDG</t>
  </si>
  <si>
    <t>UDGK</t>
  </si>
  <si>
    <t>UDKV</t>
  </si>
  <si>
    <t>UDSP</t>
  </si>
  <si>
    <t>VEUV</t>
  </si>
  <si>
    <t>AKM</t>
  </si>
  <si>
    <t>BBRB</t>
  </si>
  <si>
    <t>BBRE</t>
  </si>
  <si>
    <t>BUA</t>
  </si>
  <si>
    <t>BUFO</t>
  </si>
  <si>
    <t>LPRDRG_S</t>
  </si>
  <si>
    <t>VNDS</t>
  </si>
  <si>
    <t>DODSAARS</t>
  </si>
  <si>
    <t>DODSAASG</t>
  </si>
  <si>
    <t>IND</t>
  </si>
  <si>
    <t>KOTRE</t>
  </si>
  <si>
    <t>KRMS</t>
  </si>
  <si>
    <t>KROF</t>
  </si>
  <si>
    <t>LPRBES</t>
  </si>
  <si>
    <t>SSKO</t>
  </si>
  <si>
    <t>SSSY</t>
  </si>
  <si>
    <t>SYSI</t>
  </si>
  <si>
    <t>SYST</t>
  </si>
  <si>
    <t>Comment</t>
  </si>
  <si>
    <t>Akyy</t>
  </si>
  <si>
    <t>ARBSTED_yyyy_mm</t>
  </si>
  <si>
    <t>BRANCHE_yyyy_mm</t>
  </si>
  <si>
    <t>MATCH_xKVyyyy</t>
  </si>
  <si>
    <t>MODEDTxx</t>
  </si>
  <si>
    <t>NYKOMyyyy</t>
  </si>
  <si>
    <t>VIRKFORM_yyyy_mm</t>
  </si>
  <si>
    <t>VISIT_xKVyyyy</t>
  </si>
  <si>
    <t>Y_yyww</t>
  </si>
  <si>
    <t>Indvandrings-/udvandrings-land</t>
  </si>
  <si>
    <t>Start Year</t>
  </si>
  <si>
    <t>End Year</t>
  </si>
  <si>
    <t>Missing Years in timeseries</t>
  </si>
  <si>
    <t>-</t>
  </si>
  <si>
    <t>Mødedato 1-24</t>
  </si>
  <si>
    <t>De-identified by Statistics Denmark</t>
  </si>
  <si>
    <t>CIRRAU PROJECT DATABASE</t>
  </si>
  <si>
    <t>Registers from Statistics Denmark by topic</t>
  </si>
  <si>
    <t>Start year</t>
  </si>
  <si>
    <t>Latest updated year</t>
  </si>
  <si>
    <t>Remarks</t>
  </si>
  <si>
    <r>
      <t xml:space="preserve">POPULATION / </t>
    </r>
    <r>
      <rPr>
        <b/>
        <u/>
        <sz val="11"/>
        <color rgb="FF0070C0"/>
        <rFont val="Calibri"/>
        <family val="2"/>
        <scheme val="minor"/>
      </rPr>
      <t>BEFOLKNING</t>
    </r>
  </si>
  <si>
    <t>From 01.01.1973</t>
  </si>
  <si>
    <r>
      <t xml:space="preserve">EDUCATION / </t>
    </r>
    <r>
      <rPr>
        <b/>
        <u/>
        <sz val="11"/>
        <color rgb="FF0070C0"/>
        <rFont val="Calibri"/>
        <family val="2"/>
        <scheme val="minor"/>
      </rPr>
      <t>UDDANNELSE</t>
    </r>
  </si>
  <si>
    <r>
      <t xml:space="preserve">CHILDREN AND YOUNG ADULTS / </t>
    </r>
    <r>
      <rPr>
        <b/>
        <u/>
        <sz val="11"/>
        <color rgb="FF0070C0"/>
        <rFont val="Calibri"/>
        <family val="2"/>
        <scheme val="minor"/>
      </rPr>
      <t>BØRN OG UNGE</t>
    </r>
  </si>
  <si>
    <r>
      <t xml:space="preserve">EMPLOYMENT / </t>
    </r>
    <r>
      <rPr>
        <b/>
        <u/>
        <sz val="11"/>
        <color rgb="FF0070C0"/>
        <rFont val="Calibri"/>
        <family val="2"/>
        <scheme val="minor"/>
      </rPr>
      <t>BESKÆFTIGELSE</t>
    </r>
  </si>
  <si>
    <r>
      <t xml:space="preserve">WAGES / </t>
    </r>
    <r>
      <rPr>
        <b/>
        <u/>
        <sz val="11"/>
        <color rgb="FF0070C0"/>
        <rFont val="Calibri"/>
        <family val="2"/>
        <scheme val="minor"/>
      </rPr>
      <t>LØNFORHOLD</t>
    </r>
  </si>
  <si>
    <r>
      <t>PERSONAL FINANCE /</t>
    </r>
    <r>
      <rPr>
        <b/>
        <u/>
        <sz val="11"/>
        <color rgb="FF0070C0"/>
        <rFont val="Calibri"/>
        <family val="2"/>
        <scheme val="minor"/>
      </rPr>
      <t xml:space="preserve"> PRIVATØKONOMI</t>
    </r>
  </si>
  <si>
    <r>
      <t xml:space="preserve">UNEMPLOYMENT AND OCCUPATIONAL MEASURES / </t>
    </r>
    <r>
      <rPr>
        <b/>
        <u/>
        <sz val="11"/>
        <color rgb="FF0070C0"/>
        <rFont val="Calibri"/>
        <family val="2"/>
        <scheme val="minor"/>
      </rPr>
      <t>LEDIGHED OG BESKÆFTIGELSESFORANSTALTNINGER</t>
    </r>
  </si>
  <si>
    <r>
      <t xml:space="preserve">WORKPLACES / </t>
    </r>
    <r>
      <rPr>
        <b/>
        <u/>
        <sz val="11"/>
        <color rgb="FF0070C0"/>
        <rFont val="Calibri"/>
        <family val="2"/>
        <scheme val="minor"/>
      </rPr>
      <t>ARBEJDSSTEDER</t>
    </r>
  </si>
  <si>
    <r>
      <t xml:space="preserve">SOCIAL CONDITIONS / </t>
    </r>
    <r>
      <rPr>
        <b/>
        <u/>
        <sz val="11"/>
        <color rgb="FF0070C0"/>
        <rFont val="Calibri"/>
        <family val="2"/>
        <scheme val="minor"/>
      </rPr>
      <t>SOCIALE FORHOLD</t>
    </r>
  </si>
  <si>
    <r>
      <t xml:space="preserve">CRIMINAL STATISTICS / </t>
    </r>
    <r>
      <rPr>
        <b/>
        <u/>
        <sz val="11"/>
        <color rgb="FF0070C0"/>
        <rFont val="Calibri"/>
        <family val="2"/>
        <scheme val="minor"/>
      </rPr>
      <t>KRIMINALSTATISTIK</t>
    </r>
  </si>
  <si>
    <r>
      <t xml:space="preserve">PROPERTY AND HOUSING / </t>
    </r>
    <r>
      <rPr>
        <b/>
        <u/>
        <sz val="11"/>
        <color rgb="FF0070C0"/>
        <rFont val="Calibri"/>
        <family val="2"/>
        <scheme val="minor"/>
      </rPr>
      <t>EJENDOMME OG BOLIGER</t>
    </r>
  </si>
  <si>
    <r>
      <t xml:space="preserve">THE DREAM DATABASE / </t>
    </r>
    <r>
      <rPr>
        <b/>
        <u/>
        <sz val="11"/>
        <color rgb="FF0070C0"/>
        <rFont val="Calibri"/>
        <family val="2"/>
        <scheme val="minor"/>
      </rPr>
      <t>DREAM DATABASEN</t>
    </r>
  </si>
  <si>
    <r>
      <t xml:space="preserve">PRESCRIPTIONS DATABASE / </t>
    </r>
    <r>
      <rPr>
        <b/>
        <u/>
        <sz val="11"/>
        <color rgb="FF0070C0"/>
        <rFont val="Calibri"/>
        <family val="2"/>
        <scheme val="minor"/>
      </rPr>
      <t>LÆGEMIDDELDATABASEN</t>
    </r>
  </si>
  <si>
    <r>
      <t xml:space="preserve">THE DANISH NATIONAL PATIENT REGISTER / </t>
    </r>
    <r>
      <rPr>
        <b/>
        <u/>
        <sz val="11"/>
        <color rgb="FF0070C0"/>
        <rFont val="Calibri"/>
        <family val="2"/>
        <scheme val="minor"/>
      </rPr>
      <t>LANDSPATIENTREGISTRET</t>
    </r>
  </si>
  <si>
    <t>Title</t>
  </si>
  <si>
    <t>Titel</t>
  </si>
  <si>
    <t>Antal ansatte i virksomheden</t>
  </si>
  <si>
    <t xml:space="preserve">Number of employees in the enterprise </t>
  </si>
  <si>
    <t>Beskæftigelsesstatuskode</t>
  </si>
  <si>
    <t xml:space="preserve">Coding for employment status </t>
  </si>
  <si>
    <t>Fagklassifikation for hovedbeskæftigelsesforhold fra 1991 til 2009</t>
  </si>
  <si>
    <t xml:space="preserve">Professional classification of employments from 1991 to 2009 </t>
  </si>
  <si>
    <t>Fagklassifikation for hovedbeskæftigelsesforhold fra 2010</t>
  </si>
  <si>
    <t xml:space="preserve">Socioeconomic classification from 1994 to 2001 </t>
  </si>
  <si>
    <t xml:space="preserve">Socioeconomic classification from 2002 </t>
  </si>
  <si>
    <t xml:space="preserve">Job function </t>
  </si>
  <si>
    <t>Professional classification of employments from 2010</t>
  </si>
  <si>
    <t xml:space="preserve">Industrial classification code for the workplace </t>
  </si>
  <si>
    <t xml:space="preserve">Employment in public or private sector </t>
  </si>
  <si>
    <t xml:space="preserve">Full-time or part-time </t>
  </si>
  <si>
    <t xml:space="preserve">November prioritisation </t>
  </si>
  <si>
    <t xml:space="preserve">Job function code </t>
  </si>
  <si>
    <t xml:space="preserve">Personal identification number </t>
  </si>
  <si>
    <t xml:space="preserve">Socioeconomic status </t>
  </si>
  <si>
    <t>Job function (replaces the variable ARBSTIL)</t>
  </si>
  <si>
    <t xml:space="preserve">Year of hiring at the workplace </t>
  </si>
  <si>
    <t xml:space="preserve">Number of days employed </t>
  </si>
  <si>
    <t xml:space="preserve">Change in employment until the following year  </t>
  </si>
  <si>
    <t xml:space="preserve">Change in employment compared to the previous year  </t>
  </si>
  <si>
    <t>Ledighedsgrad i arbejdsår</t>
  </si>
  <si>
    <t xml:space="preserve">Unemployment rate in years of work  </t>
  </si>
  <si>
    <t xml:space="preserve">Type of job in the employment </t>
  </si>
  <si>
    <t>Arbejdsstedets løbenr</t>
  </si>
  <si>
    <t xml:space="preserve">Serial number of the workplace </t>
  </si>
  <si>
    <t xml:space="preserve">Industrial classification code of the business where the person is employed </t>
  </si>
  <si>
    <t xml:space="preserve">Association to the primary workplace </t>
  </si>
  <si>
    <t xml:space="preserve">Type of terms of employment </t>
  </si>
  <si>
    <t xml:space="preserve">Hourly wage in the employment </t>
  </si>
  <si>
    <t xml:space="preserve">The quality of hourly wage estimate </t>
  </si>
  <si>
    <t xml:space="preserve">Employer number </t>
  </si>
  <si>
    <t>CVR number (Business Registration number)</t>
  </si>
  <si>
    <t>CVR nummer</t>
  </si>
  <si>
    <t>Employed person wage earner the following year</t>
  </si>
  <si>
    <t>Employed person wage earner the previous year</t>
  </si>
  <si>
    <t>Branchekode for arbejdesstedet</t>
  </si>
  <si>
    <t>Ansættelse i offentlig eller privat sektor</t>
  </si>
  <si>
    <t>Heltid eller deltid</t>
  </si>
  <si>
    <t>Novemberprioritering</t>
  </si>
  <si>
    <t>Ny stillingskode</t>
  </si>
  <si>
    <t>Ny arbejdsstilling</t>
  </si>
  <si>
    <t>Kilde til lønmodtager - DISCO koden</t>
  </si>
  <si>
    <t>Source of information regarding DISCO-code for employees</t>
  </si>
  <si>
    <t xml:space="preserve">Number of additional non-november employments </t>
  </si>
  <si>
    <t xml:space="preserve">Occopational experience from 1980 (in 1000) </t>
  </si>
  <si>
    <t xml:space="preserve">Occopational experience ultimo 1979 (in 1000) </t>
  </si>
  <si>
    <t>Supplerende november-ansættelser (antal)</t>
  </si>
  <si>
    <t xml:space="preserve">Number of additional november employments </t>
  </si>
  <si>
    <t xml:space="preserve">Age at pensioning (public) </t>
  </si>
  <si>
    <t xml:space="preserve">Primary job function </t>
  </si>
  <si>
    <t xml:space="preserve">The latest exit from the labour market </t>
  </si>
  <si>
    <t xml:space="preserve">The latest entry into the labour market </t>
  </si>
  <si>
    <t xml:space="preserve">Secondary job function </t>
  </si>
  <si>
    <t xml:space="preserve">First year on the labour market </t>
  </si>
  <si>
    <t>Number of years as employed person wage earner</t>
  </si>
  <si>
    <t>Adoptioner</t>
  </si>
  <si>
    <t>Befolkningen</t>
  </si>
  <si>
    <t>Dødsfald i Danmark</t>
  </si>
  <si>
    <t>C-familier</t>
  </si>
  <si>
    <t>Husstande</t>
  </si>
  <si>
    <t>Familieindkomster</t>
  </si>
  <si>
    <t>Husstande og familier</t>
  </si>
  <si>
    <t>Familieforhold</t>
  </si>
  <si>
    <t>Husstandsoplysninger</t>
  </si>
  <si>
    <t>Indvandrere og efterkommere</t>
  </si>
  <si>
    <t>Historiske vandringer</t>
  </si>
  <si>
    <t>Uddannelser (BUE)</t>
  </si>
  <si>
    <t>Folkeskolekarakterer</t>
  </si>
  <si>
    <t>Karaktergennemsnit for afsluttede uddannelser</t>
  </si>
  <si>
    <t>Gymnasiekarakterer</t>
  </si>
  <si>
    <t>Uddannelseskvalifikationsregister</t>
  </si>
  <si>
    <t>Specialundervisning</t>
  </si>
  <si>
    <t>Kursister ved voksen- og efteruddannelse</t>
  </si>
  <si>
    <t>Børn og unge (anbragte)</t>
  </si>
  <si>
    <t>Børn og unge (forebyggende foranstaltninger)</t>
  </si>
  <si>
    <t>Daginstitutioner</t>
  </si>
  <si>
    <t>Arbejdsklassifikationsmodulet</t>
  </si>
  <si>
    <t>IDA ansættelser</t>
  </si>
  <si>
    <t>IDA persondata</t>
  </si>
  <si>
    <t>Indkomster (hdk.)</t>
  </si>
  <si>
    <t>Registerbaserede arbejdsstyrkestatistik</t>
  </si>
  <si>
    <t>Lønstatistikken alle sektorer</t>
  </si>
  <si>
    <t>Arbejdsmarkedsforanstaltninger (AMFORA)</t>
  </si>
  <si>
    <t>Dagpengeudbetalinger</t>
  </si>
  <si>
    <t>Offentligt forsørgede</t>
  </si>
  <si>
    <t>IDA arbejdssteder</t>
  </si>
  <si>
    <t>IDA firmaer</t>
  </si>
  <si>
    <t>Sygedagpenge - sager</t>
  </si>
  <si>
    <t>Kriminalstatistik afgørelser</t>
  </si>
  <si>
    <t>Kriminalstatistik anmeldelser</t>
  </si>
  <si>
    <t>Kriminalstatistik indsættelser</t>
  </si>
  <si>
    <t>Kriminalstatistik konfererede sager</t>
  </si>
  <si>
    <t>Ofre for straffelovsforbrydelser</t>
  </si>
  <si>
    <t>Kriminalstatistik sigtelser</t>
  </si>
  <si>
    <t>Boligtællingen</t>
  </si>
  <si>
    <t>Ejere af ejendomme</t>
  </si>
  <si>
    <t>Ejendomme salgsoplysninger</t>
  </si>
  <si>
    <t>Ejendomsvurderinger</t>
  </si>
  <si>
    <t>DREAM databasen</t>
  </si>
  <si>
    <t>Lægemiddeldatabasen</t>
  </si>
  <si>
    <t>Landspatientregistret diagnoser</t>
  </si>
  <si>
    <t>Landspatientregistret DRG-somma</t>
  </si>
  <si>
    <t>Adoptions</t>
  </si>
  <si>
    <t>Population</t>
  </si>
  <si>
    <t>Deaths in Denmark</t>
  </si>
  <si>
    <t>C-families</t>
  </si>
  <si>
    <t>Households</t>
  </si>
  <si>
    <t>Family income</t>
  </si>
  <si>
    <t>Households and families</t>
  </si>
  <si>
    <t>Family matters</t>
  </si>
  <si>
    <t>Household information</t>
  </si>
  <si>
    <t>Immigrants and descendants</t>
  </si>
  <si>
    <t>Migration</t>
  </si>
  <si>
    <t>Educations</t>
  </si>
  <si>
    <t>Grades from primary and lower secondary school</t>
  </si>
  <si>
    <t>Grade point average</t>
  </si>
  <si>
    <t>Grades from upper secondary school</t>
  </si>
  <si>
    <t>Educational qualifications register</t>
  </si>
  <si>
    <t>Special needs education</t>
  </si>
  <si>
    <t>Course participants at adult- and postgraduate courses</t>
  </si>
  <si>
    <t>Children and young adults (placements)</t>
  </si>
  <si>
    <t>Children and young adults (preventive actions)</t>
  </si>
  <si>
    <t>Day care centres</t>
  </si>
  <si>
    <t>The workforce clasification module</t>
  </si>
  <si>
    <t>IDA employment</t>
  </si>
  <si>
    <t>IDA individuals</t>
  </si>
  <si>
    <t>Income</t>
  </si>
  <si>
    <t>Registerbased workforce statistics</t>
  </si>
  <si>
    <t>Statistics of earnings all sectors</t>
  </si>
  <si>
    <t>Labour market measures</t>
  </si>
  <si>
    <t>Unemployment benefit payments</t>
  </si>
  <si>
    <t>Public benefits</t>
  </si>
  <si>
    <t>IDA workplaces</t>
  </si>
  <si>
    <t>IDA companies</t>
  </si>
  <si>
    <t>Sickness benefits</t>
  </si>
  <si>
    <t>Criminal statistics adjudications</t>
  </si>
  <si>
    <t>Criminal statistics reports</t>
  </si>
  <si>
    <t>Criminal statistics commitments</t>
  </si>
  <si>
    <t>Criminal statistics conferred cases</t>
  </si>
  <si>
    <t>Victims of criminal offences</t>
  </si>
  <si>
    <t>Criminal statistics preliminary charges</t>
  </si>
  <si>
    <t>Census of housing</t>
  </si>
  <si>
    <t>Property owners</t>
  </si>
  <si>
    <t>Property sales information</t>
  </si>
  <si>
    <t>Property assesments</t>
  </si>
  <si>
    <t>The DREAM database</t>
  </si>
  <si>
    <t>The prescriptions database</t>
  </si>
  <si>
    <t>The Danish National Patient Register diagnoses</t>
  </si>
  <si>
    <t>The Danish National Patient Register DRG-somma</t>
  </si>
  <si>
    <t>Fertilitetsdatabasen</t>
  </si>
  <si>
    <t>Fertility database</t>
  </si>
  <si>
    <t>Formerly "OFRE"</t>
  </si>
  <si>
    <t>Causes of deaths</t>
  </si>
  <si>
    <t>Dødsårssagsregistret</t>
  </si>
  <si>
    <t>Dødsårsagsregister</t>
  </si>
  <si>
    <t>Folke- og Boligtællingen 1970</t>
  </si>
  <si>
    <t>Population and Housing cencus 1970</t>
  </si>
  <si>
    <t>Bygge og boligregister (BED) - bygninger</t>
  </si>
  <si>
    <t>Bygge og boligregister (BED) - enheder</t>
  </si>
  <si>
    <t>BRANCHE_77</t>
  </si>
  <si>
    <t>Parent references are complete for children born in 1960 onwards</t>
  </si>
  <si>
    <t>Replaced by HUST from 2008</t>
  </si>
  <si>
    <t>Replaced by BEF from 2008</t>
  </si>
  <si>
    <t>The Danish National Patient Register visits</t>
  </si>
  <si>
    <t>Landspatientregistret psykiatri diagnoser</t>
  </si>
  <si>
    <t>Landspatientregistret psykiatri indlæggelser</t>
  </si>
  <si>
    <t>Landspatientregistret ambulante besøg</t>
  </si>
  <si>
    <t>The Danish National Patient Register psychiatric diagnoses</t>
  </si>
  <si>
    <t>The Danish National Patient Register psychiatric admissions</t>
  </si>
  <si>
    <t>The Danish National Patient Register admissions</t>
  </si>
  <si>
    <t>Landspatientregistret indlæggelser</t>
  </si>
  <si>
    <t>Sygesikring kontakt</t>
  </si>
  <si>
    <t>Sygesikring 6 cifret</t>
  </si>
  <si>
    <t>Sygesikring 4 cifret</t>
  </si>
  <si>
    <r>
      <t xml:space="preserve">HEALTH INSURANCE / </t>
    </r>
    <r>
      <rPr>
        <b/>
        <u/>
        <sz val="11"/>
        <color rgb="FF0070C0"/>
        <rFont val="Calibri"/>
        <family val="2"/>
        <scheme val="minor"/>
      </rPr>
      <t>SYGESIKRING</t>
    </r>
  </si>
  <si>
    <t>Healt insurance contact</t>
  </si>
  <si>
    <t>Healt insurance 6 digits</t>
  </si>
  <si>
    <t>Healt insurance 4 digits</t>
  </si>
  <si>
    <t>Student register 3</t>
  </si>
  <si>
    <t>Indkomst</t>
  </si>
  <si>
    <t>Komprimeret elevregister 3 (KOMP3)</t>
  </si>
  <si>
    <t>Registers from Statistics Denmark</t>
  </si>
  <si>
    <t>DST link / Information</t>
  </si>
  <si>
    <t>Residential register - buildings</t>
  </si>
  <si>
    <t>Residential register - units</t>
  </si>
  <si>
    <t>Overview by Topic</t>
  </si>
  <si>
    <t>Overview</t>
  </si>
  <si>
    <t>End year</t>
  </si>
  <si>
    <t>Variable</t>
  </si>
  <si>
    <t>Register</t>
  </si>
  <si>
    <t>Name</t>
  </si>
  <si>
    <t>Type of adoption</t>
  </si>
  <si>
    <t>Adopterede barns fødeland</t>
  </si>
  <si>
    <t>Adopted child's native country</t>
  </si>
  <si>
    <t>Place of birth</t>
  </si>
  <si>
    <t>Date of event</t>
  </si>
  <si>
    <t>Personnummer barn</t>
  </si>
  <si>
    <t>Child's personal identification number</t>
  </si>
  <si>
    <t>Personnummer far</t>
  </si>
  <si>
    <t>Father's personal identification number</t>
  </si>
  <si>
    <t>Personnummer mor</t>
  </si>
  <si>
    <t>Mother's personal identification number</t>
  </si>
  <si>
    <t>Adoption year</t>
  </si>
  <si>
    <t>Date of death</t>
  </si>
  <si>
    <t>Personal identification number</t>
  </si>
  <si>
    <t>Manner of death</t>
  </si>
  <si>
    <t>Place of death</t>
  </si>
  <si>
    <t>Primary cause of death</t>
  </si>
  <si>
    <t>Secondary cause of death</t>
  </si>
  <si>
    <t>Tertiary cause of death</t>
  </si>
  <si>
    <t>Cause of death 4</t>
  </si>
  <si>
    <t>Ægtefælle ID</t>
  </si>
  <si>
    <t>Spouse's identification number</t>
  </si>
  <si>
    <t>Alder ultimo året før</t>
  </si>
  <si>
    <t>Age at the end of the previous year</t>
  </si>
  <si>
    <t>Date of marital status</t>
  </si>
  <si>
    <t>Marital status</t>
  </si>
  <si>
    <t>E family Ægtefælles ID i E-familien</t>
  </si>
  <si>
    <t>Spouse's idenfitication number in</t>
  </si>
  <si>
    <t>E family Familiens ID nummer</t>
  </si>
  <si>
    <t>Family identification number in the</t>
  </si>
  <si>
    <t>E family Familietype</t>
  </si>
  <si>
    <t>Family type in the</t>
  </si>
  <si>
    <t>Parental marking</t>
  </si>
  <si>
    <t>Date of birth</t>
  </si>
  <si>
    <t>Type of household</t>
  </si>
  <si>
    <t>Baggrund indvandrer efterkommer/dansk oprindelse</t>
  </si>
  <si>
    <t>Etnicity</t>
  </si>
  <si>
    <t>Sex</t>
  </si>
  <si>
    <t>Municipality code</t>
  </si>
  <si>
    <t>Country of origin</t>
  </si>
  <si>
    <t>Family status</t>
  </si>
  <si>
    <t>Immigration date</t>
  </si>
  <si>
    <t>Number of children in the family</t>
  </si>
  <si>
    <t>Antal personer i familien</t>
  </si>
  <si>
    <t>Number of persons in the family</t>
  </si>
  <si>
    <t>C-familie identifikation</t>
  </si>
  <si>
    <t>C family identifier</t>
  </si>
  <si>
    <t>ingen label</t>
  </si>
  <si>
    <t>Number of children in the household</t>
  </si>
  <si>
    <t>Number of persons in the household</t>
  </si>
  <si>
    <t>Adressen</t>
  </si>
  <si>
    <t>Address</t>
  </si>
  <si>
    <t>The residental form of the family</t>
  </si>
  <si>
    <t>The residential type of the family</t>
  </si>
  <si>
    <t>The family's gross income</t>
  </si>
  <si>
    <t>E-Familiens ID nummer</t>
  </si>
  <si>
    <t>E-family identifier</t>
  </si>
  <si>
    <t>Socioeconomic status of the family</t>
  </si>
  <si>
    <t>Ægtefælles ID</t>
  </si>
  <si>
    <t>Age</t>
  </si>
  <si>
    <t>Adresse</t>
  </si>
  <si>
    <t>C family Partnerens ID i C-familien</t>
  </si>
  <si>
    <t>Spouse's identification number in the</t>
  </si>
  <si>
    <t>C family Familie_ID</t>
  </si>
  <si>
    <t>D family type</t>
  </si>
  <si>
    <t>Hustandstype</t>
  </si>
  <si>
    <t>Kommune kode</t>
  </si>
  <si>
    <t xml:space="preserve">Status for the C family </t>
  </si>
  <si>
    <t>Type of C family</t>
  </si>
  <si>
    <t>C-familie status</t>
  </si>
  <si>
    <t>Number of D families in the household</t>
  </si>
  <si>
    <t>D-familie ID</t>
  </si>
  <si>
    <t xml:space="preserve">Family identification number in the D family </t>
  </si>
  <si>
    <t>E family identifier</t>
  </si>
  <si>
    <t>The main person in the family</t>
  </si>
  <si>
    <t>The partner of the main person in the family</t>
  </si>
  <si>
    <t xml:space="preserve">Number of children in the E family </t>
  </si>
  <si>
    <t xml:space="preserve">Number of persons in the E family </t>
  </si>
  <si>
    <t>The child's number at delivery</t>
  </si>
  <si>
    <t>Counted demographic parity</t>
  </si>
  <si>
    <t>Source of information about father</t>
  </si>
  <si>
    <t>Fødselsdato barnet</t>
  </si>
  <si>
    <t>Child's date of birth</t>
  </si>
  <si>
    <t>Birth registration code</t>
  </si>
  <si>
    <t>Marking of adoption</t>
  </si>
  <si>
    <t>Marking of death</t>
  </si>
  <si>
    <t>Source of information about mother</t>
  </si>
  <si>
    <t>Løbenummer til match med MFR</t>
  </si>
  <si>
    <t>Serial number to match data with the Danish Medical Birth Register</t>
  </si>
  <si>
    <t>Baggrund indvandrer/efterkommer/dansk oprindelse</t>
  </si>
  <si>
    <t>Date of occurence</t>
  </si>
  <si>
    <t>Kode for ind- eller udvandring</t>
  </si>
  <si>
    <t>Coding for immigration or emigration</t>
  </si>
  <si>
    <t>Indvandringsland/Udvandringsland</t>
  </si>
  <si>
    <t>Immigration country/Emigration country</t>
  </si>
  <si>
    <t>Workplace</t>
  </si>
  <si>
    <t>Employment</t>
  </si>
  <si>
    <t>Heltid-deltidsbeskæftiget</t>
  </si>
  <si>
    <t>Full-time or part-time employed</t>
  </si>
  <si>
    <t>Occupation</t>
  </si>
  <si>
    <t>Afsluttet erhvervsuddannelse</t>
  </si>
  <si>
    <t>Completed vocational training</t>
  </si>
  <si>
    <t>Subject</t>
  </si>
  <si>
    <t>Ongoing education</t>
  </si>
  <si>
    <t>Afsluttet skoleuddannelse</t>
  </si>
  <si>
    <t>Completed education (primary school)</t>
  </si>
  <si>
    <t>Institution number</t>
  </si>
  <si>
    <t>Niveau</t>
  </si>
  <si>
    <t>Level</t>
  </si>
  <si>
    <t>Starting date</t>
  </si>
  <si>
    <t>End date</t>
  </si>
  <si>
    <t>Institutional number</t>
  </si>
  <si>
    <t>Minimum uddannelsestid i måneder</t>
  </si>
  <si>
    <t>Minimum duration of education (in months)</t>
  </si>
  <si>
    <t>Almen skoleuddannelse</t>
  </si>
  <si>
    <t>General education</t>
  </si>
  <si>
    <t>Højest fuldførte erhvervskompetencegivende uddannelse</t>
  </si>
  <si>
    <t>Highest attained vocational education</t>
  </si>
  <si>
    <t>Højest fuldførte uddannelse</t>
  </si>
  <si>
    <t>Highest attained education</t>
  </si>
  <si>
    <t>Afslutningstidspunkt for højest fuldførte uddannelse</t>
  </si>
  <si>
    <t>Ending date for the highest attained education</t>
  </si>
  <si>
    <t>Source of educational information</t>
  </si>
  <si>
    <t>Code of competency</t>
  </si>
  <si>
    <t>Educational code</t>
  </si>
  <si>
    <t>Fagdisciplin</t>
  </si>
  <si>
    <t>Discipline</t>
  </si>
  <si>
    <t>Primary school courses</t>
  </si>
  <si>
    <t>Primary school grades</t>
  </si>
  <si>
    <t>Grundskoleniveau</t>
  </si>
  <si>
    <t>Class</t>
  </si>
  <si>
    <t>Original grade</t>
  </si>
  <si>
    <t>Exam form</t>
  </si>
  <si>
    <t>School year</t>
  </si>
  <si>
    <t>Uddannelsesdato</t>
  </si>
  <si>
    <t>Education date</t>
  </si>
  <si>
    <t>Grading scale</t>
  </si>
  <si>
    <t xml:space="preserve">Final education code </t>
  </si>
  <si>
    <t>Tidspunkt for eksamensbevis</t>
  </si>
  <si>
    <t>Date of diploma</t>
  </si>
  <si>
    <t>High school courses</t>
  </si>
  <si>
    <t>Grade</t>
  </si>
  <si>
    <t>Date of attained qualification</t>
  </si>
  <si>
    <t>Undervisning i dansk som andet sprog</t>
  </si>
  <si>
    <t>Lessons in danish as a second language</t>
  </si>
  <si>
    <t>Name of the class</t>
  </si>
  <si>
    <t>Type of class</t>
  </si>
  <si>
    <t>Type of special needs education</t>
  </si>
  <si>
    <t>Extent of special needs education</t>
  </si>
  <si>
    <t>The way course was ended</t>
  </si>
  <si>
    <t>The extent of the activity</t>
  </si>
  <si>
    <t>Påbegyndelsestidspunkt</t>
  </si>
  <si>
    <t>Course code</t>
  </si>
  <si>
    <t>Beskrivelse</t>
  </si>
  <si>
    <t>Description</t>
  </si>
  <si>
    <t>Indberetningskommune</t>
  </si>
  <si>
    <t>Administrative muncipality</t>
  </si>
  <si>
    <t>CPR tjek</t>
  </si>
  <si>
    <t>Check of CPR number</t>
  </si>
  <si>
    <t>CPR type</t>
  </si>
  <si>
    <t>Type of CPR number</t>
  </si>
  <si>
    <t>Identification number of the guardian</t>
  </si>
  <si>
    <t>Personal identifier</t>
  </si>
  <si>
    <t>Starting date of the event</t>
  </si>
  <si>
    <t>Ending date of the event</t>
  </si>
  <si>
    <t>First location of placement</t>
  </si>
  <si>
    <t>Sted hvortil barnet udskrives efter anbringelse</t>
  </si>
  <si>
    <t>Location to where the child is discharged after placement</t>
  </si>
  <si>
    <t>Kode der henviser til paragraf i lov om social service</t>
  </si>
  <si>
    <t>Coding for paragraph in act on social services</t>
  </si>
  <si>
    <t>Kommunekode der angiver administrerende kommune</t>
  </si>
  <si>
    <t>Municipality code which indicates the administrative municipality</t>
  </si>
  <si>
    <t>Formynder personnummer</t>
  </si>
  <si>
    <t>Personal identificationnumber</t>
  </si>
  <si>
    <t>Kode der angiver efter hvilken paragraf i lov om social service</t>
  </si>
  <si>
    <t>Municipality</t>
  </si>
  <si>
    <t>Registrets dækningsgrad i kommunen</t>
  </si>
  <si>
    <t>Coverage of the register in the municipality</t>
  </si>
  <si>
    <t>Coverage of the register regarding a specific service  in the municipality</t>
  </si>
  <si>
    <t>Age at reference time</t>
  </si>
  <si>
    <t>Fee</t>
  </si>
  <si>
    <t>Registrets dækningsgrad i kommunen for den pågældnede ydelse</t>
  </si>
  <si>
    <t>Wages</t>
  </si>
  <si>
    <t>Cash salary - from employer's tax information sheet</t>
  </si>
  <si>
    <t>Supplementary salary in november employments (total)</t>
  </si>
  <si>
    <t>Total salary from tax information sheets</t>
  </si>
  <si>
    <t>Total salary for non-november employments</t>
  </si>
  <si>
    <t>Starting date in the period</t>
  </si>
  <si>
    <t>End date in the period</t>
  </si>
  <si>
    <t>Workplace number</t>
  </si>
  <si>
    <t>Payments in connection with e.g. holidays (per performed hour)</t>
  </si>
  <si>
    <t>Virksomhedens jurnr</t>
  </si>
  <si>
    <t>The company's legal number</t>
  </si>
  <si>
    <t>Monthly profit</t>
  </si>
  <si>
    <t>SE-number Virksomhedens se-nummer</t>
  </si>
  <si>
    <t>The company</t>
  </si>
  <si>
    <t>Paid absenteeism</t>
  </si>
  <si>
    <t>Performed hours</t>
  </si>
  <si>
    <t>Payments in connection to sickness absenteeism et cetera (per performed hours)</t>
  </si>
  <si>
    <t xml:space="preserve">Total profit in Danish kroner per performed hour </t>
  </si>
  <si>
    <t>Smal earnings per hour* * SMAL earnings is the hourly wage with deductions for certain bonuses, payed sick leave, and contributions towards holiday and retirement payout (should not be confused with basic hourly wage)</t>
  </si>
  <si>
    <t>Det selvangivne beløb vedr. befordring (fradrag i skattepligtig indkomst)</t>
  </si>
  <si>
    <t>Arrangement</t>
  </si>
  <si>
    <t>Reporter of arragement progress</t>
  </si>
  <si>
    <t>Termination date of arrangement</t>
  </si>
  <si>
    <t>Start date of arrangement</t>
  </si>
  <si>
    <t>Type of place</t>
  </si>
  <si>
    <t>Number of hours per week</t>
  </si>
  <si>
    <t>Type of benefit</t>
  </si>
  <si>
    <t>Adjusted AMFORA-degree</t>
  </si>
  <si>
    <t>Unambigous identification of affiliation to unemployment fund</t>
  </si>
  <si>
    <t>Year and week number</t>
  </si>
  <si>
    <t>Dagpengebeløb</t>
  </si>
  <si>
    <t>Amount of unemployment benefit</t>
  </si>
  <si>
    <t>Number of hours  for which unemployment benefits were received</t>
  </si>
  <si>
    <t>Ledighedsårsag (dur)</t>
  </si>
  <si>
    <t>Cause of unemployment (dur)</t>
  </si>
  <si>
    <t>Antal halve G-dage i ugen</t>
  </si>
  <si>
    <t>Antal hele G-dage i ugen</t>
  </si>
  <si>
    <t>Number of half G days in week* * When an employer terminates his contract with an employee he has to pay for the first three days of unemployment, the so-called G days</t>
  </si>
  <si>
    <t>Number of full G days in week* * When an employer terminates his contract with an employee he has to pay for the first three days of unemployment, the so-called G days</t>
  </si>
  <si>
    <t>Latest year as a member of an unemployment fund</t>
  </si>
  <si>
    <t>Latest start as a member of an unemployment fund</t>
  </si>
  <si>
    <t>Yearly degree of unemployment</t>
  </si>
  <si>
    <t>First unemployment (year)</t>
  </si>
  <si>
    <t>Weeks of partial unemployment</t>
  </si>
  <si>
    <t>Weeks of full unemployment</t>
  </si>
  <si>
    <t>Insured/unemployed in number of years (from 1980)</t>
  </si>
  <si>
    <t>Total sum of degrees of unemployment (from 1980)</t>
  </si>
  <si>
    <t>Number of insured hours</t>
  </si>
  <si>
    <t>Code for insurance category</t>
  </si>
  <si>
    <t>Percentage of year on public assistance</t>
  </si>
  <si>
    <t xml:space="preserve">Unambigous code for data reporters </t>
  </si>
  <si>
    <t>Hours per week</t>
  </si>
  <si>
    <t>Kode for angivelse om personen er bruttoledig</t>
  </si>
  <si>
    <t>Four-digit arrangement code</t>
  </si>
  <si>
    <t>Number of full-time equivalents for all terms of employment</t>
  </si>
  <si>
    <t>Proportion of employees at basic level  per workplace</t>
  </si>
  <si>
    <t>Topledere og lønmodtagere på højeste niveau (PSTILL=31-33) pr. arbejdssted</t>
  </si>
  <si>
    <t>Proportion of chief executives and employees at highest level per workplace</t>
  </si>
  <si>
    <t>Proportion of 'other employees' per workplace</t>
  </si>
  <si>
    <t>Proportion of employees at intermediate level per workplace</t>
  </si>
  <si>
    <t>Number of employees per november</t>
  </si>
  <si>
    <t>Number of engagements (persons) in years</t>
  </si>
  <si>
    <t>Employer number</t>
  </si>
  <si>
    <t>Workplace code</t>
  </si>
  <si>
    <t>Change in the extent of employment the previous year</t>
  </si>
  <si>
    <t>Branchekode (DB03) for arbejdsstedet</t>
  </si>
  <si>
    <t>Branchekode (DB07) for arbejdstedet</t>
  </si>
  <si>
    <t>Branchekode for arbejdstedet</t>
  </si>
  <si>
    <t>The industrial classification code of the workplace</t>
  </si>
  <si>
    <t>Owner code</t>
  </si>
  <si>
    <t>Permanent closing down of the workplace</t>
  </si>
  <si>
    <t>Number of workplaces in the firm (max. 9)</t>
  </si>
  <si>
    <t>Andel kvinder blandt lønmodtagere på grundniveau personer med PSTILL=35</t>
  </si>
  <si>
    <t>Number of females among employees at basic level</t>
  </si>
  <si>
    <t>Andel kvinder blandt direktører, overordnede og ledende funktionærer (personer med PSTILL=31-33)</t>
  </si>
  <si>
    <t xml:space="preserve">Number of females among chief executives, executives and managing officials </t>
  </si>
  <si>
    <t>Proportion of females among "other employees"</t>
  </si>
  <si>
    <t>Andel kvinder blandt lønmodtagere på mellemniveau (personer med PSTILL=34)</t>
  </si>
  <si>
    <t>Proportion of females among employees at intermediate level</t>
  </si>
  <si>
    <t>Workplace serial number</t>
  </si>
  <si>
    <t>Average period of unemployment among unemployed</t>
  </si>
  <si>
    <t>Average hourly wage for all persons in their main employments</t>
  </si>
  <si>
    <t>Gennemsnitlig timeløn for hovedbeskæftigede faglærte arbejdere (PSTILL= 35)</t>
  </si>
  <si>
    <t>Average hourly wage for all skilled workers at their main employment</t>
  </si>
  <si>
    <t>Gennemsnitlig timeløn for højere funktionærer (hovedbeskæftigede med PSTILL= 31-33)</t>
  </si>
  <si>
    <t>Average hourly wage for executive officials</t>
  </si>
  <si>
    <t>Average hourly wage for persons who is categorized as "other employees" as their main employment</t>
  </si>
  <si>
    <t>Gennemsnitlig timeløn for hovedbeskæftigede lønmodtagere på mellemniveau (PSTILL= 34))</t>
  </si>
  <si>
    <t xml:space="preserve">Average hourly wage for employees at intermediate level </t>
  </si>
  <si>
    <t>Payroll per year for all terms of employment</t>
  </si>
  <si>
    <t xml:space="preserve">Number of people with sideline occupation per November </t>
  </si>
  <si>
    <t>The industrial classification code of the workplace (DB03)</t>
  </si>
  <si>
    <t>The industrial classification code of the workplace (DB07)</t>
  </si>
  <si>
    <t>Andel kvinder i kategorien anden lønmodtager (personer med PSTILL=36)</t>
  </si>
  <si>
    <t>Gennemsnitlig timeløn for hovedbeskæftigede personer i kategorien anden lønmodtager (PSTILL= 36)</t>
  </si>
  <si>
    <t>Proportion of workers with 'årsledighed'* in percent * 'Årsledighed' translates into 'unemployed during a given year' and ranges between 0 (no unemployment) and 1 (unemployed for the entire year). The variable ANDLEDAR represents the percentage of persons in the work force who were unemployed for a period of time in any given calender year (årsledighed &gt; 0).</t>
  </si>
  <si>
    <t>Number of workplaces in the firm</t>
  </si>
  <si>
    <t>Number of persons with sideline occupation in the firm</t>
  </si>
  <si>
    <t>Number of persons with main occupation in the firm</t>
  </si>
  <si>
    <t>Serial number of the largest workplace in the firm</t>
  </si>
  <si>
    <t>Branchekode for største arbejdssted i firmaet</t>
  </si>
  <si>
    <t>Industrial classification code for the largest workplace in the firm</t>
  </si>
  <si>
    <t>Persons with sideline occupation in a firm with unspecified workplace</t>
  </si>
  <si>
    <t xml:space="preserve">Hovedbeskæftigede med uoplyst arbejdssted i det enkelte firma </t>
  </si>
  <si>
    <t>Persons with main occupation in a firm but with unspecified workplace</t>
  </si>
  <si>
    <t>Unemployment benefit during the year</t>
  </si>
  <si>
    <t>Udbetalt beløb til arbejdsgivere</t>
  </si>
  <si>
    <t>Amount disbursed to employers</t>
  </si>
  <si>
    <t>Barnets cpr-nummer</t>
  </si>
  <si>
    <t>Antal dagpengedage i hele sagens forløb</t>
  </si>
  <si>
    <t>Number of days with unemployment benefit</t>
  </si>
  <si>
    <t>First day with unemployment benefit</t>
  </si>
  <si>
    <t xml:space="preserve">First day of absence </t>
  </si>
  <si>
    <t>Number of days absent</t>
  </si>
  <si>
    <t>Cause of termination</t>
  </si>
  <si>
    <t>Ophørsårsag inkl. pensionistregler</t>
  </si>
  <si>
    <t>Cause of termination, incl. retiree regulations</t>
  </si>
  <si>
    <t>Type of sickness or maternity case</t>
  </si>
  <si>
    <t>Last day with unemployment benefit</t>
  </si>
  <si>
    <t>Amount payed out to insured person</t>
  </si>
  <si>
    <t>Type of case at the beginning of the absence</t>
  </si>
  <si>
    <t>Cause of continuation</t>
  </si>
  <si>
    <t xml:space="preserve">Afgørelsens dato </t>
  </si>
  <si>
    <t>Date of adjudication</t>
  </si>
  <si>
    <t xml:space="preserve">Jurisdiction or police district of the adjudication </t>
  </si>
  <si>
    <t>Afgørelsens el. sanktionens type</t>
  </si>
  <si>
    <t>The type of adjudication or sanction</t>
  </si>
  <si>
    <t>Date of appeal</t>
  </si>
  <si>
    <t xml:space="preserve">Duration of suspended sentence </t>
  </si>
  <si>
    <t>Paragraf in the legislation used for the suspension</t>
  </si>
  <si>
    <t>Code of the criminal act (seven digits)</t>
  </si>
  <si>
    <t>Identifikationsnummertype</t>
  </si>
  <si>
    <t>Type of identification number</t>
  </si>
  <si>
    <t>Arten af ubetinget frihedsstraf.</t>
  </si>
  <si>
    <t xml:space="preserve">Type of unconditional punishment </t>
  </si>
  <si>
    <t>Længde af ubetinget frihedsstraf.</t>
  </si>
  <si>
    <t>Duration of unconditional punishment</t>
  </si>
  <si>
    <t xml:space="preserve">Politiets sagsnummer </t>
  </si>
  <si>
    <t>The police case number</t>
  </si>
  <si>
    <t>Kode der identificerer virksomheder som fejlagtigt har fået et CPR number</t>
  </si>
  <si>
    <t xml:space="preserve">Coding which identifies enterprises with a CPR number </t>
  </si>
  <si>
    <t>Gerningskode syvcifret, DS</t>
  </si>
  <si>
    <t>Code of the criminal act</t>
  </si>
  <si>
    <t>GERNINGSSLUTDATO</t>
  </si>
  <si>
    <t>End date of the act</t>
  </si>
  <si>
    <t>GERNINGSSTARTDATO</t>
  </si>
  <si>
    <t>Starting date of the act</t>
  </si>
  <si>
    <t>Police case number</t>
  </si>
  <si>
    <t>The starting date of the imprisonment</t>
  </si>
  <si>
    <t>The code of imprisonment</t>
  </si>
  <si>
    <t>The place of imprisonment</t>
  </si>
  <si>
    <t>Gerning el. lovovertrædelse til grund for indsættelsen</t>
  </si>
  <si>
    <t>Act or offence that caused the commitment</t>
  </si>
  <si>
    <t>Type of dentification number</t>
  </si>
  <si>
    <t>Release date</t>
  </si>
  <si>
    <t>Code of transmission</t>
  </si>
  <si>
    <t>Type of adjudication or sanction</t>
  </si>
  <si>
    <t>Criminal offense towards victim, code</t>
  </si>
  <si>
    <t>Gerningens startdato</t>
  </si>
  <si>
    <t xml:space="preserve">Starting date, criminal offense </t>
  </si>
  <si>
    <t>Place of criminal offense - municipality code</t>
  </si>
  <si>
    <t>Starting date, criminal offense</t>
  </si>
  <si>
    <t>End date, criminal offense</t>
  </si>
  <si>
    <t>Act or offense that caused the commitment</t>
  </si>
  <si>
    <t>Sigtelsesdato</t>
  </si>
  <si>
    <t>Date of preliminary charge</t>
  </si>
  <si>
    <t>1980-1990: lower data quality</t>
  </si>
  <si>
    <t>Number of rooms in the residence or business unit</t>
  </si>
  <si>
    <t>Boligart</t>
  </si>
  <si>
    <t>Type of residence</t>
  </si>
  <si>
    <t>Residence in municipality</t>
  </si>
  <si>
    <t>Bystørrelseskode</t>
  </si>
  <si>
    <t>Size of the city, code</t>
  </si>
  <si>
    <t>Bolig- eller erhvervsenhedens hovedsagelige anvendelse</t>
  </si>
  <si>
    <t>Primary use of the residence- or the business unit</t>
  </si>
  <si>
    <t>Opførelsesår for bygning</t>
  </si>
  <si>
    <t>Year of finish for the building</t>
  </si>
  <si>
    <t>Del af adresse efter afidentificering hos Danmarks Statistik</t>
  </si>
  <si>
    <t>Part of address, after de-idenfication</t>
  </si>
  <si>
    <t>Samlet arel for enten bygning eller bolig</t>
  </si>
  <si>
    <t>Total area of either building or residence</t>
  </si>
  <si>
    <t>Boligtype for bolig-/erhvervsenhed</t>
  </si>
  <si>
    <t>Type of residence for residence/business unit</t>
  </si>
  <si>
    <t>Code of ownership</t>
  </si>
  <si>
    <t>Property number</t>
  </si>
  <si>
    <t>Owner percent</t>
  </si>
  <si>
    <t>Ejerstartdato</t>
  </si>
  <si>
    <t>Municipality number</t>
  </si>
  <si>
    <t>Benyttelseskode</t>
  </si>
  <si>
    <t>User code</t>
  </si>
  <si>
    <t>Property value</t>
  </si>
  <si>
    <t>Site value</t>
  </si>
  <si>
    <t>Viser a-kasse-tilhørsforhold via den 2-cifrede a-kassekode ultimo perioden</t>
  </si>
  <si>
    <t xml:space="preserve">2 digit code for unemployment fund at the end of the period of affiliation </t>
  </si>
  <si>
    <t>Viser at der har været beskæftigelse i år yyyy og måned</t>
  </si>
  <si>
    <t>Shows that there has been employment in year yyyy and month</t>
  </si>
  <si>
    <t>Civilstand jf. CPR-registret</t>
  </si>
  <si>
    <t>Hjælpevariabel (som=1) viser om en person har modtaget førtidspension på et tidspunkt</t>
  </si>
  <si>
    <t>Variable which shows (when=1) if a person has received incapacity benefit at any time</t>
  </si>
  <si>
    <t>Viser forrige første dag i dagpengeperioden</t>
  </si>
  <si>
    <t>The first day of the former period of unemployment benefit</t>
  </si>
  <si>
    <t>Angiver den seneste registrerede matchvurdering ultimo kvartal x år yy</t>
  </si>
  <si>
    <t xml:space="preserve">Shows the latest recorded match evaluation at the end of quarter x year yy </t>
  </si>
  <si>
    <t>Bopælskommunen (ultimo året)</t>
  </si>
  <si>
    <t>Municipality of residence (at the end of the year)</t>
  </si>
  <si>
    <t>Viser nationalitetskode jf. CPR</t>
  </si>
  <si>
    <t>Shows nationality</t>
  </si>
  <si>
    <t>Variable which shows (when=1) if a person has received sickness benefit at any time</t>
  </si>
  <si>
    <t xml:space="preserve">Shows that there has been employment in year yyyy and month </t>
  </si>
  <si>
    <t>Variable which shows (when=1) if a person has been 'AF-bruttoledig'* (passive and active) at any time</t>
  </si>
  <si>
    <t>Hjælpevariabel (som =1) viser om en person har været i AF-bruttoledighed (passiv og aktiv) på et tidspunkt</t>
  </si>
  <si>
    <t>Viser første dag i dagpengeperioden. Angiver datoen for hvornår en person senest er blevet indplaceret i dagpengeperioden med ledighedsanciennitet nul. Ledighedsancienniteten bliver nulstillet når den ledige har genoptjent retten til dagpenge.</t>
  </si>
  <si>
    <t>Viser tredje nyeste indplaceringsdato i en ny dagpengeperiode</t>
  </si>
  <si>
    <t>Date of interview where length of unemployment is set to zero. Up to 24 most recent interviews registered in DREAM</t>
  </si>
  <si>
    <t>Dato for "nulstillende" samtale i kontaktforløbet. De seneste 24 nulstillende samtaler fremgår af DREAM</t>
  </si>
  <si>
    <t>Hjælpevariabel (som =1) viser om en person har modtaget sygedagpenge på et tidspunkt</t>
  </si>
  <si>
    <t>Modtaget ydelse i ugen. Eksempel: y_9852=111 viser at personen har været "fuld ledig" i uge 52 1998</t>
  </si>
  <si>
    <t xml:space="preserve">Received benefit during the week. Example y_9852=111 shows that the person has been "full time unemployed" in week 52 1998 </t>
  </si>
  <si>
    <t>Angiver den seneste registrerede visitationskode ultimo kvartal x år yy</t>
  </si>
  <si>
    <t>Variable which shows (when=1) if a person has been 'AF-bruttoledig'* (passive and active) at any time. * The direct translation is 'job centre - gross unemployed', and it refers to people who were either unemployed ('passive') or unemployed persons enrolled in activation arrangements ('active') and who were considered capable of taking a job</t>
  </si>
  <si>
    <t xml:space="preserve">First day in period receiving unemployment benefits. Shows the date when a person was last registered for benefits with length of unemployment = zero**. Length of unemployment is reset to zero when the unemployed person has earned a right to receive unemployment benefits again. </t>
  </si>
  <si>
    <t>Age at dispensing time</t>
  </si>
  <si>
    <t>Number of packs</t>
  </si>
  <si>
    <t>Apoteketsudsalgspris</t>
  </si>
  <si>
    <t>The selling price of the pharmacy</t>
  </si>
  <si>
    <t>Age of the child</t>
  </si>
  <si>
    <t>CPR bopælskommune på ekspeditionstidspunkt</t>
  </si>
  <si>
    <t>Municipality of residence at dispensing time</t>
  </si>
  <si>
    <t>CPR bopælsregion på ekspeditionstidspunkt</t>
  </si>
  <si>
    <t>Region of residence at dispensing time</t>
  </si>
  <si>
    <t>Lægemiddelform</t>
  </si>
  <si>
    <t>Type of medicinal product</t>
  </si>
  <si>
    <t>Ordineret dosering</t>
  </si>
  <si>
    <t>Ordinated dose</t>
  </si>
  <si>
    <t>Deselection of substitution</t>
  </si>
  <si>
    <t>Date of service</t>
  </si>
  <si>
    <t>Ekpeditionspris</t>
  </si>
  <si>
    <t>Price of service</t>
  </si>
  <si>
    <t>Type of service</t>
  </si>
  <si>
    <t>Ordineret indikation</t>
  </si>
  <si>
    <t>Ordinated indication ???</t>
  </si>
  <si>
    <t>Reporting type</t>
  </si>
  <si>
    <t>Correction code</t>
  </si>
  <si>
    <t>Lægemiddelnavn</t>
  </si>
  <si>
    <t>Name of medicinal product</t>
  </si>
  <si>
    <t>Pakningsstørrelse, numerisk</t>
  </si>
  <si>
    <t>Pack size, numerical</t>
  </si>
  <si>
    <t>Pakketekst</t>
  </si>
  <si>
    <t>Packtext</t>
  </si>
  <si>
    <t>Type of patient</t>
  </si>
  <si>
    <t>Resolution on dispensing</t>
  </si>
  <si>
    <t>County code</t>
  </si>
  <si>
    <t>Autorisation code of the issuer of the prescription</t>
  </si>
  <si>
    <t>The issuer of the prescription</t>
  </si>
  <si>
    <t>Re-iterationsnummer</t>
  </si>
  <si>
    <t>Reiteration number</t>
  </si>
  <si>
    <t xml:space="preserve">Sektor </t>
  </si>
  <si>
    <t>Sector</t>
  </si>
  <si>
    <t>Styrke, klartekst</t>
  </si>
  <si>
    <t>Strength, plain text</t>
  </si>
  <si>
    <t>Styrke numerisk</t>
  </si>
  <si>
    <t>Strength numerical</t>
  </si>
  <si>
    <t>Styrke enhed</t>
  </si>
  <si>
    <t>Strength unit</t>
  </si>
  <si>
    <t>Place of dispensing</t>
  </si>
  <si>
    <t>Item number (s)</t>
  </si>
  <si>
    <t>Måleenhed</t>
  </si>
  <si>
    <t>Measure</t>
  </si>
  <si>
    <t>ABC kode</t>
  </si>
  <si>
    <t>ABC code</t>
  </si>
  <si>
    <t>ATC code (7 cifret) WHO, Niveau 5</t>
  </si>
  <si>
    <t>ACT code 1 digit, Niveau 2</t>
  </si>
  <si>
    <t>ACT code 3 digits, Niveau 3</t>
  </si>
  <si>
    <t>ACT code 4 digit, Niveau 4</t>
  </si>
  <si>
    <t>ACT code 5 digits, Niveau 5</t>
  </si>
  <si>
    <t>ATC code (7 digits) WHO, Niveau 5</t>
  </si>
  <si>
    <t>ACT kode 1 ciffer, Niveau 1</t>
  </si>
  <si>
    <t xml:space="preserve">ACT kode 3 cifre, Niveau 2 </t>
  </si>
  <si>
    <t xml:space="preserve">ACT kode 4 cifre, Niveau 3 </t>
  </si>
  <si>
    <t xml:space="preserve">ACT kode 5 cifre, Niveau 4 </t>
  </si>
  <si>
    <t>LPR identifikationsnummer</t>
  </si>
  <si>
    <t>Register identification number</t>
  </si>
  <si>
    <t>Additional diagnosis</t>
  </si>
  <si>
    <t>Type of diagnosis</t>
  </si>
  <si>
    <t>Diagnose kode</t>
  </si>
  <si>
    <t>Diagnosis code</t>
  </si>
  <si>
    <t>DRG-gruppe for udskrivningen</t>
  </si>
  <si>
    <t>Forløbsnummer</t>
  </si>
  <si>
    <t>Antal langliggerdage kun for sygehusudskrivninger</t>
  </si>
  <si>
    <t>Værdien af langliggerdage i 1.000 kr.</t>
  </si>
  <si>
    <t>MDC-gruppe</t>
  </si>
  <si>
    <t>DRG-taksten i 1.000 kr.</t>
  </si>
  <si>
    <t>Samlet takst. Består af DRG-taksten samt værdien af langliggerdage</t>
  </si>
  <si>
    <t>DRG-vægt</t>
  </si>
  <si>
    <t>Udskrivningstype</t>
  </si>
  <si>
    <t>AFSTAND</t>
  </si>
  <si>
    <t>ALDER_AMR</t>
  </si>
  <si>
    <t>ARB_HOVED_BRA_DB07</t>
  </si>
  <si>
    <t>ARB_SEKTORKODE</t>
  </si>
  <si>
    <t>ATP_BELOEB</t>
  </si>
  <si>
    <t>ATP_BIDRAG_SATS_KODE</t>
  </si>
  <si>
    <t>BREDT_LOENBELOEB</t>
  </si>
  <si>
    <t>DISCO_KODE</t>
  </si>
  <si>
    <t>DISCO_MATCHPRIO_KODE</t>
  </si>
  <si>
    <t>FIKTIV_ARB_KODE</t>
  </si>
  <si>
    <t>FRAVAER_BESK_KODE</t>
  </si>
  <si>
    <t>HELTID_32_KODE</t>
  </si>
  <si>
    <t>I_BEFOLKNINGEN_KODE</t>
  </si>
  <si>
    <t>JUR_BAGATEL_AAR</t>
  </si>
  <si>
    <t>NOV_TILSTAND_GRAD</t>
  </si>
  <si>
    <t>PRIMAER_STATUS_KODE</t>
  </si>
  <si>
    <t>SMALT_LOENBELOEB</t>
  </si>
  <si>
    <t>SOC_STATUS_KODE</t>
  </si>
  <si>
    <t>STOETTE_BESK_KODE</t>
  </si>
  <si>
    <t>TILSTAND_GRAD_AAR_AMR</t>
  </si>
  <si>
    <t>TILSTAND_KODE_AMR</t>
  </si>
  <si>
    <t>Pendlingsafstand mellem bopæl og arbejdssted</t>
  </si>
  <si>
    <t>Branchekode</t>
  </si>
  <si>
    <t>SE-nummer</t>
  </si>
  <si>
    <t>New version from 2008</t>
  </si>
  <si>
    <t>DISCO08_LOEN_INDK</t>
  </si>
  <si>
    <t>DISCO08_SEL_INDK</t>
  </si>
  <si>
    <t>FUNK_TIMEANT</t>
  </si>
  <si>
    <t>NACEA</t>
  </si>
  <si>
    <t>NACEA_DB07</t>
  </si>
  <si>
    <t>NACEI</t>
  </si>
  <si>
    <t>NACEI_DB07</t>
  </si>
  <si>
    <t>SENRI</t>
  </si>
  <si>
    <t>SENRL</t>
  </si>
  <si>
    <t>SE-nummer for væsentligste beskæftigelse</t>
  </si>
  <si>
    <t>SE-nummer for den virksomhed som personen ejer</t>
  </si>
  <si>
    <t>SE-nummer for lønmodtager</t>
  </si>
  <si>
    <t>Fagkode for væsentligste lønmodtagerbeskæftigelse i året</t>
  </si>
  <si>
    <t>Fagkode for arbejde i selvstændig virksomhed</t>
  </si>
  <si>
    <t>Personens samlede antal arbejdstimer i året</t>
  </si>
  <si>
    <t>Branchegruppering for arbejdssted (1993 til 2007)</t>
  </si>
  <si>
    <t>Branchegruppering for arbejdssted (fra 2007)</t>
  </si>
  <si>
    <t>Brancekode for selvstændige og medarbejdende ægtefælles virksomhed</t>
  </si>
  <si>
    <t>Brancegruppering for indehaver (selvstændig eller medhjælpende ægtefælle)</t>
  </si>
  <si>
    <t>TYP</t>
  </si>
  <si>
    <t>VIRKF</t>
  </si>
  <si>
    <t>VIRKFA</t>
  </si>
  <si>
    <t>VIRKF_13</t>
  </si>
  <si>
    <t>Virksomhedskode angiver hvilken form for ejerskab der er på den arbejd</t>
  </si>
  <si>
    <t>Stillingstype</t>
  </si>
  <si>
    <t>DISCOLOEN_INDK</t>
  </si>
  <si>
    <t>DISCOSEL_INDK</t>
  </si>
  <si>
    <t>ATPSUM2</t>
  </si>
  <si>
    <t>BRANCE_77</t>
  </si>
  <si>
    <t>Brancekode</t>
  </si>
  <si>
    <t>Beskæftigelsesmål baseret på ATP-indbetalinger</t>
  </si>
  <si>
    <t xml:space="preserve">SENESTE_INDVANDRING </t>
  </si>
  <si>
    <t>Seneste indvandringsdato</t>
  </si>
  <si>
    <t>AAR</t>
  </si>
  <si>
    <t>Aar</t>
  </si>
  <si>
    <t>C_DODKOM</t>
  </si>
  <si>
    <t>C_DODREGION</t>
  </si>
  <si>
    <t>adresse_id</t>
  </si>
  <si>
    <t>ANTEFAM</t>
  </si>
  <si>
    <t>Antal E_familer i hustanden</t>
  </si>
  <si>
    <t>Adresse ID</t>
  </si>
  <si>
    <t>ARB_BEL_KOM_KODE</t>
  </si>
  <si>
    <t>ARB_DST_ADGANGSADRESSE</t>
  </si>
  <si>
    <t>ARB_DST_ENHEDSADRESSE</t>
  </si>
  <si>
    <t>FAG_TXT</t>
  </si>
  <si>
    <t>Fagtekst</t>
  </si>
  <si>
    <t>NIVEAU</t>
  </si>
  <si>
    <t>Fagniveau</t>
  </si>
  <si>
    <t>TESTTYPE</t>
  </si>
  <si>
    <t>Testtype</t>
  </si>
  <si>
    <t>Uddannelsskode</t>
  </si>
  <si>
    <t>Kilde til Uddannelsesoplysningen</t>
  </si>
  <si>
    <t>GRAD_yyyy_mm</t>
  </si>
  <si>
    <t>intpgmstdt</t>
  </si>
  <si>
    <t>intpgmsldt</t>
  </si>
  <si>
    <t>BARNFORA</t>
  </si>
  <si>
    <t>BARN_ID</t>
  </si>
  <si>
    <t>BARN_VFRA</t>
  </si>
  <si>
    <t>BARN_VTIL</t>
  </si>
  <si>
    <t>FORAELDER_ID</t>
  </si>
  <si>
    <t>MOR_FAR</t>
  </si>
  <si>
    <t>Barnets Person_id</t>
  </si>
  <si>
    <t>Forældrenes person_id</t>
  </si>
  <si>
    <t>Angiver om Foraelder_id er moren eller faderen</t>
  </si>
  <si>
    <t>Henvisninger mellem barn og forældre</t>
  </si>
  <si>
    <t>Parent-Child links</t>
  </si>
  <si>
    <t>FAMAEKVIVADISP_13</t>
  </si>
  <si>
    <t>FAMINDKOMSTIALT_13</t>
  </si>
  <si>
    <t>Indkomst i alt, før skatter mv.</t>
  </si>
  <si>
    <t>Total income before taxes</t>
  </si>
  <si>
    <t>Ækvivaleret disponibel indkomst for familien</t>
  </si>
  <si>
    <t>Equivalent disposable income for the family</t>
  </si>
  <si>
    <t>Disposable income for the family</t>
  </si>
  <si>
    <t>Highest edducation for the adult persons in the family</t>
  </si>
  <si>
    <t>Familiens socioøkonomiske klassifikation</t>
  </si>
  <si>
    <t>Socioeconomic classification for the family</t>
  </si>
  <si>
    <t>Arbejdsstedets branche</t>
  </si>
  <si>
    <t>Arbejdsstedets sektorkode</t>
  </si>
  <si>
    <t>BREDT_LOEN_BELOEB</t>
  </si>
  <si>
    <t>BRED_TIMELOEN</t>
  </si>
  <si>
    <t>BRUTTO_GRADAAR</t>
  </si>
  <si>
    <t>BRUTTO_LEDIGHED</t>
  </si>
  <si>
    <t>ATP-beløb omregnet til B-sats</t>
  </si>
  <si>
    <t>Bredt lønbeløb</t>
  </si>
  <si>
    <t>Bred timeløn i jobbet</t>
  </si>
  <si>
    <t>Bruttoledighed i året</t>
  </si>
  <si>
    <t>Antal uger med bruttoledighed</t>
  </si>
  <si>
    <t>Arbejdsfunktion i jobbet</t>
  </si>
  <si>
    <t>Kode for kvalitet af kobling mellem arbejdsfunktion og job</t>
  </si>
  <si>
    <t>Fravær i jobbet</t>
  </si>
  <si>
    <t>LOENTIMER</t>
  </si>
  <si>
    <t>Løntimer i jobbet</t>
  </si>
  <si>
    <t>NETTO_GRADAAR</t>
  </si>
  <si>
    <t>NETTO_LEDIGHED</t>
  </si>
  <si>
    <t>Nettoledighed i året</t>
  </si>
  <si>
    <t>Antal uger med nettoledighed</t>
  </si>
  <si>
    <t>Opgangsadressen i kommunen</t>
  </si>
  <si>
    <t>SMALT_LOEN_BELOEB</t>
  </si>
  <si>
    <t>SMAL_TIMELOEN</t>
  </si>
  <si>
    <t>Smalt lønbeløb</t>
  </si>
  <si>
    <t>Smal timeløn i jobbet</t>
  </si>
  <si>
    <t>Støttet beskæftigelse</t>
  </si>
  <si>
    <t>ALDERNOV</t>
  </si>
  <si>
    <t>Alder beregnet ultimo november</t>
  </si>
  <si>
    <t>ANDEL_BEF</t>
  </si>
  <si>
    <t>Grad for andelen af dage i året hvor man har været i befolkningen</t>
  </si>
  <si>
    <t>ANDEL_BEF_AKK</t>
  </si>
  <si>
    <t>Grad for andelen af dage i perioden fra 2008 hvor man har været i befolkningen</t>
  </si>
  <si>
    <t>ANDEL_BESK</t>
  </si>
  <si>
    <t>Grad for andelen af dage i året hvor man har været beskæftiget</t>
  </si>
  <si>
    <t>ANDEL_BESK_AKK</t>
  </si>
  <si>
    <t>Grad for andelen af dage i perioden fra 2008 hvor man har været beskæftiget</t>
  </si>
  <si>
    <t>ARLEDGR_BRUTTO</t>
  </si>
  <si>
    <t>Årsledighedsgrad (bruttoledighed)</t>
  </si>
  <si>
    <t>ARLEDGR_NETTO</t>
  </si>
  <si>
    <t>Årsledighedsgrad (nettoledighed).</t>
  </si>
  <si>
    <t>ATP_AAR</t>
  </si>
  <si>
    <t>ATP i året (omregnet til b-sats)</t>
  </si>
  <si>
    <t>BEF_ULT_NOV_AKK</t>
  </si>
  <si>
    <t>Antal år fra november 1980 i befolkningen ult. nov.</t>
  </si>
  <si>
    <t>BESK_ULT_NOV_AKK</t>
  </si>
  <si>
    <t>Antal år fra november 1980 i beskæftigelse ult. nov.</t>
  </si>
  <si>
    <t>EJNOVSUM_BRED</t>
  </si>
  <si>
    <t>Ej-novemberansættelser bred lønsum</t>
  </si>
  <si>
    <t>EJNOVSUM_SMAL</t>
  </si>
  <si>
    <t>Ej-novemberansættelser smal lønsum</t>
  </si>
  <si>
    <t>ERHVER_2007</t>
  </si>
  <si>
    <t>Erhvervserfaring 1980-2007</t>
  </si>
  <si>
    <t>ERHVER_TIMER</t>
  </si>
  <si>
    <t>Erhvervserfaring i året opgjort på baggrund af løntimerne</t>
  </si>
  <si>
    <t>ERHVER_TIMER_AKK</t>
  </si>
  <si>
    <t>Erhvervserfaring fra 2008 opgjort på baggrund af løntimerne</t>
  </si>
  <si>
    <t>LEDAR_BRUTTO</t>
  </si>
  <si>
    <t>Året for første bruttoledighed</t>
  </si>
  <si>
    <t>LEDAR_NETTO</t>
  </si>
  <si>
    <t>Året for første nettoledighed</t>
  </si>
  <si>
    <t>LEDIGHED_BRUTTO</t>
  </si>
  <si>
    <t>Antal uger med bruttoledighed i året</t>
  </si>
  <si>
    <t>LEDIGHED_NETTO</t>
  </si>
  <si>
    <t>Antal uger med nettoledighed i året</t>
  </si>
  <si>
    <t>NSUPSUM_BRED</t>
  </si>
  <si>
    <t>Bred løn i supplerende job ultimo november</t>
  </si>
  <si>
    <t>NSUPSUM_SMAL</t>
  </si>
  <si>
    <t>Smal løn i supplerende job i november</t>
  </si>
  <si>
    <t>PJOB_DAGE</t>
  </si>
  <si>
    <t>Antal dage i året ansat i det primære job</t>
  </si>
  <si>
    <t>PLOENTIMER</t>
  </si>
  <si>
    <t>Løntimer i det primære job</t>
  </si>
  <si>
    <t>POTLEAR_BRUTTO</t>
  </si>
  <si>
    <t>Antal år bruttoledig eller forsikret (fra 2008)</t>
  </si>
  <si>
    <t>POTLEAR_NETTO</t>
  </si>
  <si>
    <t>Antal år nettoledig eller forsikret (fra 1980)</t>
  </si>
  <si>
    <t>PSOC_STATUS_KODE</t>
  </si>
  <si>
    <t>Socioøkonomisk status i det primære job</t>
  </si>
  <si>
    <t>PSUM_BRED</t>
  </si>
  <si>
    <t>Bred løn i det primære job</t>
  </si>
  <si>
    <t>PSUM_SMAL</t>
  </si>
  <si>
    <t>Smal løn i det primære job</t>
  </si>
  <si>
    <t>PTIMELOEN_BRED</t>
  </si>
  <si>
    <t>Timeløn (bred) i det primære job</t>
  </si>
  <si>
    <t>PTIMELOEN_SMAL</t>
  </si>
  <si>
    <t>Timeløn (smal) i det primære job</t>
  </si>
  <si>
    <t>SAMLET_BREDT_LOEN_BELOEB</t>
  </si>
  <si>
    <t>Samlet bred løn i året</t>
  </si>
  <si>
    <t>SAMLET_SMALT_LOEN_BELOEB</t>
  </si>
  <si>
    <t>Samlet smal løn i året</t>
  </si>
  <si>
    <t>SATP79</t>
  </si>
  <si>
    <t>Samlet ATP ultimo 1979</t>
  </si>
  <si>
    <t>SJOB_DAGE</t>
  </si>
  <si>
    <t>Antal dage i året ansat i det sekundære job</t>
  </si>
  <si>
    <t>SLOENTIMER</t>
  </si>
  <si>
    <t>Løntimer i det sekundære job</t>
  </si>
  <si>
    <t>SSOC_STATUS_KODE</t>
  </si>
  <si>
    <t>Socioøkonomisk status i det sekundære job</t>
  </si>
  <si>
    <t>SSUM_BRED</t>
  </si>
  <si>
    <t>Bred løn i det sekundære job</t>
  </si>
  <si>
    <t>SSUM_SMAL</t>
  </si>
  <si>
    <t>Smalt lønbeløb i det sekundære job</t>
  </si>
  <si>
    <t>STIMELOEN_BRED</t>
  </si>
  <si>
    <t>Timeløn (bred) i det sekundære job</t>
  </si>
  <si>
    <t>STIMELOEN_SMAL</t>
  </si>
  <si>
    <t>Timeløn (smal) i det sekundære job</t>
  </si>
  <si>
    <t>SUMGRAD_BRUTTO</t>
  </si>
  <si>
    <t>Summeret bruttoledighed( fra 2008)</t>
  </si>
  <si>
    <t>SUMGRAD_NETTO</t>
  </si>
  <si>
    <t>Summeret nettoledighed (fra 1980)</t>
  </si>
  <si>
    <t>AND131</t>
  </si>
  <si>
    <t>Andel Soc_status_kode=131 blandt ansatte</t>
  </si>
  <si>
    <t>AND132</t>
  </si>
  <si>
    <t>Andel Soc_status_kode=132 blandt ansatte</t>
  </si>
  <si>
    <t>AND133</t>
  </si>
  <si>
    <t>Andel Soc_status_kode=133 blandt ansatte</t>
  </si>
  <si>
    <t>AND134</t>
  </si>
  <si>
    <t>Andel Soc_status_kode=134 blandt ansatte</t>
  </si>
  <si>
    <t>AND135</t>
  </si>
  <si>
    <t>Andel Soc_status_kode=135 blandt ansatte</t>
  </si>
  <si>
    <t>AND136</t>
  </si>
  <si>
    <t>Andel Soc_status_kode=136 blandt ansatte</t>
  </si>
  <si>
    <t>ANDLEDAR131_BRUTTO</t>
  </si>
  <si>
    <t>Andel Soc_status_kode=131 m. bruttoårsledighed, pct.</t>
  </si>
  <si>
    <t>ANDLEDAR131_NETTO</t>
  </si>
  <si>
    <t>Andel Soc_status_kode=131 m. nettoårsledighed, pct.</t>
  </si>
  <si>
    <t>ANDLEDAR132_BRUTTO</t>
  </si>
  <si>
    <t>Andel Soc_status_kode=132 m. bruttoårsledighed, pct.</t>
  </si>
  <si>
    <t>ANDLEDAR132_NETTO</t>
  </si>
  <si>
    <t>Andel Soc_status_kode=132 m. nettoårsledighed, pct.</t>
  </si>
  <si>
    <t>ANDLEDAR133_BRUTTO</t>
  </si>
  <si>
    <t>Andel Soc_status_kode=133 m. bruttoårsledighed, pct.</t>
  </si>
  <si>
    <t>ANDLEDAR133_NETTO</t>
  </si>
  <si>
    <t>Andel Soc_status_kode=133 m. nettoårsledighed, pct.</t>
  </si>
  <si>
    <t>ANDLEDAR134_BRUTTO</t>
  </si>
  <si>
    <t>Andel Soc_status_kode=134 m. bruttoårsledighed, pct.</t>
  </si>
  <si>
    <t>ANDLEDAR134_NETTO</t>
  </si>
  <si>
    <t>Andel Soc_status_kode=134 m. nettoårsledighed, pct.</t>
  </si>
  <si>
    <t>ANDLEDAR135_BRUTTO</t>
  </si>
  <si>
    <t>Andel Soc_status_kode=135 m. bruttoårsledighed, pct.</t>
  </si>
  <si>
    <t>ANDLEDAR135_NETTO</t>
  </si>
  <si>
    <t>Andel Soc_status_kode=135 m. nettoårsledighed, pct.</t>
  </si>
  <si>
    <t>ANDLEDAR136_BRUTTO</t>
  </si>
  <si>
    <t>Andel Soc_status_kode=136 m. bruttoårsledighed, pct.</t>
  </si>
  <si>
    <t>ANDLEDAR136_NETTO</t>
  </si>
  <si>
    <t>Andel Soc_status_kode=136 m. nettoårsledighed, pct.</t>
  </si>
  <si>
    <t>ANDLEDAR_BRUTTO</t>
  </si>
  <si>
    <t>Andel blandt samtlige ansatte m. bruttoårsledighed, pct.</t>
  </si>
  <si>
    <t>ANDLEDAR_NETTO</t>
  </si>
  <si>
    <t>Andel blandt samtlige ansatte m. nettoårsledighed, pct.</t>
  </si>
  <si>
    <t>BRANCHE</t>
  </si>
  <si>
    <t>Arbejdsstedets kommunekode</t>
  </si>
  <si>
    <t>KVAND131</t>
  </si>
  <si>
    <t>Andel kvinder blandt personer med soc_status_Kode=131</t>
  </si>
  <si>
    <t>KVAND132</t>
  </si>
  <si>
    <t>Andel kvinder blandt personer med soc_status_Kode=132</t>
  </si>
  <si>
    <t>KVAND133</t>
  </si>
  <si>
    <t>Andel kvinder blandt personer med soc_status_Kode=133</t>
  </si>
  <si>
    <t>KVAND134</t>
  </si>
  <si>
    <t>Andel kvinder blandt personer med soc_status_Kode=134</t>
  </si>
  <si>
    <t>KVAND135</t>
  </si>
  <si>
    <t>Andel kvinder blandt personer med soc_status_Kode=135</t>
  </si>
  <si>
    <t>KVAND136</t>
  </si>
  <si>
    <t>Andel kvinder blandt personer med soc_status_Kode=136</t>
  </si>
  <si>
    <t>LEDPERG131_BRUTTO</t>
  </si>
  <si>
    <t>Brutto ledigh.perioder bl. ledige soc_status_kode=131</t>
  </si>
  <si>
    <t>LEDPERG131_NETTO</t>
  </si>
  <si>
    <t>Netto ledigh.perioder bl. ledige soc_status_kode=131</t>
  </si>
  <si>
    <t>LEDPERG132_BRUTTO</t>
  </si>
  <si>
    <t>Brutto ledigh.perioder bl. ledige soc_status_kode=132</t>
  </si>
  <si>
    <t>LEDPERG132_NETTO</t>
  </si>
  <si>
    <t>Netto ledigh.perioder bl. ledige soc_status_kode=132</t>
  </si>
  <si>
    <t>LEDPERG133_BRUTTO</t>
  </si>
  <si>
    <t>Brutto ledigh.perioder bl. ledige soc_status_kode=133</t>
  </si>
  <si>
    <t>LEDPERG133_NETTO</t>
  </si>
  <si>
    <t>Netto ledigh.perioder bl. ledige soc_status_kode=133</t>
  </si>
  <si>
    <t>LEDPERG134_BRUTTO</t>
  </si>
  <si>
    <t>Brutto ledigh.perioder bl. ledige soc_status_kode=134</t>
  </si>
  <si>
    <t>LEDPERG134_NETTO</t>
  </si>
  <si>
    <t>Netto ledigh.perioder bl. ledige soc_status_kode=134</t>
  </si>
  <si>
    <t>LEDPERG135_BRUTTO</t>
  </si>
  <si>
    <t>Brutto ledigh.perioder bl. ledige soc_status_kode=135</t>
  </si>
  <si>
    <t>LEDPERG135_NETTO</t>
  </si>
  <si>
    <t>Netto ledigh.perioder bl. ledige soc_status_kode=135</t>
  </si>
  <si>
    <t>LEDPERG136_BRUTTO</t>
  </si>
  <si>
    <t>Brutto ledigh.perioder bl. ledige soc_status_kode=136</t>
  </si>
  <si>
    <t>LEDPERG136_NETTO</t>
  </si>
  <si>
    <t>Netto ledigh.perioder bl. ledige soc_status_kode=136</t>
  </si>
  <si>
    <t>LEDPERG_BRUTTO</t>
  </si>
  <si>
    <t>Brutto ledigh.perioder bl. ledige</t>
  </si>
  <si>
    <t>LEDPERG_NETTO</t>
  </si>
  <si>
    <t>Netto ledigh.perioder bl. ledige</t>
  </si>
  <si>
    <t>LGRGNSAR131_BRUTTO</t>
  </si>
  <si>
    <t>Brutto årsledighedsgrad bl. ledige soc_status_Kode=131</t>
  </si>
  <si>
    <t>LGRGNSAR131_NETTO</t>
  </si>
  <si>
    <t>Netto årsledighedsgrad bl. ledige soc_status_Kode=131</t>
  </si>
  <si>
    <t>LGRGNSAR132_BRUTTO</t>
  </si>
  <si>
    <t>Brutto årsledighedsgrad bl. ledige soc_status_Kode=132</t>
  </si>
  <si>
    <t>LGRGNSAR132_NETTO</t>
  </si>
  <si>
    <t>Netto årsledighedsgrad bl. ledige soc_status_Kode=132</t>
  </si>
  <si>
    <t>LGRGNSAR133_BRUTTO</t>
  </si>
  <si>
    <t>Brutto årsledighedsgrad bl. ledige soc_status_Kode=133</t>
  </si>
  <si>
    <t>LGRGNSAR133_NETTO</t>
  </si>
  <si>
    <t>Netto årsledighedsgrad bl. ledige soc_status_Kode=133</t>
  </si>
  <si>
    <t>LGRGNSAR134_BRUTTO</t>
  </si>
  <si>
    <t>Brutto årsledighedsgrad bl. ledige soc_status_Kode=134</t>
  </si>
  <si>
    <t>LGRGNSAR134_NETTO</t>
  </si>
  <si>
    <t>Netto årsledighedsgrad bl. ledige soc_status_Kode=134</t>
  </si>
  <si>
    <t>LGRGNSAR135_BRUTTO</t>
  </si>
  <si>
    <t>Brutto årsledighedsgrad bl. ledige soc_status_Kode=135</t>
  </si>
  <si>
    <t>LGRGNSAR135_NETTO</t>
  </si>
  <si>
    <t>Netto årsledighedsgrad bl. ledige soc_status_Kode=135</t>
  </si>
  <si>
    <t>LGRGNSAR136_BRUTTO</t>
  </si>
  <si>
    <t>Brutto årsledighedsgrad bl. ledige soc_status_Kode=136</t>
  </si>
  <si>
    <t>LGRGNSAR136_NETTO</t>
  </si>
  <si>
    <t>Netto årsledighedsgrad bl. ledige soc_status_Kode=136</t>
  </si>
  <si>
    <t>LGRGNSAR_BRUTTO</t>
  </si>
  <si>
    <t>Brutto årsledighedsgrad blandt ledige</t>
  </si>
  <si>
    <t>LGRGNSAR_NETTO</t>
  </si>
  <si>
    <t>Netto årsledighedsgrad blandt ledige</t>
  </si>
  <si>
    <t>LONGNS_BRED</t>
  </si>
  <si>
    <t>Bred timeløn for hovedbeskæftigede personer, gns.</t>
  </si>
  <si>
    <t>LONGNS_BRED131</t>
  </si>
  <si>
    <t>Bred timeløn for hovedbeskæftigede personer med soc_status_kode=131, gns.</t>
  </si>
  <si>
    <t>LONGNS_BRED132</t>
  </si>
  <si>
    <t>Bred timeløn for hovedbeskæftigede personer med soc_status_kode=132, gns.</t>
  </si>
  <si>
    <t>LONGNS_BRED133</t>
  </si>
  <si>
    <t>Bred timeløn for hovedbeskæftigede personer med soc_status_kode=133, gns.</t>
  </si>
  <si>
    <t>LONGNS_BRED134</t>
  </si>
  <si>
    <t>Bred timeløn for hovedbeskæftigede personer med soc_status_kode=134, gns.</t>
  </si>
  <si>
    <t>LONGNS_BRED135</t>
  </si>
  <si>
    <t>Bred timeløn for hovedbeskæftigede personer med soc_status_kode=135, gns.</t>
  </si>
  <si>
    <t>LONGNS_BRED136</t>
  </si>
  <si>
    <t>Bred timeløn for hovedbeskæftigede personer med soc_status_kode=136, gns.</t>
  </si>
  <si>
    <t>LONGNS_SMAL</t>
  </si>
  <si>
    <t>Smal timeløn for hovedbeskæftigede personer, gns.</t>
  </si>
  <si>
    <t>LONGNS_SMAL131</t>
  </si>
  <si>
    <t>Smal timeløn for hovedbeskæftigede personer med soc_status_kode=131, gns.</t>
  </si>
  <si>
    <t>LONGNS_SMAL132</t>
  </si>
  <si>
    <t>Smal timeløn for hovedbeskæftigede personer med soc_status_kode=132, gns.</t>
  </si>
  <si>
    <t>LONGNS_SMAL133</t>
  </si>
  <si>
    <t>Smal timeløn for hovedbeskæftigede personer med soc_status_kode=133, gns.</t>
  </si>
  <si>
    <t>LONGNS_SMAL134</t>
  </si>
  <si>
    <t>Smal timeløn for hovedbeskæftigede personer med soc_status_kode=134, gns.</t>
  </si>
  <si>
    <t>LONGNS_SMAL135</t>
  </si>
  <si>
    <t>Smal timeløn for hovedbeskæftigede personer med soc_status_kode=135, gns.</t>
  </si>
  <si>
    <t>LONGNS_SMAL136</t>
  </si>
  <si>
    <t>Smal timeløn for hovedbeskæftigede personer med soc_status_kode=136, gns.</t>
  </si>
  <si>
    <t>TILGRATE</t>
  </si>
  <si>
    <t>Tilgangsrate i forudgående årsperiode, pct.</t>
  </si>
  <si>
    <t>AEKVIVADISP_13</t>
  </si>
  <si>
    <t>Ækvivaleret disponibel indkomst</t>
  </si>
  <si>
    <t>IND_AFGIVKOD</t>
  </si>
  <si>
    <t>LPRADM</t>
  </si>
  <si>
    <t>LPRSKSOP</t>
  </si>
  <si>
    <t>C_OAFD</t>
  </si>
  <si>
    <t>C_OPR</t>
  </si>
  <si>
    <t>C_OPRART</t>
  </si>
  <si>
    <t>C_OSGH</t>
  </si>
  <si>
    <t>C_TILOPR</t>
  </si>
  <si>
    <t>D_ODTO</t>
  </si>
  <si>
    <t>Landspatientregistret operationer</t>
  </si>
  <si>
    <t>The Danish National Patient Register operations</t>
  </si>
  <si>
    <t>TILSTAND_GRAD_AAR_EX_FRAVAER</t>
  </si>
  <si>
    <t>BUAH</t>
  </si>
  <si>
    <t>BUAS</t>
  </si>
  <si>
    <t>AENDRARSAG1</t>
  </si>
  <si>
    <t>Årsag til ændret anbringelsessted 1</t>
  </si>
  <si>
    <t>AENDRARSAG2</t>
  </si>
  <si>
    <t>Årsag til ændret anbringelsessted 2</t>
  </si>
  <si>
    <t>AENDRARSAG3</t>
  </si>
  <si>
    <t>Årsag til ændret anbringelsessted 3</t>
  </si>
  <si>
    <t>AENDRARSAG4</t>
  </si>
  <si>
    <t>Årsag til ændret anbringelsessted 4</t>
  </si>
  <si>
    <t>AENDRGRUNDLAG</t>
  </si>
  <si>
    <t>Ændring i anbringelsesgrundlaget</t>
  </si>
  <si>
    <t>ANSTED_KLAS</t>
  </si>
  <si>
    <t>Anbringelsessted type</t>
  </si>
  <si>
    <t>EFFEKTDATO</t>
  </si>
  <si>
    <t>Effektueringsdato</t>
  </si>
  <si>
    <t>EFTEROPHOER1</t>
  </si>
  <si>
    <t>Årsager til ophør af efterværn 1</t>
  </si>
  <si>
    <t>EFTEROPHOER2</t>
  </si>
  <si>
    <t>Årsager til ophør af efterværn 2</t>
  </si>
  <si>
    <t>EFTEROPHOER3</t>
  </si>
  <si>
    <t>Årsager til ophør af efterværn 3</t>
  </si>
  <si>
    <t>EFTEROPHOER4</t>
  </si>
  <si>
    <t>Årsager til ophør af efterværn 4</t>
  </si>
  <si>
    <t>EFTEROPHOER5</t>
  </si>
  <si>
    <t>Årsager til ophør af efterværn 5</t>
  </si>
  <si>
    <t>EFTHJEM</t>
  </si>
  <si>
    <t>Ophold efter anbringelse</t>
  </si>
  <si>
    <t>FODDATO</t>
  </si>
  <si>
    <t>FRAKOMNUMMER</t>
  </si>
  <si>
    <t>Frakommunenummer</t>
  </si>
  <si>
    <t>HAENDELSE</t>
  </si>
  <si>
    <t>hændelse i anbringelsessag</t>
  </si>
  <si>
    <t>HJEMAARSAG1</t>
  </si>
  <si>
    <t>årsag til hjemsendelse for unge under 18 år 1</t>
  </si>
  <si>
    <t>HJEMAARSAG2</t>
  </si>
  <si>
    <t>årsag til hjemsendelse for unge under 18 år 2</t>
  </si>
  <si>
    <t>HJEMAARSAG3</t>
  </si>
  <si>
    <t>årsag til hjemsendelse for unge under 18 år 3</t>
  </si>
  <si>
    <t>HJEMAARSAG4</t>
  </si>
  <si>
    <t>årsag til hjemsendelse for unge under 18 år 4</t>
  </si>
  <si>
    <t>HJEMAARSAG5</t>
  </si>
  <si>
    <t>årsag til hjemsendelse for unge under 18 år 5</t>
  </si>
  <si>
    <t>HJEMAARSAG6</t>
  </si>
  <si>
    <t>årsag til hjemsendelse for unge under 18 år 6</t>
  </si>
  <si>
    <t>HJEMAARSAG7</t>
  </si>
  <si>
    <t>årsag til hjemsendelse for unge under 18 år 7</t>
  </si>
  <si>
    <t>HJEMOPHOLD</t>
  </si>
  <si>
    <t>ophold efter hjemsendelse</t>
  </si>
  <si>
    <t>NYKOM</t>
  </si>
  <si>
    <t>Handlekommune</t>
  </si>
  <si>
    <t>pnr</t>
  </si>
  <si>
    <t>SAMTYKKE</t>
  </si>
  <si>
    <t>anbringelsesgrundlag</t>
  </si>
  <si>
    <t>TILKOMNUMMER</t>
  </si>
  <si>
    <t>tilkommunenummer</t>
  </si>
  <si>
    <t>UDSLAG1</t>
  </si>
  <si>
    <t>udslagsgivende årsag 1</t>
  </si>
  <si>
    <t>UDSLAG2</t>
  </si>
  <si>
    <t>udslagsgivende årsag 2</t>
  </si>
  <si>
    <t>UDSLAG3</t>
  </si>
  <si>
    <t>udslagsgivende årsag 3</t>
  </si>
  <si>
    <t>UDSLAG4</t>
  </si>
  <si>
    <t>udslagsgivende årsag 4</t>
  </si>
  <si>
    <t>UDSLAG5</t>
  </si>
  <si>
    <t>udslagsgivende årsag 5</t>
  </si>
  <si>
    <t>UDSLAG6</t>
  </si>
  <si>
    <t>udslagsgivende årsag 6</t>
  </si>
  <si>
    <t>UDSLAG7</t>
  </si>
  <si>
    <t>udslagsgivende årsag 7</t>
  </si>
  <si>
    <t>UDSLAG8</t>
  </si>
  <si>
    <t>udslagsgivende årsag 8</t>
  </si>
  <si>
    <t>UDSLAG9</t>
  </si>
  <si>
    <t>udslagsgivende årsag 9</t>
  </si>
  <si>
    <t>UDSLAG10</t>
  </si>
  <si>
    <t>udslagsgivende årsag 10</t>
  </si>
  <si>
    <t>UDSLAG11</t>
  </si>
  <si>
    <t>udslagsgivende årsag 11</t>
  </si>
  <si>
    <t>UDSLAG12</t>
  </si>
  <si>
    <t>udslagsgivende årsag 12</t>
  </si>
  <si>
    <t>UDSLAG13</t>
  </si>
  <si>
    <t>udslagsgivende årsag 13</t>
  </si>
  <si>
    <t>UDSLAG14</t>
  </si>
  <si>
    <t>udslagsgivende årsag 14</t>
  </si>
  <si>
    <t>UDSLAG15</t>
  </si>
  <si>
    <t>UDSLAG16</t>
  </si>
  <si>
    <t>ALDER_ULT</t>
  </si>
  <si>
    <t>Alder ultimo kvartalet</t>
  </si>
  <si>
    <t>REFERENCETID</t>
  </si>
  <si>
    <t>Børn og unge (anbragte, hændelsesregister)</t>
  </si>
  <si>
    <t>Children and young adults (placements, event register)</t>
  </si>
  <si>
    <t>https://www.dst.dk/extranet/ForskningVariabellister/BUAH%20-%20B%C3%B8rn%20og%20unge%20anbragte%20h%C3%A6ndelsesregister.html</t>
  </si>
  <si>
    <t>Børn og unge (anbragte, kvartalsstatus)</t>
  </si>
  <si>
    <t>Children and young adults (placements, quarterly status)</t>
  </si>
  <si>
    <t>https://www.dst.dk/extranet/ForskningVariabellister/BUAS%20-%20B%C3%B8rn%20og%20unge%20anbragte%20kvartalsstatus.html</t>
  </si>
  <si>
    <t>Handlekommune for det anbragte barn</t>
  </si>
  <si>
    <t>Dato for den indberettede hændelse</t>
  </si>
  <si>
    <t>kommunekode for kommune, der modtager handleforpligtelsen for anbragt barn</t>
  </si>
  <si>
    <t>udslagsgivende årsag 1, Misbrug hos barn/ung</t>
  </si>
  <si>
    <t>udslagsgivende årsag 2, Kriminalitet hos barn/ung</t>
  </si>
  <si>
    <t>udslagsgivende årsag 3, Skoleproblemer hos barn/ung fx fravær</t>
  </si>
  <si>
    <t>udslagsgivende årsag 4, Anden bekymrende adfærd hos barn/ung fx udad-reagerende adfærd</t>
  </si>
  <si>
    <t>udslagsgivende årsag 5, Betydelig eller varigt nedsat fysisk eller psykisk funktionsevne hos barn/ung</t>
  </si>
  <si>
    <t>udslagsgivende årsag 6, Sundhedsforhold hos barn/ung</t>
  </si>
  <si>
    <t>udslagsgivende årsag 7, Overgreb mod barn/ung fx seksuelt eller voldeligt</t>
  </si>
  <si>
    <t>udslagsgivende årsag 8, Anden form for omsorgssvigt over for barn/ung</t>
  </si>
  <si>
    <t>udslagsgivende årsag 9, Misbrug hos forældre</t>
  </si>
  <si>
    <t>udslagsgivende årsag 10, Kriminalitet hos forældre</t>
  </si>
  <si>
    <t>udslagsgivende årsag 11, Anden bekymrende adfærd hos forældre</t>
  </si>
  <si>
    <t>udslagsgivende årsag 12, Betydelig eller varigt nedsat fysisk eller psykisk funktionsevne hos forældre</t>
  </si>
  <si>
    <t>udslagsgivende årsag 13, Højt konfliktniveau eller vold i hjemmet mellem voksne</t>
  </si>
  <si>
    <t>udslagsgivende årsag 14, Utilstrækkelig omsorg fra forældre</t>
  </si>
  <si>
    <t>UDSLAG15, Fogedsag, hjemløshed eller udsættelse fra bolig</t>
  </si>
  <si>
    <t>udslagsgivende årsag 16</t>
  </si>
  <si>
    <t>udslagsgivende årsag 16,  Andet</t>
  </si>
  <si>
    <t>årsag til hjemsendelse for unge under 18 år 1, Formålet med anbringelsen er opnået</t>
  </si>
  <si>
    <t>årsag til hjemsendelse for unge under 18 år 2, Formålet med anbringelsen er ikke opnået</t>
  </si>
  <si>
    <t>årsag til hjemsendelse for unge under 18 år 3, Den unge over 15 år trækker samtykke tilbage</t>
  </si>
  <si>
    <t>årsag til hjemsendelse for unge under 18 år 4, Den unge fylder 18 år</t>
  </si>
  <si>
    <t>årsag til hjemsendelse for unge under 18 år 5, Anbringelsen ophører på barnets, forældrenes eller anbringelsesstedets foranledning</t>
  </si>
  <si>
    <t>årsag til hjemsendelse for unge under 18 år 6, Afgørelse i børn- og ungeudvalget, Ankestyrelsen eller Landsretten</t>
  </si>
  <si>
    <t>årsag til hjemsendelse for unge under 18 år 7, Andet</t>
  </si>
  <si>
    <t>Kommunekode for kommune, som overgiver handleforpligtelsen til anden kommune</t>
  </si>
  <si>
    <t>Årsag til ændret anbringelsessted 1, Formålet med anbringelsen på anbringelsesstedet er opnået</t>
  </si>
  <si>
    <t>Årsag til ændret anbringelsessted 2, Formålet med anbringelsen på anbringelsesstedet kan ikke opnås</t>
  </si>
  <si>
    <t>Årsag til ændret anbringelsessted 3, Anbringelsen ændres på barnets, forældrenes eller anbringelsesstedets foranledning</t>
  </si>
  <si>
    <t>Årsag til ændret anbringelsessted 4, Andre årsager</t>
  </si>
  <si>
    <t>REFERENCETID, sidste dag i perioden</t>
  </si>
  <si>
    <t>Reason for changed location 4, Other causes</t>
  </si>
  <si>
    <t>Location of placement, type</t>
  </si>
  <si>
    <t>Reason for changed location 3, The placement is changed based on requests of the child, the parents or the place of placement</t>
  </si>
  <si>
    <t>Reason for changed location 2, The purpose of the placement at cannot be achieved</t>
  </si>
  <si>
    <t>Reason for changed location 1, The purpose of placement has been achieved</t>
  </si>
  <si>
    <t>Date of the reported event</t>
  </si>
  <si>
    <t>Årsager til ophør af efterværn 1, Formålet med anbringelsen er opnået</t>
  </si>
  <si>
    <t>Årsager til ophør af efterværn 2, Formålet med anbringelsen er ikke opnået</t>
  </si>
  <si>
    <t>Årsager til ophør af efterværn 3, Den unge fylder 23 år</t>
  </si>
  <si>
    <t>Årsager til ophør af efterværn 4, Anbringelsen ophører på den unges eller anbringelsesstedets foranledning</t>
  </si>
  <si>
    <t>Årsager til ophør af efterværn 5, Andet ophør</t>
  </si>
  <si>
    <t>Reasons for termination of aftercare 1, The purpose of the placement has been achieved</t>
  </si>
  <si>
    <t>Causes of termination of aftercare 2, The purpose of the placement has not been achieved</t>
  </si>
  <si>
    <t>Causes of cessation of aftercare 3, The young person turns 23</t>
  </si>
  <si>
    <t>Causes of termination of aftercare 4, The placement ends based on requests from the young person or place of placement</t>
  </si>
  <si>
    <t>Causes of termination of aftercare 5, Other causes</t>
  </si>
  <si>
    <t>Stay after placement</t>
  </si>
  <si>
    <t>event in placement case</t>
  </si>
  <si>
    <t>cause of repatriation for young people under 18 years of age, purpose of placement has been achieved</t>
  </si>
  <si>
    <t>cause of repatriation for young people under 18 years of age, purpose of placement is not achieved</t>
  </si>
  <si>
    <t>cause of repatriation for young people under the age of 18 3, The young person over the age of 15 withdraws consent</t>
  </si>
  <si>
    <t>cause of repatriation for young people under 18 years of age 4, The young person turns 18</t>
  </si>
  <si>
    <t>cause of repatriation for young people under 18 years of age, placement ceases on the initiative of the child, parents or placement</t>
  </si>
  <si>
    <t>cause for repatriation for young people under the age of 18 6, Decision in the Children's and Youth Committee, the National Board of Appeal or the High Court</t>
  </si>
  <si>
    <t>cause of repatriation for young people under 18 years 7, Other</t>
  </si>
  <si>
    <t>stay after repatriation</t>
  </si>
  <si>
    <t>municipality in charge of the placement of the child</t>
  </si>
  <si>
    <t>Foranstaltning eller anbringelsesgrundlag. Paragraf og lovgrundlag for anbringelsen</t>
  </si>
  <si>
    <t>Legal foundation for placement</t>
  </si>
  <si>
    <t>Change in foundation of placement</t>
  </si>
  <si>
    <t>Municipal code for municipality, which handles the obligation to act over to another municipality</t>
  </si>
  <si>
    <t>municipality code for the municipality that receives the obligation to act from another municipality</t>
  </si>
  <si>
    <t>decisive cause 1, Abuse in children / young</t>
  </si>
  <si>
    <t>decisive cause 3, School problems in children / young people eg absence</t>
  </si>
  <si>
    <t>decisive cause 2, Crime in Child / Young</t>
  </si>
  <si>
    <t>decisive cause 4, Other worrying behavior in children / young eg outward-acting behavior</t>
  </si>
  <si>
    <t>decisive cause 5, significant or permanently reduced physical or mental function in children / young</t>
  </si>
  <si>
    <t>decisive cause 6, Health conditions in children / young</t>
  </si>
  <si>
    <t>decisive cause 8, Other form of neglect of child / youth</t>
  </si>
  <si>
    <t>decisive cause 9, Abuse by parents</t>
  </si>
  <si>
    <t>decisive cause 10, Crime among parents</t>
  </si>
  <si>
    <t>decisive cause 11, Other worrying behavior of parents</t>
  </si>
  <si>
    <t>decisive cause 12, significant or permanently reduced physical or mental functioning of parents</t>
  </si>
  <si>
    <t>decisive cause 7, Child abuse / abuse of the young person eg sexual or violent</t>
  </si>
  <si>
    <t>decisive cause 13, High level of conflict or domestic violence between adults</t>
  </si>
  <si>
    <t>decisive cause 14, Insufficient parenting</t>
  </si>
  <si>
    <t>decisive cause 16, Other</t>
  </si>
  <si>
    <t>decisive cause 15, Custody, homelessness or delay from housing</t>
  </si>
  <si>
    <t>Age at the end of the quarter</t>
  </si>
  <si>
    <t>REFERENCE TIME, last day of the period</t>
  </si>
  <si>
    <t>ALDER_RAS</t>
  </si>
  <si>
    <t>Alder på sidste arbejdsdag i november</t>
  </si>
  <si>
    <t>Alder ultimo måneden</t>
  </si>
  <si>
    <t>Arbejdsstedsadressen ultimo november</t>
  </si>
  <si>
    <t>BOPAEL_ADGANGSADRESSE</t>
  </si>
  <si>
    <t>BOPAEL_ENHEDSADRESSE</t>
  </si>
  <si>
    <t>BOPAEL_KOM_KODE</t>
  </si>
  <si>
    <t>Bopælsadressen ultimo november</t>
  </si>
  <si>
    <t>Kommunekode for bopælen</t>
  </si>
  <si>
    <t>Branchekode DSE77</t>
  </si>
  <si>
    <t>BREDT_LOENBELOEB_EBS</t>
  </si>
  <si>
    <t>Bredt lønbeløb i erhvervsbeskæfigelsen</t>
  </si>
  <si>
    <t xml:space="preserve">Bredt lønbeløb </t>
  </si>
  <si>
    <t>DISCO_RAS_KODE</t>
  </si>
  <si>
    <t>DSKOD</t>
  </si>
  <si>
    <t>Arbejdsfunktion for lønmodtagere</t>
  </si>
  <si>
    <t>Fiktivt arbejdssted</t>
  </si>
  <si>
    <t xml:space="preserve">Midlertidigt fraværende fra beskæftigelse </t>
  </si>
  <si>
    <t>Heltid eller deltidsbeskæftiget</t>
  </si>
  <si>
    <t xml:space="preserve">Heltid eller deltid (arbejdsomfang/potentielt arbejdsomfang) </t>
  </si>
  <si>
    <t xml:space="preserve">I befolkningen på referencetidspunktet </t>
  </si>
  <si>
    <t xml:space="preserve">Indvandrere, efterkommere , personer med dansk oprindelse </t>
  </si>
  <si>
    <t>Over/under bagatelgrænsen</t>
  </si>
  <si>
    <t xml:space="preserve">Tilstandsgrad i november </t>
  </si>
  <si>
    <t xml:space="preserve">Personnummer </t>
  </si>
  <si>
    <t>Kode for primær tilknytning til arbejdsmarkedet</t>
  </si>
  <si>
    <t>STOETTE_BESK</t>
  </si>
  <si>
    <t xml:space="preserve">Støttet beskæftigelse </t>
  </si>
  <si>
    <t>Tilstandsgrad i året</t>
  </si>
  <si>
    <t>Tilstandsgrad i året for lønmodtagerjob hvor fravær er ekskluderet</t>
  </si>
  <si>
    <t>Tilstandskode i AMR</t>
  </si>
  <si>
    <t>ADAGP</t>
  </si>
  <si>
    <t>Syge- og barselsdagpenge udbetalt af kommunerne ekskl. udbetaling til selvstændige</t>
  </si>
  <si>
    <t>AINDK94</t>
  </si>
  <si>
    <t>Løn mm. (arbejdsmarkedsbidragspligtig indkomst hvoraf der betales foreløbig skat før udbetaling)</t>
  </si>
  <si>
    <t xml:space="preserve">ARBLHU </t>
  </si>
  <si>
    <t xml:space="preserve">Arbejdsmarkedsbidrag og særlig pension af erhvervsindkomst </t>
  </si>
  <si>
    <t>Arbejdsløshedsforsikring, faglige kontingenter, efterløns- og fleksydelsesbidrag (Rubrik52)</t>
  </si>
  <si>
    <t xml:space="preserve">Arbejdsløshedsdagpenge </t>
  </si>
  <si>
    <t>BDAGP</t>
  </si>
  <si>
    <t>Syge- og barselsdagpenge udbetalt af kommunerne til selvstændige</t>
  </si>
  <si>
    <t xml:space="preserve">Beskæftigelsesstatus 1980 til 2001 (Indkomst/AKM) </t>
  </si>
  <si>
    <t xml:space="preserve">Beskæftigelsesstatus fra 2002 (Indkomst/AKM) </t>
  </si>
  <si>
    <t xml:space="preserve">Kode for personens væsentligste indkomstkilde (INDKOMST/AKM) </t>
  </si>
  <si>
    <t>BOSBOERN</t>
  </si>
  <si>
    <t xml:space="preserve">Boligstøtte og børnetilskud </t>
  </si>
  <si>
    <t xml:space="preserve">CORLOEN </t>
  </si>
  <si>
    <t>DAGPENGE_KONTANT_13</t>
  </si>
  <si>
    <t xml:space="preserve">Beregnet bundskat til staten </t>
  </si>
  <si>
    <t xml:space="preserve">Skattemæssig værdi af frynsegoder i forbindelse med beskæftigelse </t>
  </si>
  <si>
    <t>Kontant løn fra indberetninger til skats oplysningsseddelregister/e-indkomstregister</t>
  </si>
  <si>
    <t xml:space="preserve">Dagpenge og kontanthjælp mv. ialt </t>
  </si>
  <si>
    <t xml:space="preserve">EJD_SKAT_EJER_BOLIG </t>
  </si>
  <si>
    <t xml:space="preserve">EJD_SKAT_LEJER_BOLIG </t>
  </si>
  <si>
    <t>Ejendomsskat(grundskyld) for boligejere</t>
  </si>
  <si>
    <t>Ejendomsskat(grundskyld) for lejere</t>
  </si>
  <si>
    <t>ERHVERVSINDK_13</t>
  </si>
  <si>
    <t xml:space="preserve">FAGFKDB </t>
  </si>
  <si>
    <t>FOLKEFORTID_13</t>
  </si>
  <si>
    <t>Folke- og førtidspension mv.</t>
  </si>
  <si>
    <t xml:space="preserve">Fagforeningskontingent i kr.- det beløb der kan fratrækkes på selvangivelsen </t>
  </si>
  <si>
    <t>Erhvervsindkomst, løn og nettooverskud af selvstændig virksomhed inkl. visse honorarer</t>
  </si>
  <si>
    <t xml:space="preserve">Ejendomsværdiskat </t>
  </si>
  <si>
    <t xml:space="preserve">FORMUEINDK_BRUTTO </t>
  </si>
  <si>
    <t xml:space="preserve">Renteindtægter og realiserede tab/gevinster på værdipapirer, ekskl. indkomst fra selvstændig virksomhed samt ekskl. beregnet lejeværdi af egen bolig </t>
  </si>
  <si>
    <t>FRIOFBEF</t>
  </si>
  <si>
    <t>Markering for frikort til offentlig befordring</t>
  </si>
  <si>
    <t>INTGRAYD</t>
  </si>
  <si>
    <t>Integrationsydelse til flygtninge-kontanthjælp til udlændinge</t>
  </si>
  <si>
    <t>KAPINDKP</t>
  </si>
  <si>
    <t>KHFLYGT</t>
  </si>
  <si>
    <t>Aktiveringsydelse- kontanthjælpsmodtagere</t>
  </si>
  <si>
    <t>Skattemæssig kapitalindkomst beregnet af Skat</t>
  </si>
  <si>
    <t>KONTANTHJ_13</t>
  </si>
  <si>
    <t>Kontanthjælp (underhold/forsørgelse)</t>
  </si>
  <si>
    <t xml:space="preserve">Boligsikring og boligydelse </t>
  </si>
  <si>
    <t>Udbetalte børnetilskud og familieydelser efter opregning til hele kalenderåret</t>
  </si>
  <si>
    <t>LEJEV_EGEN_BOLIG</t>
  </si>
  <si>
    <t>LOENSKPL</t>
  </si>
  <si>
    <t xml:space="preserve">Skattepligtig lønindkomst inkl. værdi af frynsegoder, og inkl. skattepligtig løn fra udlandet. </t>
  </si>
  <si>
    <t>NETOVSKUD_13</t>
  </si>
  <si>
    <t xml:space="preserve">Nettooverskud af selvstændig virksomhed efter kapitalindtægter og udgifter </t>
  </si>
  <si>
    <t>UNHINDK</t>
  </si>
  <si>
    <t>UDLAKT</t>
  </si>
  <si>
    <t>RENTBANK</t>
  </si>
  <si>
    <t>QUDDYDL</t>
  </si>
  <si>
    <t>OFF_OVERFORSEL_13</t>
  </si>
  <si>
    <t>OFFPENS</t>
  </si>
  <si>
    <t xml:space="preserve">Folke- og førtidspension </t>
  </si>
  <si>
    <t>Offentlige overførsler</t>
  </si>
  <si>
    <t>OFFPENS_EFTERLON_13</t>
  </si>
  <si>
    <t xml:space="preserve">førtids- og folkepenion, varmehjælp, efterløn og fleksydelse. </t>
  </si>
  <si>
    <t xml:space="preserve">Overførselsindkomster inkl. udbetalinger fra pensionskasser, ratepension mv. </t>
  </si>
  <si>
    <t xml:space="preserve">OVRIG_OVERFORSEL_13 </t>
  </si>
  <si>
    <t xml:space="preserve">Andre overførsler. SU, boligstøtte, grøn check og børnetilskud. </t>
  </si>
  <si>
    <t>PERINDKP</t>
  </si>
  <si>
    <t>Skattemæssig personlig indkomst beregnet af Skat</t>
  </si>
  <si>
    <t>PRE_SOCIO</t>
  </si>
  <si>
    <t>QAKTIVF</t>
  </si>
  <si>
    <t>Socioøkonomisk klassifikation (Indkomst/AKM)</t>
  </si>
  <si>
    <t>Samlede aktiver ultimo året ekskl. Pensionsformuer</t>
  </si>
  <si>
    <t>Aktiver ultimo året, ekskl. Pensionsformuer</t>
  </si>
  <si>
    <t>QARBLOS</t>
  </si>
  <si>
    <t>Udbetalinger fra arbejdsløshedskasser af arbejdsløshedsdagpenge og lign.</t>
  </si>
  <si>
    <t>QBISTYD</t>
  </si>
  <si>
    <t>Kontanthjælps-, aktiverings-, revaliderings, integrations-, og ledighedsydelse</t>
  </si>
  <si>
    <t>QEFTLON</t>
  </si>
  <si>
    <t xml:space="preserve">Efterløn, overgangsydelse og(fra2008 flexydelse) </t>
  </si>
  <si>
    <t>Midlertidige overførselsindkomster (kontanthjælpsydelser, dagpenge inkl. orlovsydelser)</t>
  </si>
  <si>
    <t>QPASSIV</t>
  </si>
  <si>
    <t>Skattemæssigt beregnet værdi af passiver ultimo året</t>
  </si>
  <si>
    <t>Udbetalinger fra arbejdsmarkedspensioner(ekskl.tjenestemandspension) og private pensioner fra Danmark</t>
  </si>
  <si>
    <t xml:space="preserve">Uddannelsesgodtgørelse til ledige </t>
  </si>
  <si>
    <t xml:space="preserve">Renteindtægt af obligationer, pantebreve i depot samt indestående i pengeinstitutter i Danmark, ekskl. renteindtægt i selstændig virksomhed </t>
  </si>
  <si>
    <t>Udenlandske aktiver</t>
  </si>
  <si>
    <t>Modtaget underholdsbidrag og børnebidrag</t>
  </si>
  <si>
    <t>ATPXX</t>
  </si>
  <si>
    <t>ATP omregnet til B-sats</t>
  </si>
  <si>
    <t>https://www.dst.dk/extranet/ForskningVariabellister/DODSAASG%20-%20D%C3%B8ds%C3%A5rsagsregister.html</t>
  </si>
  <si>
    <t>https://www.dst.dk/extranet/ForskningVariabellister/DREAM%20-%20Besk%C3%A6ftigelsesministeriets%20forl%C3%B8bsdatabase%20DREAM.html</t>
  </si>
  <si>
    <t>https://www.dst.dk/extranet/ForskningVariabellister/BEF%20-%20Befolkningen%20(%C3%A5r).html</t>
  </si>
  <si>
    <t>https://www.dst.dk/extranet/ForskningVariabellister/BOL%20-%20Boligt%C3%A6llingen.html</t>
  </si>
  <si>
    <t>https://www.dst.dk/extranet/ForskningVariabellister/BUA%20-%20B%C3%B8rn%20og%20unge%20anbragte.html</t>
  </si>
  <si>
    <t>https://www.dst.dk/extranet/ForskningVariabellister/BUFO%20-%20B%C3%B8rn%20og%20unge%20forebyggende%20foranstaltninger.html</t>
  </si>
  <si>
    <t>https://www.dst.dk/extranet/ForskningVariabellister/DOD%20-%20D%C3%B8de%20i%20Danmark.html</t>
  </si>
  <si>
    <t>https://www.dst.dk/extranet/ForskningVariabellister/DODSAARS%20-%20D%C3%B8ds%C3%A5rssagsregistret.html</t>
  </si>
  <si>
    <t>https://www.dst.dk/extranet/ForskningVariabellister/FIRM%20-%20Generel%20firmastatistik%20tom%202016%20endelig%20version.html</t>
  </si>
  <si>
    <t>https://www.dst.dk/extranet/ForskningVariabellister/FOB%20-%20Folke-%20og%20Boligt%C3%A6llingen%201970.html</t>
  </si>
  <si>
    <t>https://www.dst.dk/extranet/ForskningVariabellister/FTDB%20-%20Fertilitetsdatabasen%20b%C3%B8rn.html</t>
  </si>
  <si>
    <t>https://www.dst.dk/extranet/ForskningVariabellister/IDAN%20-%20IDA%20ans%C3%A6ttelser.html</t>
  </si>
  <si>
    <t>https://www.dst.dk/extranet/ForskningVariabellister/IDAP%20-%20IDA%20persondata.html</t>
  </si>
  <si>
    <t>https://www.dst.dk/extranet/ForskningVariabellister/IDAS%20-%20IDA%20arbejdssteder.html</t>
  </si>
  <si>
    <t>https://www.dst.dk/extranet/ForskningVariabellister/KRAF%20-%20Kriminalstatistik%20afg%C3%B8relser.html</t>
  </si>
  <si>
    <t>https://www.dst.dk/extranet/ForskningVariabellister/KRIN%20-%20Kriminalstatistik%20inds%C3%A6ttelser.html</t>
  </si>
  <si>
    <t>https://www.dst.dk/extranet/ForskningVariabellister/LMDB%20-%20L%C3%A6gemiddeldatabasen.html</t>
  </si>
  <si>
    <t>https://www.dst.dk/extranet/ForskningVariabellister/LON%20-%20L%C3%B8nstatistikken%20alle%20sektorer.html</t>
  </si>
  <si>
    <t>https://www.dst.dk/extranet/ForskningVariabellister/LPR_ADM%20-%20Landspatientregistret%20-%20administrative%20oplysninger.html</t>
  </si>
  <si>
    <t>https://www.dst.dk/extranet/ForskningVariabellister/LPR_BES%20-%20Landspatientregistret%20-%20ambulante%20bes%C3%B8gsdatoer.html</t>
  </si>
  <si>
    <t>https://www.dst.dk/extranet/ForskningVariabellister/LPR_DIAG%20-%20Landspatientregistret%20-%20diagnoser.html</t>
  </si>
  <si>
    <t>https://www.dst.dk/extranet/ForskningVariabellister/LPR_SKSOPR%20-%20Landspatientregistret%20-%20operationer.html</t>
  </si>
  <si>
    <t>PSYK_DIAG</t>
  </si>
  <si>
    <t>PSYK_ADM</t>
  </si>
  <si>
    <t>https://www.dst.dk/extranet/ForskningVariabellister/PSYK_ADM%20-%20Landspatientregistret%20psykiatri%20-%20administrative%20oplysninger.html</t>
  </si>
  <si>
    <t>https://www.dst.dk/extranet/ForskningVariabellister/PSYK_DIAG%20-%20Landspatientregistret%20psykiatri%20-%20diagnoser.html</t>
  </si>
  <si>
    <t>https://www.dst.dk/extranet/ForskningVariabellister/UDFK%20-%20Grundskolekarakterer.html</t>
  </si>
  <si>
    <t>https://www.dst.dk/extranet/ForskningVariabellister/UDG%20-%20Karaktergennemsnit%20p%C3%A5%20afsluttede%20gymnasielle-%20SOSU-%20PGU-%20og%20professionsbachelor%20uddannelser.html</t>
  </si>
  <si>
    <t>LEVERANCEDATO</t>
  </si>
  <si>
    <t>Sigtelser for mindreårige</t>
  </si>
  <si>
    <t>Charges for minors</t>
  </si>
  <si>
    <t>https://www.dst.dk/extranet/ForskningVariabellister/KRMS%20-%20Sigtelser%20for%20mindre%C3%A5rige.html</t>
  </si>
  <si>
    <t>MOR_ID (PNRM)</t>
  </si>
  <si>
    <t>FAR_ID (PNRF)</t>
  </si>
  <si>
    <t>CIVILSTAND</t>
  </si>
  <si>
    <t>FOEDDT</t>
  </si>
  <si>
    <t>Birth date</t>
  </si>
  <si>
    <t>HERKOMST</t>
  </si>
  <si>
    <t>INDT4</t>
  </si>
  <si>
    <t>STATSBORGERSKAB</t>
  </si>
  <si>
    <t>EJERNR</t>
  </si>
  <si>
    <t>EJSTAT</t>
  </si>
  <si>
    <t xml:space="preserve">CPR-SENR - Personnummer/selskabsnummer </t>
  </si>
  <si>
    <t>Ejerstatuskode</t>
  </si>
  <si>
    <t>LBEJD</t>
  </si>
  <si>
    <t>LEJEKOD</t>
  </si>
  <si>
    <t>Løbenummer</t>
  </si>
  <si>
    <t>Lejekode</t>
  </si>
  <si>
    <t>EGENDOMSNUMMER</t>
  </si>
  <si>
    <t>ejendomsnummer</t>
  </si>
  <si>
    <t>FAMANTALFSKATTEPLIGTIGE</t>
  </si>
  <si>
    <t>FAMBOERNETILSKUD</t>
  </si>
  <si>
    <t>FAMBOLIGSTOETTE</t>
  </si>
  <si>
    <t>FAMEJDSKAT_EJERBOLIG</t>
  </si>
  <si>
    <t>FAMEJDSKAT_LEJERBOLIG</t>
  </si>
  <si>
    <t>FAMEJENDOMSVURDERING</t>
  </si>
  <si>
    <t>FAMFORMREST_NY05</t>
  </si>
  <si>
    <t>FAMFORMUEAKTIVER</t>
  </si>
  <si>
    <t>FAMGAELDIALT</t>
  </si>
  <si>
    <t>FAMLEJEV_EGEN_BOLIG</t>
  </si>
  <si>
    <t>FAMLOENMV_13</t>
  </si>
  <si>
    <t>FAMOFF_OVERFORSEL_13</t>
  </si>
  <si>
    <t>FAMOVRIG_OVERFORSEL_13</t>
  </si>
  <si>
    <t>FAMSKATPLIGTINDK</t>
  </si>
  <si>
    <t>FAMSU</t>
  </si>
  <si>
    <t>FAMTYPE</t>
  </si>
  <si>
    <t>FAMVIRKOVERSKUD_13</t>
  </si>
  <si>
    <t>Antal fuldt skattepligtige voksne i familien</t>
  </si>
  <si>
    <t>Børnetilskud og familieydelser til familien</t>
  </si>
  <si>
    <t>Boligstøtte udbetalt til familien</t>
  </si>
  <si>
    <t>Ejendomsskat for boligejere</t>
  </si>
  <si>
    <t>Ejendomsskat for lejere</t>
  </si>
  <si>
    <t>Kontant ejendomsværdi</t>
  </si>
  <si>
    <t>Familiens nettorestformue ultimo året, ekskl. Pensionsformuer</t>
  </si>
  <si>
    <t>Familiens samlede aktiver</t>
  </si>
  <si>
    <t>Familiens passiver</t>
  </si>
  <si>
    <t>Lønindkomst i alt i familien</t>
  </si>
  <si>
    <t>Familiens offentlige overførsler</t>
  </si>
  <si>
    <t>Øvrige overførselsindkomster i familien</t>
  </si>
  <si>
    <t>Skattepligtig indkomst for familien</t>
  </si>
  <si>
    <t>Stipendier fra Statens Uddannelsesstøtte - SU udbetalt til familien</t>
  </si>
  <si>
    <t>familietype</t>
  </si>
  <si>
    <t>Familiens samlede overskud af selvstændig virksomhed efter virksomhedens renteudgifter</t>
  </si>
  <si>
    <t>NEDL</t>
  </si>
  <si>
    <t>Nedlæggelsesdato</t>
  </si>
  <si>
    <t>UDDF</t>
  </si>
  <si>
    <t>HF_VTIL</t>
  </si>
  <si>
    <t>Tidspunkt for, hvornår uddannelse mister sin gyldighed som højeste udd</t>
  </si>
  <si>
    <t>Time when education loses its validity as the highest education</t>
  </si>
  <si>
    <t>Højeste fuldførte uddannelse (forløb)</t>
  </si>
  <si>
    <t>Highest completed education (course)</t>
  </si>
  <si>
    <t>https://dst.dk/extranet/ForskningVariabellister/UDDF%20-%20H%C3%B8jeste%20fuldf%C3%B8rte%20uddannelse%20(forl%C3%B8b).html</t>
  </si>
  <si>
    <t>Family type</t>
  </si>
  <si>
    <t>Husstandens sammensætning</t>
  </si>
  <si>
    <t>Household composition</t>
  </si>
  <si>
    <t>BELIGKOM</t>
  </si>
  <si>
    <t>SPC_SLUT</t>
  </si>
  <si>
    <t>SPC_START</t>
  </si>
  <si>
    <t>Dato for afslutning af det aktuelle specielundervisningstiltag</t>
  </si>
  <si>
    <t>Dato for påbegyndelse af det aktuelle specielundervisningstiltag</t>
  </si>
  <si>
    <t>BEDOEMMELSESFORM</t>
  </si>
  <si>
    <t>FAGKODE</t>
  </si>
  <si>
    <t>KARAKTERAARSAG</t>
  </si>
  <si>
    <t>KLASSETYPE</t>
  </si>
  <si>
    <t>PRIVATISTER</t>
  </si>
  <si>
    <t>PROEVEART</t>
  </si>
  <si>
    <t>Angiver årsag for udeblivelse ved prøve</t>
  </si>
  <si>
    <t>Privatist</t>
  </si>
  <si>
    <t>Prøveart</t>
  </si>
  <si>
    <t>Bedømmelsesform</t>
  </si>
  <si>
    <t>Evaluation type</t>
  </si>
  <si>
    <t>Subject code</t>
  </si>
  <si>
    <t>Fagkode</t>
  </si>
  <si>
    <t>Årsag for udeblivelse ved prøve</t>
  </si>
  <si>
    <t>Cause of absence from test</t>
  </si>
  <si>
    <t>Type of Class</t>
  </si>
  <si>
    <t>Independent students</t>
  </si>
  <si>
    <t>Type of test</t>
  </si>
  <si>
    <t>BOERNFB</t>
  </si>
  <si>
    <t>BOERNSB</t>
  </si>
  <si>
    <t>Børnepasning 0-5 årige (Indskrevne Børn)</t>
  </si>
  <si>
    <t>Børnepasning over 5 år (Indskrevne Børn)</t>
  </si>
  <si>
    <t>Childcare 0-5 years (enrolled Children)</t>
  </si>
  <si>
    <t>Childcare over 5 years (enrolled Children)</t>
  </si>
  <si>
    <t>https://www.dst.dk/extranet/ForskningVariabellister/BOERNFB%20-%20B%C3%B8rnepasning%200-5%20%C3%A5rige%20(Indskrevne%20B%C3%B8rn).html</t>
  </si>
  <si>
    <t>https://www.dst.dk/extranet/ForskningVariabellister/BOERNSB%20-%20B%C3%B8rnepasning%20over%205%20%C3%A5r%20(Indskrevne%20B%C3%B8rn).html</t>
  </si>
  <si>
    <t>BORN_VFRA</t>
  </si>
  <si>
    <t>BORN_VTIL</t>
  </si>
  <si>
    <t>FULDTID_BORN</t>
  </si>
  <si>
    <t>PASNINGSTILBUD</t>
  </si>
  <si>
    <t>TIMER</t>
  </si>
  <si>
    <t>ALDER_OKT</t>
  </si>
  <si>
    <t>EJER2</t>
  </si>
  <si>
    <t>INSTNRBP</t>
  </si>
  <si>
    <t>INSTTYPE2</t>
  </si>
  <si>
    <t>SKOLE_KODE</t>
  </si>
  <si>
    <t>Indmeldelsestidspunkt</t>
  </si>
  <si>
    <t>Udmeldelsestidspunkt</t>
  </si>
  <si>
    <t>Barnets fuldtidsgrad/tilknytning til institutionen</t>
  </si>
  <si>
    <t>En kategori for pasningstilbud</t>
  </si>
  <si>
    <t>Kommunalt angivet pasningstimer</t>
  </si>
  <si>
    <t>Alder pr. 1 oktober</t>
  </si>
  <si>
    <t>Ejer2</t>
  </si>
  <si>
    <t>Insttype2</t>
  </si>
  <si>
    <t>Kommunekode fra folkeregisteradressen</t>
  </si>
  <si>
    <t>Registration time</t>
  </si>
  <si>
    <t>Resignation Time</t>
  </si>
  <si>
    <t>The child's full-time degree/affiliation with the institution</t>
  </si>
  <si>
    <t>Kategori for pasningstilbud</t>
  </si>
  <si>
    <t>Day care category</t>
  </si>
  <si>
    <t>Care hours, stated by municipality</t>
  </si>
  <si>
    <t>Age on October 1st</t>
  </si>
  <si>
    <t>CVR number</t>
  </si>
  <si>
    <t>Institution type</t>
  </si>
  <si>
    <t>Institutionstype (SFO, klub eller fritidshjem)</t>
  </si>
  <si>
    <t>Municipal code from the national register address</t>
  </si>
  <si>
    <t>School code</t>
  </si>
  <si>
    <t>ANSDAGE_2008</t>
  </si>
  <si>
    <t>Antal dage i jobbet</t>
  </si>
  <si>
    <t>TYPE_2008</t>
  </si>
  <si>
    <t>E_FAELLE_ID</t>
  </si>
  <si>
    <t>Antal E-familier i husstanden</t>
  </si>
  <si>
    <t>Referencetidspunkt eller -periode</t>
  </si>
  <si>
    <t>ADRESSE_ID</t>
  </si>
  <si>
    <t>Bopælsadresse_id</t>
  </si>
  <si>
    <t>E_fælle</t>
  </si>
  <si>
    <t>Moduldata version</t>
  </si>
  <si>
    <t>BEFADR</t>
  </si>
  <si>
    <t>BEFBOP</t>
  </si>
  <si>
    <t>ADR_RFRA</t>
  </si>
  <si>
    <t>Adressedato gældende fra (registerdato)</t>
  </si>
  <si>
    <t>ADR_VFRA</t>
  </si>
  <si>
    <t>Adressedato - gældende fra (hændelsesdato)</t>
  </si>
  <si>
    <t>ADR_VTIL</t>
  </si>
  <si>
    <t>Adressedato - gældende til (hændelsesdato)</t>
  </si>
  <si>
    <t>BOP_AJOUR</t>
  </si>
  <si>
    <t>Ajourføringsdato for flytning</t>
  </si>
  <si>
    <t>BOP_RFRA</t>
  </si>
  <si>
    <t>Registreringsdato i PSD</t>
  </si>
  <si>
    <t>BOP_VTIL</t>
  </si>
  <si>
    <t>Dato for afgang (fraflytning, udvandring, forsvinding, dødsfald).</t>
  </si>
  <si>
    <t>DAR</t>
  </si>
  <si>
    <t>DARSTATUS</t>
  </si>
  <si>
    <t>EJERLAVKODE</t>
  </si>
  <si>
    <t>IKRAFTTRÆDELSE</t>
  </si>
  <si>
    <t>KOMMUNENAVN</t>
  </si>
  <si>
    <t>Kommunenavn</t>
  </si>
  <si>
    <t>LANDSDELSNAVN</t>
  </si>
  <si>
    <t>LANDSDELSNUTS3</t>
  </si>
  <si>
    <t>MATRIKELNR</t>
  </si>
  <si>
    <t>NEDLAGT</t>
  </si>
  <si>
    <t>OPSTILLINGSKREDSKODE</t>
  </si>
  <si>
    <t>OPSTILLINGSKREDSNAVN</t>
  </si>
  <si>
    <t>POLITIKREDSKODE</t>
  </si>
  <si>
    <t>POLITIKREDSNAVN</t>
  </si>
  <si>
    <t>POSTNRNAVN</t>
  </si>
  <si>
    <t>REGIONSKODE</t>
  </si>
  <si>
    <t>REGIONSNAVN</t>
  </si>
  <si>
    <t>RETSKREDSKODE</t>
  </si>
  <si>
    <t>RETSKREDSNAVN</t>
  </si>
  <si>
    <t>SOGNENAVN</t>
  </si>
  <si>
    <t>Sognenavn</t>
  </si>
  <si>
    <t>STORKREDSNAVN</t>
  </si>
  <si>
    <t>STORKREDSNUMMER</t>
  </si>
  <si>
    <t>VALGLANDSDELSBOGSTAV</t>
  </si>
  <si>
    <t>VALGLANDSDELSNAVN</t>
  </si>
  <si>
    <t>ZONE</t>
  </si>
  <si>
    <t>Discontinued</t>
  </si>
  <si>
    <t>Danmarks Adresseregister</t>
  </si>
  <si>
    <t>Adresses in Denmark</t>
  </si>
  <si>
    <t>https://www.dst.dk/extranet/ForskningVariabellister/DAR%20-%20Danmarks%20adresseregister.html</t>
  </si>
  <si>
    <t>Adresseregister</t>
  </si>
  <si>
    <t>Bopælsændringer</t>
  </si>
  <si>
    <t>Adress register</t>
  </si>
  <si>
    <t>Adress changes</t>
  </si>
  <si>
    <t>https://www.dst.dk/extranet/ForskningVariabellister/BEFADR%20-%20Adresseregister.html</t>
  </si>
  <si>
    <t>https://www.dst.dk/extranet/ForskningVariabellister/BEFBOP%20-%20Bop%C3%A6ls%C3%A6ndringer.html</t>
  </si>
  <si>
    <t>DA</t>
  </si>
  <si>
    <t>smodt</t>
  </si>
  <si>
    <t>Smodt 1-24</t>
  </si>
  <si>
    <t>PSYK_PERS</t>
  </si>
  <si>
    <t>PSYK_PSYKIO</t>
  </si>
  <si>
    <t>C_PERSKAT1</t>
  </si>
  <si>
    <t>Personale indraget i psykiatrisk besøg</t>
  </si>
  <si>
    <t>C_PERSKAT2</t>
  </si>
  <si>
    <t>C_PERSKAT3</t>
  </si>
  <si>
    <t>C_PSYKYD</t>
  </si>
  <si>
    <t>Ambulant psykiatrisk ydelse</t>
  </si>
  <si>
    <t>C_YDSTED</t>
  </si>
  <si>
    <t>Sted for ambulant psykiatrisk ydelse</t>
  </si>
  <si>
    <t>Dato for ambulant psykiatrisk besøg</t>
  </si>
  <si>
    <t>C_INDFRA</t>
  </si>
  <si>
    <t>C_INDVILK</t>
  </si>
  <si>
    <t>C_UDTIL</t>
  </si>
  <si>
    <t>Landspatientregistret psykiatri ambulante besøg</t>
  </si>
  <si>
    <t>The Danish National Patient Register psychiatric outpatient visits</t>
  </si>
  <si>
    <t>https://www.dst.dk/extranet/ForskningVariabellister/PSYK_PERS%20-%20Landspatientregistret%20psykiatri%20-%20oplysninger%20om%20ambulante%20bes%C3%B8g.html</t>
  </si>
  <si>
    <t>Landspatientregistret psykiatri særlige oplysninger</t>
  </si>
  <si>
    <t>The Danish National Patient Register psychiatric special information</t>
  </si>
  <si>
    <t>https://www.dst.dk/extranet/ForskningVariabellister/PSYK_PSYKIO%20-%20Landspatientregistret%20psykiatri%20-%20s%C3%A6rlige%20psykiatrisk%20oplysninger.html</t>
  </si>
  <si>
    <t>AFG_GER9</t>
  </si>
  <si>
    <t>Gerningskode nicifret</t>
  </si>
  <si>
    <t>Code of the criminal act (nine digits)</t>
  </si>
  <si>
    <t>Formerly: ORGTILH - Organisationstilhørsforhold</t>
  </si>
  <si>
    <t>OMR_KODE</t>
  </si>
  <si>
    <t>Områdekode</t>
  </si>
  <si>
    <t>Områdekoden angiver, hvilken kilde dataindberetningerne kommer fra</t>
  </si>
  <si>
    <t>From which source</t>
  </si>
  <si>
    <t>ANB_AAR</t>
  </si>
  <si>
    <t>Anbringelsesaar</t>
  </si>
  <si>
    <t>https://www.dst.dk/extranet/ForskningVariabellister/BUAS%20-%20B%C3%B8rn%20og%20unge%20anbragte%20status.html</t>
  </si>
  <si>
    <t>https://www.dst.dk/extranet/ForskningVariabellister/BEF%20-%20Befolkningen.html</t>
  </si>
  <si>
    <t>BEFADR - Adresseregister (dst.dk)</t>
  </si>
  <si>
    <t>BEFBOP - Bopælsændringer (dst.dk)</t>
  </si>
  <si>
    <t>BOERNFB - Børnepasning 0-5 årige (Indskrevne Børn) (dst.dk)</t>
  </si>
  <si>
    <t>BOERNSB - Børnepasning over 5 år (Indskrevne Børn) (dst.dk)</t>
  </si>
  <si>
    <t>DAR - Danmarks adresseregister (dst.dk)</t>
  </si>
  <si>
    <t>PSYK_PSYKIO - Landspatientregistret psykiatri - særlige psykiatrisk oplysninger (dst.dk)</t>
  </si>
  <si>
    <t>https://www.dst.dk/extranet/ForskningVariabellister/UDG%20-%20UDG%20Karakterer%20for%20afsluttede%20uddannelser.html</t>
  </si>
  <si>
    <t>https://www.dst.dk/extranet/ForskningVariabellister/UDGK%20-%20Enkeltfag%20fra%20gymnasiale%20uddannelser..html</t>
  </si>
  <si>
    <t>EJER_BP</t>
  </si>
  <si>
    <t>Ejerform</t>
  </si>
  <si>
    <t>LPR_F_DIAGNOSER</t>
  </si>
  <si>
    <t>LPR_F_FORLOEB</t>
  </si>
  <si>
    <t>LPR_F_HELBREDSFORLOEB</t>
  </si>
  <si>
    <t>LPR_F_HENVISNING_TILLAEG</t>
  </si>
  <si>
    <t>LPR_F_KONTAKTER</t>
  </si>
  <si>
    <t>LPR_F_MORBARNFORLOEB</t>
  </si>
  <si>
    <t>LPR_F_ORGANISATIONER</t>
  </si>
  <si>
    <t>LPR_F_PROCEDURER_ANDRE</t>
  </si>
  <si>
    <t>LPR_F_PROCEDURER_KIRURGI</t>
  </si>
  <si>
    <t>LPR_F_RESULTATER</t>
  </si>
  <si>
    <t>The Danish National Patient Register (LPR3)</t>
  </si>
  <si>
    <t>Landspatientregistret (LPR3)</t>
  </si>
  <si>
    <t>BBR_ADG</t>
  </si>
  <si>
    <t>BBRBYGNING</t>
  </si>
  <si>
    <t>BBRENHED</t>
  </si>
  <si>
    <t>DST_ADGANGSADRESSEKVALITET</t>
  </si>
  <si>
    <t>DST_ADGANGSADRESSE_ID</t>
  </si>
  <si>
    <t>https://www.dst.dk/extranet/ForskningVariabellister/BBR_ADG%20-%20Adgangsadressereference.html</t>
  </si>
  <si>
    <t>https://www.dst.dk/extranet/ForskningVariabellister/BBRBYGNING%20-%20BBR%20bygninger.html</t>
  </si>
  <si>
    <t>https://www.dst.dk/extranet/ForskningVariabellister/BBRENHED%20-%20BBR%20enhed.html</t>
  </si>
  <si>
    <t>Adgangsadressereference</t>
  </si>
  <si>
    <t>Access address</t>
  </si>
  <si>
    <t>BBR bygninger</t>
  </si>
  <si>
    <t>BBR Buildings</t>
  </si>
  <si>
    <t>BBR enhed</t>
  </si>
  <si>
    <t>BBR Unit</t>
  </si>
  <si>
    <t>INDT5</t>
  </si>
  <si>
    <t>INDT6</t>
  </si>
  <si>
    <t>INDT7</t>
  </si>
  <si>
    <t>INDT8</t>
  </si>
  <si>
    <t>ANM_GER9</t>
  </si>
  <si>
    <t>Gerningskode nicifret, DS</t>
  </si>
  <si>
    <t>IND_GER9</t>
  </si>
  <si>
    <t>KON_GER9</t>
  </si>
  <si>
    <t>MIN_GER9</t>
  </si>
  <si>
    <t>OFR_GER9</t>
  </si>
  <si>
    <t>SIG_GER9</t>
  </si>
  <si>
    <t>½</t>
  </si>
  <si>
    <t>Note that the BEF dataset (bef1985_2020) has been slightly changes by DST and now has a different reference date compared to earlier datasets (those found I earlier updates and named bef_fam_:). The reference date is now 31 December yyyy instead of 1 January yyyy. Hence the variable “year” has changes one year backwards.</t>
  </si>
  <si>
    <t>Note that the end year in the name of the dataset corresponds to the status date plus one year, as the highest completed education registered on the status date is valid until the next update the following year. Consequently, the variable "year" will be one year ahead of the year of the status date.</t>
  </si>
  <si>
    <t>Version nr. 20240122</t>
  </si>
  <si>
    <t>Order (tick registers/ variables with "x")</t>
  </si>
  <si>
    <t>BYNAVN</t>
  </si>
  <si>
    <t>FLYT</t>
  </si>
  <si>
    <t>FLYTINST</t>
  </si>
  <si>
    <t>FORNVN</t>
  </si>
  <si>
    <t>MINS</t>
  </si>
  <si>
    <t>OPRET</t>
  </si>
  <si>
    <t>PRODNR</t>
  </si>
  <si>
    <t>TELREL</t>
  </si>
  <si>
    <t>UDDINST</t>
  </si>
  <si>
    <t>Bynavn</t>
  </si>
  <si>
    <t>Flyttekode</t>
  </si>
  <si>
    <t>Flytteinstitution</t>
  </si>
  <si>
    <t>Forkortet institutionsnavn</t>
  </si>
  <si>
    <t>Ministerie</t>
  </si>
  <si>
    <t>Oprettelsesdato</t>
  </si>
  <si>
    <t>Produktionsenhedsnummer</t>
  </si>
  <si>
    <t>Tællingsrelation</t>
  </si>
  <si>
    <t>CVR-nummeret er det entydige nummer en juridisk enhed er optaget i CVR med</t>
  </si>
  <si>
    <t>Kode der angiver institutionens/enhedens ejerforhold</t>
  </si>
  <si>
    <t>En Hovedskole er den overordnede juridiske enhed for en institution, der har uddannelsesaktivitet på flere adresser.</t>
  </si>
  <si>
    <t>3-cifret kodeopdeling af institutionstype og typenavn</t>
  </si>
  <si>
    <t>4-cifret kodeopdeling af institutionstype og typenavn</t>
  </si>
  <si>
    <t>INSTNR er en sekscifret unik kode for den enkelte institution eller enhed i institutionsregistret</t>
  </si>
  <si>
    <t>Kode som angiver institutionens/enhedens ministerielle tilhørsfohold (ressortministerium)</t>
  </si>
  <si>
    <t>Variablen er kun relevant for institutioner med grundskoleundervisning og angiver højeste klassetrin på institutionen/enheden</t>
  </si>
  <si>
    <t>Adressen i kommunen (vejnr., husnr., husbogstav)</t>
  </si>
  <si>
    <t>Postnummer er et firecifret tal, som knyttes til et geografisk område</t>
  </si>
  <si>
    <t>Kode der viser, hvilken aktivitetsstatus institutionen har</t>
  </si>
  <si>
    <t>Kode for institutionens administrationskommune eller administrerende region</t>
  </si>
  <si>
    <t>Code for the institutions administrative municipality or administrative region</t>
  </si>
  <si>
    <t>Bynavn knyttet til institutionens postnr.</t>
  </si>
  <si>
    <t>The CVR number is the unique number with which a legal entity is registered in the CVR</t>
  </si>
  <si>
    <t>Code indicating the ownership of the institution</t>
  </si>
  <si>
    <t>Indicates whether the unit is a main school, a department under a main school, or an institution without subordinate units.</t>
  </si>
  <si>
    <t>Angiver om enheden er en hovedskole, en afdeling under en hovedskole, eller en institution uden underordnede enheder.</t>
  </si>
  <si>
    <t>Indicates whether the institution has moved from or to a new institution number</t>
  </si>
  <si>
    <t>City name linked to the institutions postal code</t>
  </si>
  <si>
    <t>Forkortet navn på institutionen</t>
  </si>
  <si>
    <t>Abbreviated name of the institution</t>
  </si>
  <si>
    <t>Angiver nummeret på den institution, som eleverne er flyttet til/fra (jf. variablen FLYT)</t>
  </si>
  <si>
    <t>Flyttekoden refererer til om institutionen er flyttet fra eller til et nyt institutionsnummer.</t>
  </si>
  <si>
    <t>Indicates the institution number the students have moved to/from (cf. the MOVE variable)</t>
  </si>
  <si>
    <t>A Hovedskole is the overall legal unit for an institution that has educational activities at several addresses</t>
  </si>
  <si>
    <t>Angiver instnr for hovedskolen i de tilfælde, hvor HOSK=2. Hvis HOSK=(0,1) vil den være "999999"</t>
  </si>
  <si>
    <t>Indicates the institute number for the main school in cases where HOSK=2. If HOSK=(0,1) it will be "999999"</t>
  </si>
  <si>
    <t>3-digit division of the institution type and type name</t>
  </si>
  <si>
    <t>4-digit division of the institution type and type name</t>
  </si>
  <si>
    <t>INSTNR is a six-digit unique code for the individual institution or unit in the institution register</t>
  </si>
  <si>
    <t>Code indicating the institution/unit's ministerial affiliation (departmental ministry)</t>
  </si>
  <si>
    <t>Institutionens/enhedens fulde navn</t>
  </si>
  <si>
    <t>Full name of the institution/unit</t>
  </si>
  <si>
    <t>Only applies to institutions with primary school education, indicates the highest class level at the institution/unit</t>
  </si>
  <si>
    <t>The address in the municipality (road number, house number, house letter)</t>
  </si>
  <si>
    <t>Postcode is a four-digit number which is linked to a geographical area</t>
  </si>
  <si>
    <t>A company is assigned a P number (Production Unit Number) for each physical location from which the company operates (10 digits). Several P-numbers can be associated with the same CVR number.</t>
  </si>
  <si>
    <t>En virksomhed får tildelt et P-nummer (Produktionsenhedsnummer) for hver fysisk beliggenhed, som virksomheden driver virksomhed fra (10 cifre).  Der kan være tilknyttet flere P-numre til samme CVR-nummer.</t>
  </si>
  <si>
    <t>Code showing which activity status the institution has</t>
  </si>
  <si>
    <t>Uddanelsesinstitutioner</t>
  </si>
  <si>
    <t>Educational institutions</t>
  </si>
  <si>
    <t>https://www.dst.dk/extranet/ForskningVariabellister/UDDINST%20-%20Uddannelsesinstitutioner.html</t>
  </si>
  <si>
    <t>BFL</t>
  </si>
  <si>
    <t>AJO_ARBNR_SENR</t>
  </si>
  <si>
    <t>AJO_ARB_KOMKODE</t>
  </si>
  <si>
    <t>AJO_ATP_BELOEB</t>
  </si>
  <si>
    <t>AJO_ATP_BIDRAG_SATS_KODE</t>
  </si>
  <si>
    <t>AJO_BRANCHE07</t>
  </si>
  <si>
    <t>AJO_BREDT_LOENBELOEB</t>
  </si>
  <si>
    <t>AJO_CVR_NR_FRA_PROD_JOB</t>
  </si>
  <si>
    <t>AJO_FIKTIV_ARB_KODE</t>
  </si>
  <si>
    <t>AJO_FULDTID_BESKAEFTIGET</t>
  </si>
  <si>
    <t>AJO_FUNKTIONSKODE</t>
  </si>
  <si>
    <t>AJO_INDBERETTEDE_LOENTIMER</t>
  </si>
  <si>
    <t>AJO_INDKOMST_ART_KODE</t>
  </si>
  <si>
    <t>AJO_INDKOMST_TYPE_KODE</t>
  </si>
  <si>
    <t>AJO_JOB_SLUT_DATO</t>
  </si>
  <si>
    <t>AJO_JOB_START_DATO</t>
  </si>
  <si>
    <t>AJO_LOENTIMER</t>
  </si>
  <si>
    <t>AJO_LOENTIME_KODE</t>
  </si>
  <si>
    <t>AJO_OK_NR</t>
  </si>
  <si>
    <t>AJO_PROD_NR_FRA_APP</t>
  </si>
  <si>
    <t>AJO_PROD_NR_FRA_PROD_JOB</t>
  </si>
  <si>
    <t>AJO_SE_NR_FRA_PROD_JOB</t>
  </si>
  <si>
    <t>AJO_SMALT_LOENBELOEB</t>
  </si>
  <si>
    <t>ANTAL_LOENMODTAGERE</t>
  </si>
  <si>
    <t>ANTAL_LOENMODTAGER_JOB</t>
  </si>
  <si>
    <t>SEKTORKODE</t>
  </si>
  <si>
    <t>VMO_DISCO_KODE</t>
  </si>
  <si>
    <t>VMO_DISCO_MATCHPRIO_KODE</t>
  </si>
  <si>
    <t>VMO_DISCO_SLUT_DATO</t>
  </si>
  <si>
    <t>VMO_DISCO_START_DATO</t>
  </si>
  <si>
    <t>10-cifret identifikationsnummer for et arbejdssted. Nummeret er ikke informationsbærende. Nummeret er entydigt.</t>
  </si>
  <si>
    <t>Indbetalt ATP-bidrag</t>
  </si>
  <si>
    <t>ATP-bidragssats på jobbet</t>
  </si>
  <si>
    <t>DB07 branche knyttet til jobbets arbejdssted</t>
  </si>
  <si>
    <t>Bredt lønbeløb er en summering af al lønindkomst i eIR dvs. inkl. ATP-bidrag og personalegoder.</t>
  </si>
  <si>
    <t>Indberetterens CVR-nummer fra prodjob</t>
  </si>
  <si>
    <t>Fiktiv arbejdssteds kode på det komprimerede prodjob</t>
  </si>
  <si>
    <t>Fuldtidsbeskæftigelse</t>
  </si>
  <si>
    <t>Funktionskode til sektorplacering af arbejdsstedet</t>
  </si>
  <si>
    <t>Løntimer på prodjob</t>
  </si>
  <si>
    <t>Indkomstartkode på prodjob</t>
  </si>
  <si>
    <t>Indkomsttypekode på prodjob</t>
  </si>
  <si>
    <t>Slutdato for det komprimerede job.</t>
  </si>
  <si>
    <t>Startdato for det komprimerede job.</t>
  </si>
  <si>
    <t>Løntimer på komprimerede job.</t>
  </si>
  <si>
    <t>Kode for, om løntimer er indberettet eller imputeret</t>
  </si>
  <si>
    <t>Økonomisk enhed (statistisk enhed)</t>
  </si>
  <si>
    <t>Produktionsenhedsnummer ifølge APP på prodjob</t>
  </si>
  <si>
    <t>Produktionsenhedsnummer indberettet på et komprimeret prodjob</t>
  </si>
  <si>
    <t>Indberetterens SE-nr. på prodjob.</t>
  </si>
  <si>
    <t>Smalt lønbeløb, som omfatter lønindkomst uden ATP-bidrag og personalegoder</t>
  </si>
  <si>
    <t>Antal lønmodtagere</t>
  </si>
  <si>
    <t>Antal lønmodtagere på prodjob</t>
  </si>
  <si>
    <t>Sektorkode på arbejdssted</t>
  </si>
  <si>
    <t>DISCO kode</t>
  </si>
  <si>
    <t>DISCO match prioriterings kode</t>
  </si>
  <si>
    <t>Slutdato for DISCO kode</t>
  </si>
  <si>
    <t>Startdato for DISCO kode på lønindberetning</t>
  </si>
  <si>
    <t>Type for jobbet</t>
  </si>
  <si>
    <t>LPR_OPR</t>
  </si>
  <si>
    <t>LPR_DIAG</t>
  </si>
  <si>
    <t>LPR_ADM</t>
  </si>
  <si>
    <t>LPR_BES</t>
  </si>
  <si>
    <t>C_KOMB</t>
  </si>
  <si>
    <t>Kombination</t>
  </si>
  <si>
    <t>Operationsafdeling</t>
  </si>
  <si>
    <t>Operationskode</t>
  </si>
  <si>
    <t>Operationssygehus</t>
  </si>
  <si>
    <t>LPR_SKSOPR</t>
  </si>
  <si>
    <t>LPR_SKSUBE</t>
  </si>
  <si>
    <t>C_OPART</t>
  </si>
  <si>
    <t>C_OSG</t>
  </si>
  <si>
    <t>V_OMINUT</t>
  </si>
  <si>
    <t>V_OTIME</t>
  </si>
  <si>
    <t>Procedurende afdeling (undersøgelse &amp; behandling)</t>
  </si>
  <si>
    <t>Procedurekodenummer (undersøgelse &amp; behandling)</t>
  </si>
  <si>
    <t>Procedureart (undersøgelse &amp; behandling)</t>
  </si>
  <si>
    <t>Procedurende sygehus (undersøgelse &amp; behandling)</t>
  </si>
  <si>
    <t>Tillægskode (undersøgelse &amp; behandling)</t>
  </si>
  <si>
    <t>Proceduredato (undersøgelse &amp; behandling)</t>
  </si>
  <si>
    <t>Procedureminut (undersøgelse &amp; behandling)</t>
  </si>
  <si>
    <t>Proceduretime (undersøgelse &amp; behandling)</t>
  </si>
  <si>
    <t>C_DIAGMOD</t>
  </si>
  <si>
    <t>PSYK_SKSOPR</t>
  </si>
  <si>
    <t>Procedurende afdeling (operation)</t>
  </si>
  <si>
    <t>Procedurekodenummer (operation)</t>
  </si>
  <si>
    <t>Procedureart (operation)</t>
  </si>
  <si>
    <t>Procedurende sygehus (operation)</t>
  </si>
  <si>
    <t>Tillægskode (operation)</t>
  </si>
  <si>
    <t>Proceduredato (operation)</t>
  </si>
  <si>
    <t>Procedureminut (operation)</t>
  </si>
  <si>
    <t>Proceduretime (operation)</t>
  </si>
  <si>
    <t>PSYK_SKSUBE</t>
  </si>
  <si>
    <t>HOSKINST</t>
  </si>
  <si>
    <t>UDDLAERER</t>
  </si>
  <si>
    <t>KARAKTER_VALIDERET</t>
  </si>
  <si>
    <t>KLOKKETIMER_LAERER_SUM</t>
  </si>
  <si>
    <t>LAERER_STILLING</t>
  </si>
  <si>
    <t>LAERER_UDDANNELSESNIVEAU</t>
  </si>
  <si>
    <t>PNR_LAERER</t>
  </si>
  <si>
    <t>VEJL_TIMETAL</t>
  </si>
  <si>
    <t>Fagkarakter</t>
  </si>
  <si>
    <t>Undervisningstimer</t>
  </si>
  <si>
    <t>Underviserens stillingsbetegnelse</t>
  </si>
  <si>
    <t>Underviserens uddannelsesniveau</t>
  </si>
  <si>
    <t>Personnummer på læreren</t>
  </si>
  <si>
    <t>Vejledende timetal</t>
  </si>
  <si>
    <t>UDKLASSE_ID</t>
  </si>
  <si>
    <t>KLASSEID</t>
  </si>
  <si>
    <t>Klasseid</t>
  </si>
  <si>
    <t>Detaljeret lønmodtagerdata fra e-Indkomst</t>
  </si>
  <si>
    <t>Detailed employee data from e-Indkomst</t>
  </si>
  <si>
    <t>https://www.dst.dk/extranet/ForskningVariabellister/BFL%20-%20Detaljeret%20l%C3%B8nmodtagerdata%20fra%20e-Indkomst.html</t>
  </si>
  <si>
    <t>Grundskole lærer-elever pr. 30-9</t>
  </si>
  <si>
    <t>Primary school teacher-students as of the last day of September</t>
  </si>
  <si>
    <t>https://www.dst.dk/extranet/ForskningVariabellister/UDDLAERER%20-%20Grundskole%20l%C3%A6rer-elever%20pr.%2030-9.html</t>
  </si>
  <si>
    <t xml:space="preserve">Landspatientregistret (LPR3) </t>
  </si>
  <si>
    <t>The danish National Patient Register (LPR3)</t>
  </si>
  <si>
    <t>Landspatientregistret psykiatri - oplysninger om operationer</t>
  </si>
  <si>
    <t>The Danish National Patient Register psychiatric surgeries</t>
  </si>
  <si>
    <t>https://www.dst.dk/extranet/ForskningVariabellister/PSYK_SKSOPR%20-%20Landspatientregistret%20psykiatri%20-%20oplysninger%20om%20operationer.html</t>
  </si>
  <si>
    <t>Landspatientregistret psykiatri - oplysninger om undersøgelser</t>
  </si>
  <si>
    <t>The Danish National Patient Register psychiatric examinations</t>
  </si>
  <si>
    <t>https://www.dst.dk/extranet/ForskningVariabellister/PSYK_SKSUBE%20-%20Landspatientregistret%20psykiatri%20-%20oplysninger%20om%20unders%C3%B8gelser.html</t>
  </si>
  <si>
    <t>Landspatientregistret - operationer efter ICD8 klassifikationen</t>
  </si>
  <si>
    <t>The Danish National Patient Registry - operations according to the ICD8 classification</t>
  </si>
  <si>
    <t>https://www.dst.dk/extranet/ForskningVariabellister/LPR_OPR%20-%20Landspatientregistret%20-%20operationer%20efter%20ICD8%20klassifikationen.html</t>
  </si>
  <si>
    <t>Landspatientregistret - undersøgelser og behandlinger</t>
  </si>
  <si>
    <t>The Danish National Patient Registry - examinations and treatments</t>
  </si>
  <si>
    <t>https://www.dst.dk/extranet/ForskningVariabellister/LPR_SKSUBE%20-%20Landspatientregistret%20-%20unders%C3%B8gelser%20og%20behandlinger.html</t>
  </si>
  <si>
    <t>Personens alder på referenecetidspunktet, 31. 12. det pågældende år</t>
  </si>
  <si>
    <t>MFR</t>
  </si>
  <si>
    <t>MFRDFOED</t>
  </si>
  <si>
    <t>MFRHJMFO</t>
  </si>
  <si>
    <t>Levendefødte fra det medicinske fødselsregister</t>
  </si>
  <si>
    <t>Dødsfødsler fra det medicinske fødselsregister</t>
  </si>
  <si>
    <t>Hjemmefødsler fra det medicinske fødselsregister</t>
  </si>
  <si>
    <t>Live births from the medical birth register</t>
  </si>
  <si>
    <t>Stillbirths from the medical birth register</t>
  </si>
  <si>
    <t>Home births from the medical birth register</t>
  </si>
  <si>
    <t>https://www.dst.dk/extranet/ForskningVariabellister/MFR%20-%20Levendef%C3%B8dte%20fra%20det%20medicinske%20f%C3%B8dselsregister.html</t>
  </si>
  <si>
    <t>https://www.dst.dk/extranet/ForskningVariabellister/MFRDFOED%20-%20D%C3%B8dsf%C3%B8dsler%20fra%20det%20medicinske%20f%C3%B8dselsregister.html</t>
  </si>
  <si>
    <t>https://www.dst.dk/extranet/ForskningVariabellister/MFRHJMFO%20-%20Hjemmef%C3%B8dsler%20fra%20det%20medicinske%20f%C3%B8dselsregister.html</t>
  </si>
  <si>
    <t>ABDOMINALOMFANG</t>
  </si>
  <si>
    <t>AFDELING</t>
  </si>
  <si>
    <t>ALDER_FADER</t>
  </si>
  <si>
    <t>ALDER_MODER</t>
  </si>
  <si>
    <t>ALDERVEDDOED_DAGE_BARN</t>
  </si>
  <si>
    <t>APGARSCORE_EFTER5MINUTTER</t>
  </si>
  <si>
    <t>BARNSLEVENDENR_FLERFOLDSFOEDSEL</t>
  </si>
  <si>
    <t>BARNSNUMMER_FLERFOLDSFOEDSEL</t>
  </si>
  <si>
    <t>BMI_MODER</t>
  </si>
  <si>
    <t>BOPAELSKOMMUNE_MODER</t>
  </si>
  <si>
    <t>CPR_FADER</t>
  </si>
  <si>
    <t>CPR_MODER</t>
  </si>
  <si>
    <t>DOEDSDATO_BARN</t>
  </si>
  <si>
    <t>DOEDSDATO_MODER</t>
  </si>
  <si>
    <t>FLERFOLDSFOEDSEL_BEREGNET</t>
  </si>
  <si>
    <t>FLERFOLDSGRAVIDITET</t>
  </si>
  <si>
    <t>FOEDESTED</t>
  </si>
  <si>
    <t>FOEDSELSAAR</t>
  </si>
  <si>
    <t>FOEDSELSDATO</t>
  </si>
  <si>
    <t>FOEDSELSDIAGNOSE_MODER</t>
  </si>
  <si>
    <t>FOEDSELSLOEBENUMMER</t>
  </si>
  <si>
    <t>FOEDSELSTIME</t>
  </si>
  <si>
    <t>GESTIATIONSALDER_DAGE</t>
  </si>
  <si>
    <t>HOEJDE_MODER</t>
  </si>
  <si>
    <t>HOVEDOMFANG</t>
  </si>
  <si>
    <t>KEJSERSNIT_MODEROENSKE</t>
  </si>
  <si>
    <t>KOEN_BARN</t>
  </si>
  <si>
    <t>LAENGDE_BARN</t>
  </si>
  <si>
    <t>LEVENDE_ELLER_DOEDFOEDT</t>
  </si>
  <si>
    <t>PARITET</t>
  </si>
  <si>
    <t>PK_MFR</t>
  </si>
  <si>
    <t>CPR_BARN</t>
  </si>
  <si>
    <t>RYGERSTATUS_MODER</t>
  </si>
  <si>
    <t>SYGEHUS</t>
  </si>
  <si>
    <t>TIDLIGEREFOEDSLER_I_DANMARK</t>
  </si>
  <si>
    <t>TIDLIGEREKEJSERSNIT_I_DANMARK</t>
  </si>
  <si>
    <t>TIDLIGERESPONTANEABORTER</t>
  </si>
  <si>
    <t>VAEGT_BARN</t>
  </si>
  <si>
    <t>VAEGT_MODER</t>
  </si>
  <si>
    <t>BEMAERKNING</t>
  </si>
  <si>
    <t>FK_MFR</t>
  </si>
  <si>
    <t>FOEDSELSKLOKKESLAET</t>
  </si>
  <si>
    <t>FOSTERREPRESENTATION</t>
  </si>
  <si>
    <t>GESTATIONSALDER_DAGE_EFTER_UGER</t>
  </si>
  <si>
    <t>GESTATIONSALDER_UGER</t>
  </si>
  <si>
    <t>MISDANNELSER</t>
  </si>
  <si>
    <t>PLACENTAVAEGT</t>
  </si>
  <si>
    <t>AMNITOMI_UNDER_FOEDSEL_HSP</t>
  </si>
  <si>
    <t>BESOEGHOSJORDEMODER</t>
  </si>
  <si>
    <t>BESOEGHOSLAEGE</t>
  </si>
  <si>
    <t>BESOEGHOSSPECIALLAEGE</t>
  </si>
  <si>
    <t>ENKELT_ELLER_FLERFOLDSFOEDSEL</t>
  </si>
  <si>
    <t>EPISIOTOMI</t>
  </si>
  <si>
    <t>FOEDSELSKODER</t>
  </si>
  <si>
    <t>FOSTERREPRAESENTATION</t>
  </si>
  <si>
    <t>INSTITUTION_INTERN</t>
  </si>
  <si>
    <t>NORMAL_GRAVIDITET</t>
  </si>
  <si>
    <t>PLACENTEVAEGT</t>
  </si>
  <si>
    <t>RISIKOFAKTORER</t>
  </si>
  <si>
    <t>TEGN_PAA_ASPHXI</t>
  </si>
  <si>
    <t>TERMINSDATO</t>
  </si>
  <si>
    <t>https://dst.dk/extranet/ForskningVariabellister/OF%20-%20Offentligt%20fors%C3%B8rgede.html</t>
  </si>
  <si>
    <t>https://www.dst.dk/extranet/ForskningVariabellister/RAS%20-%20Registerbaserede%20arbejdsstyrkestatistik.html</t>
  </si>
  <si>
    <t>https://dst.dk/extranet/ForskningVariabellister/SGDP%20-%20Sygedagpenge%20-%20sager.html</t>
  </si>
  <si>
    <t>https://dst.dk/extranet/ForskningVariabellister/SSKO%20-%20Sygesikring%20%28Kontakt%29.html</t>
  </si>
  <si>
    <t>https://dst.dk/extranet/ForskningVariabellister/SSSY%20-%20Sygesikring%20%286-cifret%29.html</t>
  </si>
  <si>
    <t>https://dst.dk/extranet/ForskningVariabellister/SYSI%20-%20Sygesikring%20%286-cifret%29.html</t>
  </si>
  <si>
    <t>https://dst.dk/extranet/ForskningVariabellister/SYST%20-%20Sygesikring%20%284-cifret%29.html</t>
  </si>
  <si>
    <t>https://www.dst.dk/extranet/ForskningVariabellister/UDDA%20-%20Uddannelser%20(BUE).html</t>
  </si>
  <si>
    <t>https://www.dst.dk/extranet/ForskningVariabellister/UDKV%20-%20Uddannelsesekvalifikationsregister.html</t>
  </si>
  <si>
    <t>https://www.dst.dk/extranet/ForskningVariabellister/UDSP%20-%20Specialundervisning.html</t>
  </si>
  <si>
    <t>https://www.dst.dk/extranet/ForskningVariabellister/VEUV%20-%20Kursister%20ved%20voksen-%20og%20efteruddannelse.html</t>
  </si>
  <si>
    <t>https://www.dst.dk/extranet/ForskningVariabellister/VNDS%20-%20Historiske%20vandringer.html</t>
  </si>
  <si>
    <t>https://www.dst.dk/extranet/ForskningVariabellister/ADOP%20-%20Adoptioner%20fra%20CPR.html</t>
  </si>
  <si>
    <t>https://www.dst.dk/extranet/ForskningVariabellister/AKM%20-%20Arbejdsklassifikationsmodulet.html</t>
  </si>
  <si>
    <t>https://dst.dk/extranet/ForskningVariabellister/AMFO%20-%20Arbejdsmarkedsforanstaltninger%20%28AMFORA%29.html</t>
  </si>
  <si>
    <t>https://dst.dk/extranet/ForskningVariabellister/BBRB%20-%20Bygge%20og%20boligregister%20%28BED%29%20-%20bygninger.html</t>
  </si>
  <si>
    <t>https://dst.dk/extranet/ForskningVariabellister/BBRE%20-%20Bygge%20og%20boligregister%20%28BED%29%20-%20enheder.html</t>
  </si>
  <si>
    <t>https://www.dst.dk/extranet/ForskningVariabellister/DAGI%20-%20Daginstitutioner.html</t>
  </si>
  <si>
    <t>https://www.dst.dk/extranet/ForskningVariabellister/FAM%20-%20Familieforhold.html</t>
  </si>
  <si>
    <t>https://www.dst.dk/extranet/ForskningVariabellister/HUST%20-%20Husstandsoplysninger.html</t>
  </si>
  <si>
    <t>https://www.dst.dk/extranet/ForskningVariabellister/DUR%20-%20Dagpengeudbetalinger.html</t>
  </si>
  <si>
    <t>https://www.dst.dk/extranet/ForskningVariabellister/EJER%20-%20Ejere%20af%20ejendomme.html</t>
  </si>
  <si>
    <t>https://dst.dk/extranet/ForskningVariabellister/EJSA%20-%20Ejendomme%20salgsoplysninger.html</t>
  </si>
  <si>
    <t>https://dst.dk/extranet/ForskningVariabellister/EJVK%20-%20Ejendomsvurderinger.html</t>
  </si>
  <si>
    <t>https://www.dst.dk/extranet/ForskningVariabellister/FAFA%20-%20C-Familier.html</t>
  </si>
  <si>
    <t>https://www.dst.dk/extranet/ForskningVariabellister/FAHU%20-%20Husstande.html</t>
  </si>
  <si>
    <t>https://www.dst.dk/extranet/ForskningVariabellister/FAIK%20-%20Familieindkomster.html</t>
  </si>
  <si>
    <t>https://www.dst.dk/extranet/ForskningVariabellister/FAIN%20-%20Husstande%20og%20familier.html</t>
  </si>
  <si>
    <t>https://dst.dk/extranet/ForskningVariabellister/IDFI%20-%20IDA%20firmaer.html</t>
  </si>
  <si>
    <t>https://www.dst.dk/extranet/ForskningVariabellister/IEPE%20-%20Indvandrere%20og%20Efterkommere.html</t>
  </si>
  <si>
    <t>https://dst.dk/extranet/ForskningVariabellister/IND%20-%20Indkomst.html</t>
  </si>
  <si>
    <t>https://dst.dk/extranet/ForskningVariabellister/KOTRE%20-%20Komprimeret%20elevregister%20%28KOMP3%29.html</t>
  </si>
  <si>
    <t>https://dst.dk/extranet/ForskningVariabellister/KRAN%20-%20Kriminalstatistik%20anmeldelser.html</t>
  </si>
  <si>
    <t>https://dst.dk/extranet/ForskningVariabellister/KRKO%20-%20Kriminalstatistik%20konfererede%20sager.html</t>
  </si>
  <si>
    <t>https://dst.dk/extranet/ForskningVariabellister/KROF%20-%20Ofre%20for%20straffelovsforbrydelser.html</t>
  </si>
  <si>
    <t>https://dst.dk/extranet/ForskningVariabellister/KRSI%20-%20Kriminalstatistik%20sigtelser.html</t>
  </si>
  <si>
    <t>https://www.dst.dk/extranet/ForskningVariabellister/UDGK%20-%20Gymnasiekarakterer.html</t>
  </si>
  <si>
    <t>SIG_ADRKOM</t>
  </si>
  <si>
    <t>SIG_FORSMEDK</t>
  </si>
  <si>
    <t>SIG_KONFANT</t>
  </si>
  <si>
    <t>SIG_SIGTALD</t>
  </si>
  <si>
    <t>SIG_SIGTGERK</t>
  </si>
  <si>
    <t>SIG_STATSKOD</t>
  </si>
  <si>
    <t>SIG_TILHONY</t>
  </si>
  <si>
    <t>Bopælskommune</t>
  </si>
  <si>
    <t>Forsøg eller meddelagtighed</t>
  </si>
  <si>
    <t>Sigtelses-alder.</t>
  </si>
  <si>
    <t>Gerning el. lovovertrædelse til grund for sigtelsen(RP)</t>
  </si>
  <si>
    <t>ADRXTILB</t>
  </si>
  <si>
    <t>ANDELOPS</t>
  </si>
  <si>
    <t>ANTALXTI</t>
  </si>
  <si>
    <t>ARBNRTI</t>
  </si>
  <si>
    <t>CVRNRTI</t>
  </si>
  <si>
    <t>FRELTILB</t>
  </si>
  <si>
    <t>IDTILB</t>
  </si>
  <si>
    <t>LBNRTILB</t>
  </si>
  <si>
    <t>Adresseændring for arbejdssted i året før</t>
  </si>
  <si>
    <t>Andel af opsugede blandt ansatte</t>
  </si>
  <si>
    <t>Ændring i antal ansatte ift. året før</t>
  </si>
  <si>
    <t>Arbejdsstedsnummer året før</t>
  </si>
  <si>
    <t>CVR-nummer for arbejdsstedet året før</t>
  </si>
  <si>
    <t>Firmaintern/ekstern oprettelse via udskilning</t>
  </si>
  <si>
    <t>Identitet for arbejdssted tilbage i tid</t>
  </si>
  <si>
    <t>LBNR for relateret arbejdssted året før</t>
  </si>
  <si>
    <t>ANDELUDS</t>
  </si>
  <si>
    <t>ANTALXFR</t>
  </si>
  <si>
    <t>ARBNRFR</t>
  </si>
  <si>
    <t>BESKXFR</t>
  </si>
  <si>
    <t>CVRNRFR</t>
  </si>
  <si>
    <t>FRELFREM</t>
  </si>
  <si>
    <t>IDFREM</t>
  </si>
  <si>
    <t>LBNRFREM</t>
  </si>
  <si>
    <t>PCTFREM</t>
  </si>
  <si>
    <t>PCTTILB</t>
  </si>
  <si>
    <t>REGELFR</t>
  </si>
  <si>
    <t>REGELTI</t>
  </si>
  <si>
    <t>Andel af udskilte til et andet arbejdssted blandt ansatte</t>
  </si>
  <si>
    <t>Ændring i antal ansatte i efterfølgende år (hovedbeskæftigede)</t>
  </si>
  <si>
    <t>CVR-nummer for arbejdsstedet året efter</t>
  </si>
  <si>
    <t>Ændring i beskæftigelsesomfang efterfølgende år</t>
  </si>
  <si>
    <t>Firmaintern/ekstern nedlæggelse via opsugning</t>
  </si>
  <si>
    <t>Identitet for arbejdssted fremad i tid</t>
  </si>
  <si>
    <t>LBNR for relateret arb.sted året efter</t>
  </si>
  <si>
    <t>Gengangere på arbejdsstedet pr. året efter</t>
  </si>
  <si>
    <t>Gengangere på arbejdsstedet fra året før.</t>
  </si>
  <si>
    <t>Regel vedrørende bevaret arbejdssted året efter</t>
  </si>
  <si>
    <t>Regel vedrørende bevaret arbejdssted året før</t>
  </si>
  <si>
    <t>AFG_AFGERKOD</t>
  </si>
  <si>
    <t>AFG_ANDSTRKO</t>
  </si>
  <si>
    <t>AFG_ANDSTRTE</t>
  </si>
  <si>
    <t>AFG_BETAAR</t>
  </si>
  <si>
    <t>AFG_BETBKOD</t>
  </si>
  <si>
    <t>AFG_BETMND</t>
  </si>
  <si>
    <t>AFG_FRAFDTOX</t>
  </si>
  <si>
    <t>AFG_FRAKAAR</t>
  </si>
  <si>
    <t>AFG_FRATDTOX</t>
  </si>
  <si>
    <t>AFG_SAGADTOX</t>
  </si>
  <si>
    <t>AFG_SUBSTDG</t>
  </si>
  <si>
    <t>AFG_TILHONY</t>
  </si>
  <si>
    <t>BEF_IELAND</t>
  </si>
  <si>
    <t>BEF_IETYPE</t>
  </si>
  <si>
    <t>BEF_STATKODE</t>
  </si>
  <si>
    <t>AAR_AKTUEL</t>
  </si>
  <si>
    <t>Gerning el. lovovertrædelse til grund for afgørelsen(RP)</t>
  </si>
  <si>
    <t>Yderligere specifikation af afgørelse (Anden straf-kode)</t>
  </si>
  <si>
    <t>Yderligere specifikation af afgørelse (Anden straf-tekst)</t>
  </si>
  <si>
    <t>Betinget strafdel v. delvis bet. dom (år)</t>
  </si>
  <si>
    <t>Betingelsen er varig</t>
  </si>
  <si>
    <t>Betinget strafdel v. delvis bet. dom (mdr.)</t>
  </si>
  <si>
    <t>Frakendelse af kørekort mv., periodens slut-dato</t>
  </si>
  <si>
    <t>Frakendelse af kørekort (antal år)</t>
  </si>
  <si>
    <t>Frakendelse af kørekort, periodens start-dato</t>
  </si>
  <si>
    <t>Sagens afslutningsdato</t>
  </si>
  <si>
    <t>Fængsels-substitut for bødestraf.</t>
  </si>
  <si>
    <t>AKTIV_PASSIV_KD</t>
  </si>
  <si>
    <t>ANT_SOLGTE_LEJL</t>
  </si>
  <si>
    <t>BBR_AREAL</t>
  </si>
  <si>
    <t>BBR_AREAL_EKSTREM</t>
  </si>
  <si>
    <t>BYG_OPF_AAR</t>
  </si>
  <si>
    <t>DELSALG</t>
  </si>
  <si>
    <t>EJD_VAERDI</t>
  </si>
  <si>
    <t>EJERFORH_EFTER_SALG</t>
  </si>
  <si>
    <t>EJERFORH_FOR_SALG</t>
  </si>
  <si>
    <t>FRIHED_KD</t>
  </si>
  <si>
    <t>GRUNDVAERDI</t>
  </si>
  <si>
    <t>KOEBESUM_EKSTREM</t>
  </si>
  <si>
    <t>KOEBESUM_OOH</t>
  </si>
  <si>
    <t>KOERSEL_DATO</t>
  </si>
  <si>
    <t>KOM_GRP_KD</t>
  </si>
  <si>
    <t>KVT_AKTUEL</t>
  </si>
  <si>
    <t>MD_AKTUEL</t>
  </si>
  <si>
    <t>MKOM</t>
  </si>
  <si>
    <t>MODER_EJD_NR</t>
  </si>
  <si>
    <t>OVERDRAG_KD</t>
  </si>
  <si>
    <t>PRIS_BEREGN_KD</t>
  </si>
  <si>
    <t>PRIS_BEREGN_KD_HPI_GAMLE</t>
  </si>
  <si>
    <t>PRIS_BEREGN_KD_HPI_NYBYG</t>
  </si>
  <si>
    <t>PRIS_BEREGN_KD_OOH_GAMLE</t>
  </si>
  <si>
    <t>PRIS_BEREGN_KD_OOH_NYBYG</t>
  </si>
  <si>
    <t>SAELGER_OFF_MYNDIGHED</t>
  </si>
  <si>
    <t>SALG_BENYT_KD</t>
  </si>
  <si>
    <t>SALG_FLERE_EJD</t>
  </si>
  <si>
    <t>SALG_TYPE</t>
  </si>
  <si>
    <t>SALGSOPL_MANGLER</t>
  </si>
  <si>
    <t>SKAT_MODTAG_DATO</t>
  </si>
  <si>
    <t>SKOEDE_DATO</t>
  </si>
  <si>
    <t>SLUTSEDDEL_DATO</t>
  </si>
  <si>
    <t>SOLGT_AREAL_M2</t>
  </si>
  <si>
    <t>UDLEJNINGSFORHOLD</t>
  </si>
  <si>
    <t>VURD_BENYT_KD</t>
  </si>
  <si>
    <t>VURD_KREDSNR_STAT</t>
  </si>
  <si>
    <t>YDELSER_UDOVER_KONTANT_KSUM_N</t>
  </si>
  <si>
    <t>År for offentliggjorte data</t>
  </si>
  <si>
    <t>Aktiv passiv kode</t>
  </si>
  <si>
    <t>Antal solgte lejligheder</t>
  </si>
  <si>
    <t>BBR areal</t>
  </si>
  <si>
    <t>Bygnings opførelses år</t>
  </si>
  <si>
    <t>Delsalg</t>
  </si>
  <si>
    <t>Ejerforholdskode efter salg</t>
  </si>
  <si>
    <t>Ejerforholdskode før salg</t>
  </si>
  <si>
    <t>Frihedskode for ejerlejligheder</t>
  </si>
  <si>
    <t>Kørselsdato</t>
  </si>
  <si>
    <t>Kommunegruppekode.</t>
  </si>
  <si>
    <t>Måned for offentliggjorte data</t>
  </si>
  <si>
    <t>Moderejendomskommunenr.</t>
  </si>
  <si>
    <t>Moderejendomsnr.</t>
  </si>
  <si>
    <t>Overdragelseskode</t>
  </si>
  <si>
    <t>Prisberegningskode</t>
  </si>
  <si>
    <t>Salgsbenyttelseskode.</t>
  </si>
  <si>
    <t>Salg af flere ejendomme</t>
  </si>
  <si>
    <t>Salgstype</t>
  </si>
  <si>
    <t>Modtagelsesuge (YYYYUU) i T&amp;S.</t>
  </si>
  <si>
    <t>Skødedato</t>
  </si>
  <si>
    <t>Slutseddeldato</t>
  </si>
  <si>
    <t>Statens vurderingskredsnr.</t>
  </si>
  <si>
    <t>IND_AFGERKOD</t>
  </si>
  <si>
    <t>IND_AFGOEDTO</t>
  </si>
  <si>
    <t>IND_AFGTYPKO</t>
  </si>
  <si>
    <t>IND_ANDSTRTE</t>
  </si>
  <si>
    <t>IND_BOEDAFS</t>
  </si>
  <si>
    <t>IND_BSTRFKOD</t>
  </si>
  <si>
    <t>IND_BSTRFLGD</t>
  </si>
  <si>
    <t>IND_FGSLALD</t>
  </si>
  <si>
    <t>IND_FOEDSTED</t>
  </si>
  <si>
    <t>IND_KOEN</t>
  </si>
  <si>
    <t>IND_LOESLKOD</t>
  </si>
  <si>
    <t>IND_PRVSLDTO</t>
  </si>
  <si>
    <t>IND_STATSKOD</t>
  </si>
  <si>
    <t>IND_UBSTRFKO</t>
  </si>
  <si>
    <t>IND_UBSTRFLG</t>
  </si>
  <si>
    <t>Arten af betinget frihedsstraf</t>
  </si>
  <si>
    <t>Afgivelseskode</t>
  </si>
  <si>
    <t>Bødeafsoning</t>
  </si>
  <si>
    <t>Længde af den betingede frihedsstraf.</t>
  </si>
  <si>
    <t>Alder på fængslings-/indsættelses-tidspunktet (DS)</t>
  </si>
  <si>
    <t>Fødested, fødselsregistreringssted (RP)</t>
  </si>
  <si>
    <t>Indsattes køn</t>
  </si>
  <si>
    <t>Løsladelseskode</t>
  </si>
  <si>
    <t>Dato for prøvetidens udløb</t>
  </si>
  <si>
    <t>Statskode</t>
  </si>
  <si>
    <t>Længde af den ubetingede frihedsstraf.</t>
  </si>
  <si>
    <t>ALM_VFRA</t>
  </si>
  <si>
    <t>ALMINSTNR</t>
  </si>
  <si>
    <t>ERH_VFRA</t>
  </si>
  <si>
    <t>ERHINSTNR</t>
  </si>
  <si>
    <t>HFINSTNR</t>
  </si>
  <si>
    <t>IG_VFRA</t>
  </si>
  <si>
    <t>IGINSTNR</t>
  </si>
  <si>
    <t>Tidspunkt for opnået almenuddannelse</t>
  </si>
  <si>
    <t>Institutionsnummer, højst fuldført almene uddannelse</t>
  </si>
  <si>
    <t>Tidspunkt for opnået erhvervskompetancegivende uddannelse</t>
  </si>
  <si>
    <t>Institutionsnummer, højst fuldførte erhvervskompetencegivende uddannelse</t>
  </si>
  <si>
    <t>Institutionsnummer, højst fuldført uddannelse</t>
  </si>
  <si>
    <t>Påbegyndelsestidspunkt for igangværende uddannelse</t>
  </si>
  <si>
    <t>Institutionsnummer, igangværende uddannelse</t>
  </si>
  <si>
    <t>BOPAEL_ADRESSE_ID</t>
  </si>
  <si>
    <t>DATO_OPRET</t>
  </si>
  <si>
    <t>FREKVENS</t>
  </si>
  <si>
    <t>JUR_OKO_AKTIV_AAR</t>
  </si>
  <si>
    <t>NEET</t>
  </si>
  <si>
    <t>OK_NR</t>
  </si>
  <si>
    <t>ID for bopælsadressen ultimo november</t>
  </si>
  <si>
    <t>Disco kode for lønmodtagere</t>
  </si>
  <si>
    <t>Økonomisk enheds-nummer</t>
  </si>
  <si>
    <t>FAM_KOEN</t>
  </si>
  <si>
    <t>OPHOLDMD_DK</t>
  </si>
  <si>
    <t>Køn for hovedpersonen i familien</t>
  </si>
  <si>
    <t>Opholdstid i måneder</t>
  </si>
  <si>
    <t>BEHANDLINGSDATO</t>
  </si>
  <si>
    <t>Behandlingsdato</t>
  </si>
  <si>
    <t>REGISTRERINGSTID</t>
  </si>
  <si>
    <t>Registreringstid</t>
  </si>
  <si>
    <t>SPEC80</t>
  </si>
  <si>
    <t>STATPOP</t>
  </si>
  <si>
    <t>BOLIG</t>
  </si>
  <si>
    <t>ANTAL_BOERN</t>
  </si>
  <si>
    <t>ANTAL_PERSONER</t>
  </si>
  <si>
    <t>BOLIGHUSTYPE</t>
  </si>
  <si>
    <t>DST_BOLIGERHVERVSENHED_ID</t>
  </si>
  <si>
    <t>HUSSTANDE_PER_BOLIG</t>
  </si>
  <si>
    <t>INSTALLATIONFH</t>
  </si>
  <si>
    <t>OPVARMNINGFH</t>
  </si>
  <si>
    <t>UDLEJNINGFH</t>
  </si>
  <si>
    <t>Antallet af hjemmeboende børn</t>
  </si>
  <si>
    <t>Antal personer med CPR-adresse i boligen pr. 31.12</t>
  </si>
  <si>
    <t>Boligens husstandstype</t>
  </si>
  <si>
    <t>DSTs version af KMDs ENHED_ID, som dannes i GEO-moduldata</t>
  </si>
  <si>
    <t>Antal husstande i boligen</t>
  </si>
  <si>
    <t>Installationsforhold</t>
  </si>
  <si>
    <t>Opvarmningsforhold</t>
  </si>
  <si>
    <t>Udlejningsforhold</t>
  </si>
  <si>
    <t>Version pr. referencetidspunkt for Moduldata</t>
  </si>
  <si>
    <t>BYSTRB</t>
  </si>
  <si>
    <t>CIV</t>
  </si>
  <si>
    <t>BEBOELSE</t>
  </si>
  <si>
    <t>DSTKODE</t>
  </si>
  <si>
    <t>DSTNAVN</t>
  </si>
  <si>
    <t>FOLKETAL</t>
  </si>
  <si>
    <t>HUSSTANDE</t>
  </si>
  <si>
    <t>STORHED</t>
  </si>
  <si>
    <t>CIV_MYKODE</t>
  </si>
  <si>
    <t>CIV_VTIL</t>
  </si>
  <si>
    <t>Beboelse</t>
  </si>
  <si>
    <t>Danmarks Statistik's løbenr. for et byområde</t>
  </si>
  <si>
    <t>DSt's stednavnsangivelse for et byområde (bebyggelse=/&gt; 200 indbyggere)</t>
  </si>
  <si>
    <t>Antal personer boende på adressen</t>
  </si>
  <si>
    <t>Antal husstande boende på adressen</t>
  </si>
  <si>
    <t>Bystørrelse</t>
  </si>
  <si>
    <t>Civilstandsmyndighedskode</t>
  </si>
  <si>
    <t>Dato for hvornår civilstanden gælder til</t>
  </si>
  <si>
    <t>DREAM202412</t>
  </si>
  <si>
    <t>INDFORD</t>
  </si>
  <si>
    <t>FAMAEKV_NFP_NONEG</t>
  </si>
  <si>
    <t>INDK_PERCENTIL</t>
  </si>
  <si>
    <t>LAVINDKOMST50</t>
  </si>
  <si>
    <t>LAVINDKOMST60</t>
  </si>
  <si>
    <t>SDGFAT_HJFRA</t>
  </si>
  <si>
    <t>SDGFAT_LAVINDKOMST</t>
  </si>
  <si>
    <t>SDGFAT_NF</t>
  </si>
  <si>
    <t>SDGFAT_NUL</t>
  </si>
  <si>
    <t>SDGFAT_STUD</t>
  </si>
  <si>
    <t>SGD_FATTIG</t>
  </si>
  <si>
    <t>Ækvivaleret nettoformue uden pensioner</t>
  </si>
  <si>
    <t>Percentil efter ækvivaleret disponibel indkomst</t>
  </si>
  <si>
    <t>Lavindkomst 50 pct.</t>
  </si>
  <si>
    <t>Lavindkomst (60 pct.)</t>
  </si>
  <si>
    <t>Flyttet hjemmefra - SDG fattigdom</t>
  </si>
  <si>
    <t>Lavindkomst kriteriet til SDG fattigdom</t>
  </si>
  <si>
    <t>Nettoformue kriterie SDG fattigdom</t>
  </si>
  <si>
    <t>Kriterie om Nulindkomster - SDG fattigdom</t>
  </si>
  <si>
    <t>Kriterie studerende - SDG fattigdom</t>
  </si>
  <si>
    <t>Relativt fattige - SDG indikator</t>
  </si>
  <si>
    <t>OFR_ALDER</t>
  </si>
  <si>
    <t>OFR_GERKOD</t>
  </si>
  <si>
    <t>OFR_KATEGORI</t>
  </si>
  <si>
    <t>OFR_KON</t>
  </si>
  <si>
    <t>Adressen i kommunen</t>
  </si>
  <si>
    <t>Alder offer</t>
  </si>
  <si>
    <t>Anmeldelsesgerningsindholdskode offer</t>
  </si>
  <si>
    <t>Personkategori</t>
  </si>
  <si>
    <t>Offerets køn</t>
  </si>
  <si>
    <t>LPR_A_BETALINGSOPLYSNINGER</t>
  </si>
  <si>
    <t>BET_AFTALE</t>
  </si>
  <si>
    <t>BET_AFTALE_TEKST</t>
  </si>
  <si>
    <t>BET_OPL_INDB_TIDSPUNKT</t>
  </si>
  <si>
    <t>BET_OPL_SLUTTIDSPUNKT</t>
  </si>
  <si>
    <t>BET_OPL_SPEC_NIV</t>
  </si>
  <si>
    <t>BET_OPL_SPEC_NIV_TEKST</t>
  </si>
  <si>
    <t>DW_EK_BETALINGSOPLYSNING</t>
  </si>
  <si>
    <t>DW_EK_KONTAKT</t>
  </si>
  <si>
    <t>DW_EKPROCEDUREREGISTRERING</t>
  </si>
  <si>
    <t>FLAG_BET_OPL_KONT</t>
  </si>
  <si>
    <t>LPR_A_KONTAKT</t>
  </si>
  <si>
    <t>ADIAG</t>
  </si>
  <si>
    <t>ADIAG_TEKST</t>
  </si>
  <si>
    <t>BEH_STARTTIDSPUNKT</t>
  </si>
  <si>
    <t>BORGER_ALDER_AAR_IND</t>
  </si>
  <si>
    <t>BORGER_ALDER_AAR_UD</t>
  </si>
  <si>
    <t>BORGER_BO_KOM</t>
  </si>
  <si>
    <t>BORGER_BO_KOM_TEKST</t>
  </si>
  <si>
    <t>BORGER_BO_REG</t>
  </si>
  <si>
    <t>BORGER_BO_REG_TEKST</t>
  </si>
  <si>
    <t>BORGER_DOEDSDATO</t>
  </si>
  <si>
    <t>BORGER_FOEDSELSDATO</t>
  </si>
  <si>
    <t>BORGER_KOEN</t>
  </si>
  <si>
    <t>DW_EK_BORGER</t>
  </si>
  <si>
    <t>DW_EK_FORLOEB</t>
  </si>
  <si>
    <t>DW_EK_HELBREDSFORLOEB</t>
  </si>
  <si>
    <t>DW_SK_SYGEHUSOPHOLD</t>
  </si>
  <si>
    <t>FLAG_KONT_AFSLUTTET</t>
  </si>
  <si>
    <t>KONT_AARSAG</t>
  </si>
  <si>
    <t>KONT_AARSAG_TEKST</t>
  </si>
  <si>
    <t>KONT_ANS</t>
  </si>
  <si>
    <t>KONT_ANS_GEO_REG</t>
  </si>
  <si>
    <t>KONT_ANS_GEO_REG_TEKST</t>
  </si>
  <si>
    <t>KONT_ANS_HOVEDSPEC</t>
  </si>
  <si>
    <t>KONT_ANS_HOVEDSPEC_SHAK</t>
  </si>
  <si>
    <t>KONT_ANS_INST</t>
  </si>
  <si>
    <t>KONT_ANS_ORG_REG</t>
  </si>
  <si>
    <t>KONT_ANS_ORG_REG_TEKST</t>
  </si>
  <si>
    <t>KONT_FIR_KODE</t>
  </si>
  <si>
    <t>KONT_FIR_TEKST</t>
  </si>
  <si>
    <t>KONT_FRITVALG</t>
  </si>
  <si>
    <t>KONT_FRITVALG_TEKST</t>
  </si>
  <si>
    <t>KONT_HENV_AARSAG</t>
  </si>
  <si>
    <t>KONT_HENV_AARSAG_TEKST</t>
  </si>
  <si>
    <t>KONT_HENV_INSTANS</t>
  </si>
  <si>
    <t>KONT_HENV_MAADE</t>
  </si>
  <si>
    <t>KONT_HENV_MAADE_TEKST</t>
  </si>
  <si>
    <t>KONT_HENV_TIDSPUNKT</t>
  </si>
  <si>
    <t>KONT_INDB_TIDSPUNKT</t>
  </si>
  <si>
    <t>KONT_INST_EJERTYPE</t>
  </si>
  <si>
    <t>KONT_LPR_ENTITY_ID</t>
  </si>
  <si>
    <t>KONT_PATIENT_TYPE</t>
  </si>
  <si>
    <t>KONT_PATIENT_TYPE_TEKST</t>
  </si>
  <si>
    <t>KONT_SLUTTIDSPUNKT</t>
  </si>
  <si>
    <t>KONT_STARTTIDSPUNKT</t>
  </si>
  <si>
    <t>KONT_TYPE</t>
  </si>
  <si>
    <t>KONT_TYPE TEKST</t>
  </si>
  <si>
    <t>LPRINDBERETNINGSSYSTEM</t>
  </si>
  <si>
    <t>PRIORITET</t>
  </si>
  <si>
    <t>PRIORITET_TEKST</t>
  </si>
  <si>
    <t>DIAG_KODE</t>
  </si>
  <si>
    <t>DIAGKODE_TEKST</t>
  </si>
  <si>
    <t>DIAGKODE_TYPE</t>
  </si>
  <si>
    <t>DIAG_KODE_TYPE_TEKST</t>
  </si>
  <si>
    <t>DIAG_PARENT_KODE</t>
  </si>
  <si>
    <t>DIAG_PARENT_KODE_TEKST</t>
  </si>
  <si>
    <t>DIAG_PARENT_KODE_TYPE</t>
  </si>
  <si>
    <t>DIAG_PARENT_KODE_TYPE_TEKST</t>
  </si>
  <si>
    <t>SENERE_AFKRAEFTET</t>
  </si>
  <si>
    <t>LPR_A_DIAGNOSE</t>
  </si>
  <si>
    <t>LPR_A_FORLOEB</t>
  </si>
  <si>
    <t>DW_EK_FORLOEB_FORRIGE</t>
  </si>
  <si>
    <t>FORL_AFSLUT_MAADE</t>
  </si>
  <si>
    <t>FORL_AFSLUT_MAADE_TEKST</t>
  </si>
  <si>
    <t>FORL_ANS</t>
  </si>
  <si>
    <t>FORL_ANS_GEO_REG</t>
  </si>
  <si>
    <t>FORL_ANS_GEO_REG_TEKST</t>
  </si>
  <si>
    <t>FORL_ANS_INST</t>
  </si>
  <si>
    <t>FORL_ANS_ORG_REG</t>
  </si>
  <si>
    <t>FORL_ANS_ORG_REG_TEKST</t>
  </si>
  <si>
    <t>FORL_FRITVALG</t>
  </si>
  <si>
    <t>FORL_FRITVALG_TEKST</t>
  </si>
  <si>
    <t>FORL_HENV_AARSAG</t>
  </si>
  <si>
    <t>FORL_HENV_AARSAG_TEKST</t>
  </si>
  <si>
    <t>FORL_HENV_INSTANS</t>
  </si>
  <si>
    <t>FORL_HENV_MAADE</t>
  </si>
  <si>
    <t>FORL_HENV_MAADE_TEKST</t>
  </si>
  <si>
    <t>FORL_HENV_TIDSPUNKT</t>
  </si>
  <si>
    <t>FORL_INDB_TIDSPUNKT</t>
  </si>
  <si>
    <t>FORL_INST_EJERTYPE</t>
  </si>
  <si>
    <t>FORL_LABEL</t>
  </si>
  <si>
    <t>FORL_LABEL_TEKST</t>
  </si>
  <si>
    <t>FORL_LPR_ENTITY_ID</t>
  </si>
  <si>
    <t>FORL_REF_TYPE</t>
  </si>
  <si>
    <t>FORL_REF_TYPE_TEKST</t>
  </si>
  <si>
    <t>FORL_SLUTTIDSPUNKT</t>
  </si>
  <si>
    <t>FORL_STARTTIDSPUNKT</t>
  </si>
  <si>
    <t>HELBREDSFORL_SLUTTIDSPUNKT</t>
  </si>
  <si>
    <t>HELBREDSFORL_STARTTIDSPUNKT</t>
  </si>
  <si>
    <t>LPR_A_FORLOEBSMARKOER</t>
  </si>
  <si>
    <t>DW_EK_MARKOERREGISTRERING</t>
  </si>
  <si>
    <t>MARKOER</t>
  </si>
  <si>
    <t>MARKOER_INDB_TIDSPUNKT</t>
  </si>
  <si>
    <t>MARKOER_SKS_TYPE</t>
  </si>
  <si>
    <t>MARKOER_TEKST</t>
  </si>
  <si>
    <t>MARKOER_TIDSPUNKT</t>
  </si>
  <si>
    <t>LPR_A_HENVISNING_TILLAEG</t>
  </si>
  <si>
    <t>HENV_AARSAG_TILL</t>
  </si>
  <si>
    <t>HENV_AARSAG_TILL_TEKST</t>
  </si>
  <si>
    <t>DW_EK_KONTAKTLOKATION</t>
  </si>
  <si>
    <t>FLAG_FRAVAER</t>
  </si>
  <si>
    <t>KONT_LOK_ENH</t>
  </si>
  <si>
    <t>KONT_LOK_ENH_HOVEDSPEC</t>
  </si>
  <si>
    <t>KONT_LOK_FRAVAER</t>
  </si>
  <si>
    <t>KONT_LOK_FRAVAER_TEKST</t>
  </si>
  <si>
    <t>KONT_LOK_INB_TIDSPUNKT</t>
  </si>
  <si>
    <t>KONT_LOK_INST</t>
  </si>
  <si>
    <t>KONT_LOK_SLUTTIDSPUNKT</t>
  </si>
  <si>
    <t>KONT_LOK_STARTTIDSPUNKT</t>
  </si>
  <si>
    <t>LPR_A_KONTAKTLOKATION</t>
  </si>
  <si>
    <t>LPR_A_MOR_BARN_RELATION</t>
  </si>
  <si>
    <t>BORGER_KOEN_BARN</t>
  </si>
  <si>
    <t>DW_EK_BORGER_BARN</t>
  </si>
  <si>
    <t>DW_EK_BORGER_MOR</t>
  </si>
  <si>
    <t>DW_EK_FORLOEB_BARN</t>
  </si>
  <si>
    <t>DW_EK_FORLOEB_MOR</t>
  </si>
  <si>
    <t>DW_EK_MOR_BARN_RELATION</t>
  </si>
  <si>
    <t>FORL_LABEL_BARN</t>
  </si>
  <si>
    <t>FORL_LABEL_BARN_TEKST</t>
  </si>
  <si>
    <t>FORL_LABEL_MOR</t>
  </si>
  <si>
    <t>FORL_LABEL_MOR_TEKST</t>
  </si>
  <si>
    <t>FORL_REF_TYPE_BARN</t>
  </si>
  <si>
    <t>FORL_REF_TYPE_BARN_TEKST</t>
  </si>
  <si>
    <t>PNR_BARN</t>
  </si>
  <si>
    <t>PNR_MOR</t>
  </si>
  <si>
    <t>LPR_A_PROCREGISTRERING_AFLYS2023</t>
  </si>
  <si>
    <t>LPR_A_PROCREGISTRERING_AFLYS2024</t>
  </si>
  <si>
    <t>LPR_A_PROCREGISTRERING_AFLYS2025</t>
  </si>
  <si>
    <t>LPR_A_PROCREGISTRERING_AFLYS2026</t>
  </si>
  <si>
    <t>LPR_A_PROCREGISTRERING_AFLYS2027</t>
  </si>
  <si>
    <t>LPR_A_PROCREGISTRERING_AFLYS2028</t>
  </si>
  <si>
    <t>LPR_A_PROCREGISTRERING_AFLYS2029</t>
  </si>
  <si>
    <t>LPR_A_PROCREGISTRERING_AFLYS2030</t>
  </si>
  <si>
    <t>LPR_A_PROCREGISTRERING_AFLYS2031</t>
  </si>
  <si>
    <t>DW_EK_PROCEDUREREGISTRERING</t>
  </si>
  <si>
    <t>FLAG_PROC_UDEN_KONT</t>
  </si>
  <si>
    <t>PROC_INDB_TIDSPUNKT</t>
  </si>
  <si>
    <t>PROC_KODE</t>
  </si>
  <si>
    <t>PROC_KODE_TEKST</t>
  </si>
  <si>
    <t>PROC_KODE_TYPE</t>
  </si>
  <si>
    <t>PROC_KODE_TYPE_TEKST</t>
  </si>
  <si>
    <t>PROC_PARENT_KODE</t>
  </si>
  <si>
    <t>PROC_PARENT_KODE_TEKST</t>
  </si>
  <si>
    <t>PROC_PARENT_KODE_TYPE</t>
  </si>
  <si>
    <t>PROC_PARENT_KODE_TYPE_TEKST</t>
  </si>
  <si>
    <t>PROC_SLUTTIDSPUNKT</t>
  </si>
  <si>
    <t>PROC_STARTTIDSPUNKT</t>
  </si>
  <si>
    <t>PROD_ENH</t>
  </si>
  <si>
    <t>PROD_INST</t>
  </si>
  <si>
    <t>LPR_A_PROCREGISTRERING_AFLYS2032</t>
  </si>
  <si>
    <t>LPR_A_PROCREGISTRERING_AFLYS2033</t>
  </si>
  <si>
    <t>LPR_A_PROCREGISTRERING_AFLYS2034</t>
  </si>
  <si>
    <t>LPR_A_PROCREGISTRERING_AFLYS2035</t>
  </si>
  <si>
    <t>LPR_A_PROCREGISTRERING_AFLYS2036</t>
  </si>
  <si>
    <t>LPR_A_PROCREGISTRERING_AFLYS2037</t>
  </si>
  <si>
    <t>LPR_A_PROCREGISTRERING_AFLYS2038</t>
  </si>
  <si>
    <t>LPR_A_PROCREGISTRERING_AFLYS2039</t>
  </si>
  <si>
    <t>LPR_A_PROCREGISTRERING_AFLYS2040</t>
  </si>
  <si>
    <t>LPR_A_PROCREGISTRERING_AFLYS2041</t>
  </si>
  <si>
    <t>LPR_A_PROCREGISTRERING</t>
  </si>
  <si>
    <t>DW_EK_FRLOEB</t>
  </si>
  <si>
    <t>PROC_LPR_ENTITY_ID</t>
  </si>
  <si>
    <t>LPR_A_RESULTATER</t>
  </si>
  <si>
    <t>DW_EK_RESULTATINDBERETNING</t>
  </si>
  <si>
    <t>RES_INDB</t>
  </si>
  <si>
    <t>RES_INDB_ANS</t>
  </si>
  <si>
    <t>RES_INDB_ANS_INST</t>
  </si>
  <si>
    <t>RES_INDB_LPR_ENTITY_ID</t>
  </si>
  <si>
    <t>RES_INDB_STATUS</t>
  </si>
  <si>
    <t>RES_INDB_STATUS_TEKST</t>
  </si>
  <si>
    <t>RES_INDB_TEKST</t>
  </si>
  <si>
    <t>RES_INDB_TIDSPUNKT</t>
  </si>
  <si>
    <t>RES_TYPE</t>
  </si>
  <si>
    <t>RES_TYPE_TEKST</t>
  </si>
  <si>
    <t>RES_UDFOERT_TIDSPUNKT</t>
  </si>
  <si>
    <t>RES_VAERDI_PNR</t>
  </si>
  <si>
    <t>RES_VAERDI_TAL</t>
  </si>
  <si>
    <t>RES_VAERDI_TEKST</t>
  </si>
  <si>
    <t>RES_VAERDI_TIDSPUNKT</t>
  </si>
  <si>
    <t>TRIGGERKODE</t>
  </si>
  <si>
    <t>TRIGGERKODE_TEKST</t>
  </si>
  <si>
    <t>TRIGGERTYPE</t>
  </si>
  <si>
    <t>LPR_A_SGHOPHOLD</t>
  </si>
  <si>
    <t>ANTAL_KONT_SGH_OPH</t>
  </si>
  <si>
    <t>BEH_TYPE_SGH_OPH</t>
  </si>
  <si>
    <t>BORGER_BO_REG_UD</t>
  </si>
  <si>
    <t>DW_EK_KONTAKT_FOERSTE</t>
  </si>
  <si>
    <t>DW_EK_KONTAKT_SIDSTE</t>
  </si>
  <si>
    <t>DW_EK_SYGEHUSOPHOLD</t>
  </si>
  <si>
    <t>FLAG_BEH_TYPE_PSYKIATRI</t>
  </si>
  <si>
    <t>FLAG_BEH_TYPE_SOMATIK</t>
  </si>
  <si>
    <t>FLAG_SGH_OPH_FINANSIERING_OFF</t>
  </si>
  <si>
    <t>FLAG_SGH_OPH_FINANSIERING_PRV</t>
  </si>
  <si>
    <t>FLAG_SGH_TYPE_HOSP</t>
  </si>
  <si>
    <t>FLAG_SGH_TYPE_OFF</t>
  </si>
  <si>
    <t>FLAG_SGH_TYPE_PRV</t>
  </si>
  <si>
    <t>SGH_OPH_ORG_REG_UD</t>
  </si>
  <si>
    <t>SGH_OPH_PRIORITET</t>
  </si>
  <si>
    <t>SGH_OPH_SLUTTIDSPUNKT</t>
  </si>
  <si>
    <t>SGH_OPH_STARTTIDSPUNKT</t>
  </si>
  <si>
    <t>SGH_OPH_TYPE</t>
  </si>
  <si>
    <t>MFR_NYFOEDTE</t>
  </si>
  <si>
    <t>ALDER_FAR</t>
  </si>
  <si>
    <t>ALDER_MOR</t>
  </si>
  <si>
    <t>ANSVARLIGINSTITUTION_KODE</t>
  </si>
  <si>
    <t>ANSVARLIGINSTITUTION_KODETYPE</t>
  </si>
  <si>
    <t>ANSVARLIGREGION_GEO_KODE</t>
  </si>
  <si>
    <t>ANSVARLIGREGION_GEO_TEKST</t>
  </si>
  <si>
    <t>ANSVARLIGREGION_ORG_KODE</t>
  </si>
  <si>
    <t>ANSVARLIGREGION_ORG_TEKST</t>
  </si>
  <si>
    <t>ANTALBOERNIFOEDSLEN</t>
  </si>
  <si>
    <t>ANTALDOEDFOEDTEIFOEDSLEN</t>
  </si>
  <si>
    <t>ANTALLEVENDEFOEDTEIFOEDSLEN</t>
  </si>
  <si>
    <t>APGARSCORE</t>
  </si>
  <si>
    <t>BARNSNUMMERIFOEDSLEN</t>
  </si>
  <si>
    <t>BMI_MOR</t>
  </si>
  <si>
    <t>BOPAELSKOMMUNE_MOR</t>
  </si>
  <si>
    <t>BOPAELSREGION_MOR</t>
  </si>
  <si>
    <t>DOEDFOERSTEAAR_BARN</t>
  </si>
  <si>
    <t>DOEDFOERSTEAAR_MOR</t>
  </si>
  <si>
    <t>DW_EK_BORGER_FAR</t>
  </si>
  <si>
    <t>DW_EK_FOEDSEL</t>
  </si>
  <si>
    <t>DW_EK_KONTAKT_BARN</t>
  </si>
  <si>
    <t>DW_EK_KONTAKT_MOR</t>
  </si>
  <si>
    <t>DW_EK_NYFOEDT</t>
  </si>
  <si>
    <t>ERCPRNUMMERGYLDIGT_BARN</t>
  </si>
  <si>
    <t>ERCPRNUMMERGYLDIGT_FAR</t>
  </si>
  <si>
    <t>ERCPRNUMMERGYLDIGT_MOR</t>
  </si>
  <si>
    <t>FOEDESTED_FAKTISK</t>
  </si>
  <si>
    <t>FOEDSEL</t>
  </si>
  <si>
    <t>FOEDSELSDATO_BARN</t>
  </si>
  <si>
    <t>FOEDSELSDATO_FAR</t>
  </si>
  <si>
    <t>FOEDSELSDATO_MOR</t>
  </si>
  <si>
    <t>FOEDSELSDIAGNOSE_BARN</t>
  </si>
  <si>
    <t>FOEDSELSDIAGNOSE_MOR</t>
  </si>
  <si>
    <t>FOEDSELSTIDSPUNKT</t>
  </si>
  <si>
    <t>FOSTERPRAESENTATION</t>
  </si>
  <si>
    <t>GESTATIONSALDER</t>
  </si>
  <si>
    <t>GESTATIONSALDERUGER</t>
  </si>
  <si>
    <t>HOEJDE_MOR</t>
  </si>
  <si>
    <t>IGANGSAETTELSE_BALLONKATETER</t>
  </si>
  <si>
    <t>IGANGSAETTELSE_HSP</t>
  </si>
  <si>
    <t>IGANGSAETTELSE_MEDICINSK</t>
  </si>
  <si>
    <t>INDBERETNINGSSYSTEM_BARN</t>
  </si>
  <si>
    <t>KEJSERSNIT</t>
  </si>
  <si>
    <t>KILDE_BARN</t>
  </si>
  <si>
    <t>KILDE_FAR</t>
  </si>
  <si>
    <t>KILDE_MOR</t>
  </si>
  <si>
    <t>KOEN_FAR</t>
  </si>
  <si>
    <t>KOEN_MOR</t>
  </si>
  <si>
    <t>LEVENDEFOEDTDOEDFOEDT</t>
  </si>
  <si>
    <t>PNR_FAR</t>
  </si>
  <si>
    <t>PRIMAERVANDAFGANG</t>
  </si>
  <si>
    <t>SHAK_AFDELING</t>
  </si>
  <si>
    <t>SHAK_AFSNIT</t>
  </si>
  <si>
    <t>SHAK_SYGEHUS</t>
  </si>
  <si>
    <t>SOR_EJERENHEDSTYPE</t>
  </si>
  <si>
    <t>SOR_ENHED</t>
  </si>
  <si>
    <t>SOR_SUNDHEDSINSTITUTION</t>
  </si>
  <si>
    <t>TOBAKSFORBRUG</t>
  </si>
  <si>
    <t>VAEGT_MOR</t>
  </si>
  <si>
    <t>UDD_TRIVSEL_STORE_KLASSER</t>
  </si>
  <si>
    <t>FAKTOR1</t>
  </si>
  <si>
    <t>FAKTOR2</t>
  </si>
  <si>
    <t>FAKTOR3</t>
  </si>
  <si>
    <t>FAKTOR4</t>
  </si>
  <si>
    <t>FAKTOR9</t>
  </si>
  <si>
    <t>I1</t>
  </si>
  <si>
    <t>I2</t>
  </si>
  <si>
    <t>I3</t>
  </si>
  <si>
    <t>I4</t>
  </si>
  <si>
    <t>I9</t>
  </si>
  <si>
    <t>INSTITUTIONSNUMMER</t>
  </si>
  <si>
    <t>INSTTX</t>
  </si>
  <si>
    <t>INSTTYPE</t>
  </si>
  <si>
    <t>INSTTYPETX</t>
  </si>
  <si>
    <t>INST_REGTX</t>
  </si>
  <si>
    <t>KLASSEBETEGNELSE</t>
  </si>
  <si>
    <t>KLASSETRIN</t>
  </si>
  <si>
    <t>KOMMUNETX</t>
  </si>
  <si>
    <t>Q1</t>
  </si>
  <si>
    <t>Q10</t>
  </si>
  <si>
    <t>Q11</t>
  </si>
  <si>
    <t>Q12</t>
  </si>
  <si>
    <t>Q13</t>
  </si>
  <si>
    <t>Q14</t>
  </si>
  <si>
    <t>Q15</t>
  </si>
  <si>
    <t>Q16</t>
  </si>
  <si>
    <t>Q17</t>
  </si>
  <si>
    <t>Q18</t>
  </si>
  <si>
    <t>Q19</t>
  </si>
  <si>
    <t>Q2</t>
  </si>
  <si>
    <t>Q20</t>
  </si>
  <si>
    <t>Q21</t>
  </si>
  <si>
    <t>Q22</t>
  </si>
  <si>
    <t>Q23</t>
  </si>
  <si>
    <t>Q24</t>
  </si>
  <si>
    <t>Q25</t>
  </si>
  <si>
    <t>Q26</t>
  </si>
  <si>
    <t>Q27</t>
  </si>
  <si>
    <t>Q28</t>
  </si>
  <si>
    <t>Q28OMK</t>
  </si>
  <si>
    <t>Q29</t>
  </si>
  <si>
    <t>Q3</t>
  </si>
  <si>
    <t>Q30</t>
  </si>
  <si>
    <t>Q31</t>
  </si>
  <si>
    <t>Q32</t>
  </si>
  <si>
    <t>Q33</t>
  </si>
  <si>
    <t>Q34</t>
  </si>
  <si>
    <t>Q35</t>
  </si>
  <si>
    <t>Q36</t>
  </si>
  <si>
    <t>Q37</t>
  </si>
  <si>
    <t>Q38</t>
  </si>
  <si>
    <t>Q39</t>
  </si>
  <si>
    <t>Q4</t>
  </si>
  <si>
    <t>Q40</t>
  </si>
  <si>
    <t>Q5</t>
  </si>
  <si>
    <t>Q6</t>
  </si>
  <si>
    <t>Q7</t>
  </si>
  <si>
    <t>Q8</t>
  </si>
  <si>
    <t>Q9</t>
  </si>
  <si>
    <t>SKEMA</t>
  </si>
  <si>
    <t>SLUTTIDSPUNKT</t>
  </si>
  <si>
    <t>STARTTIDSPUNKT</t>
  </si>
  <si>
    <t>UDD_TRIVSEL_SMAA_KLASSER</t>
  </si>
  <si>
    <t>UDD_NATTEST_OPRINDELIGE</t>
  </si>
  <si>
    <t>ANTALOPGAVER_P1</t>
  </si>
  <si>
    <t>ANTALOPGAVER_P2</t>
  </si>
  <si>
    <t>ANTALOPGAVER_P3</t>
  </si>
  <si>
    <t>FAGID</t>
  </si>
  <si>
    <t>KOMMUNENR</t>
  </si>
  <si>
    <t>KRITERIE_P1</t>
  </si>
  <si>
    <t>KRITERIE_P2</t>
  </si>
  <si>
    <t>KRITERIE_P3</t>
  </si>
  <si>
    <t>KRITERIE_SAMLET</t>
  </si>
  <si>
    <t>MAXSCORE_P1</t>
  </si>
  <si>
    <t>MAXSCORE_P2</t>
  </si>
  <si>
    <t>MAXSCORE_P3</t>
  </si>
  <si>
    <t>POINT_P1</t>
  </si>
  <si>
    <t>POINT_P2</t>
  </si>
  <si>
    <t>POINT_P3</t>
  </si>
  <si>
    <t>POINT_SAMLET</t>
  </si>
  <si>
    <t>SCORE_P1</t>
  </si>
  <si>
    <t>SCORE_P2</t>
  </si>
  <si>
    <t>SCORE_P3</t>
  </si>
  <si>
    <t>SEM_P1</t>
  </si>
  <si>
    <t>SEM_P2</t>
  </si>
  <si>
    <t>SEM_P3</t>
  </si>
  <si>
    <t>SKOLETYPE_TXT</t>
  </si>
  <si>
    <t>TEST_DATOTID</t>
  </si>
  <si>
    <t>THETA_P1</t>
  </si>
  <si>
    <t>THETA_P2</t>
  </si>
  <si>
    <t>THETA_P3</t>
  </si>
  <si>
    <t>UDD_NATTEST_GENBEREGNEDE</t>
  </si>
  <si>
    <t>ANTAL_OPGAVER</t>
  </si>
  <si>
    <t>GENBEREGNET</t>
  </si>
  <si>
    <t>KRITERIE</t>
  </si>
  <si>
    <t>MAXSCORE</t>
  </si>
  <si>
    <t>NORM</t>
  </si>
  <si>
    <t>SCORE</t>
  </si>
  <si>
    <t>SEM</t>
  </si>
  <si>
    <t>THETA</t>
  </si>
  <si>
    <t>UDD_FOLKESKOLE_FRAVAER_STIL</t>
  </si>
  <si>
    <t>DAGEAKTIV</t>
  </si>
  <si>
    <t>DAGEIALTFRA</t>
  </si>
  <si>
    <t>DAGELOVFRA</t>
  </si>
  <si>
    <t>DAGESYG</t>
  </si>
  <si>
    <t>DAGEULOVFRA</t>
  </si>
  <si>
    <t>MAANED</t>
  </si>
  <si>
    <t>REGION</t>
  </si>
  <si>
    <t>UDD_FOLKESKOL_NAT_OVERGTEST</t>
  </si>
  <si>
    <t>POINTOPGAVESAET</t>
  </si>
  <si>
    <t>SEM_DNT</t>
  </si>
  <si>
    <t>TEST</t>
  </si>
  <si>
    <t>THETA_DNT</t>
  </si>
  <si>
    <t>Boligtælling baseret på Befolknings- og GEO-oplysninger</t>
  </si>
  <si>
    <t>Residential census based on Population and GEO information</t>
  </si>
  <si>
    <t>https://www.dst.dk/extranet/ForskningVariabellister/BOLIG%20-%20Boligt%C3%A6lling%20baseret%20p%C3%A5%20Befolknings-%20og%20GEO-oplysninger.html</t>
  </si>
  <si>
    <t>Bystørrelser bopæle</t>
  </si>
  <si>
    <t>City sizes of residence</t>
  </si>
  <si>
    <t>https://www.dst.dk/extranet/ForskningVariabellister/BYSTRB%20-%20Byst%C3%B8rrelser%20bop%C3%A6le.html</t>
  </si>
  <si>
    <t>Civilstandsændringer</t>
  </si>
  <si>
    <t>Changes in marital status</t>
  </si>
  <si>
    <t>https://www.dst.dk/extranet/ForskningVariabellister/CIV%20-%20Civilstands%C3%A6ndringer.html</t>
  </si>
  <si>
    <t>Indkomstulighed</t>
  </si>
  <si>
    <t>Income inequality</t>
  </si>
  <si>
    <t>https://www.dst.dk/extranet/ForskningVariabellister/INDFORD%20-%20Indkomstulighed.html</t>
  </si>
  <si>
    <t>https://www.dst.dk/extranet/ForskningVariabellister/LPR_A_KONTAKT%20-%20Landspatientregistret%20(LPR3)%20-Kontaktoplysninger%20omkring%20de%20enkelte%20kontakter.html</t>
  </si>
  <si>
    <t>https://www.dst.dk/extranet/ForskningVariabellister/LPR_A_BETALINGSOPLYSNINGER%20-%20Landspatientregistret%20(LPR3)%20-%20Betalingsoplysninger.html</t>
  </si>
  <si>
    <t>https://www.dst.dk/extranet/ForskningVariabellister/LPR_A_DIAGNOSE%20-%20Landspatientregistret%20(LPR3)%20-Diagnoseoplysning.html</t>
  </si>
  <si>
    <t>https://www.dst.dk/extranet/ForskningVariabellister/LPR_A_FORLOEB%20-%20Landspatientregistret%20(LPR3)%20-Forl%C3%B8bselementer%20og%20deres%20tilknyttede%20oplysninger.html</t>
  </si>
  <si>
    <t>https://www.dst.dk/extranet/ForskningVariabellister/LPR_A_FORLOEBSMARKOER%20-%20Landspatientregistret%20(LPR3)%20-Forl%C3%B8bsmark%C3%B8rer.html</t>
  </si>
  <si>
    <t>https://www.dst.dk/extranet/ForskningVariabellister/LPR_A_HENVISNING_TILLAEG%20-%20Landspatientregistret%20(LPR3)%20-Till%C3%A6g%20til%20henvisnings%C3%A5rsager.html</t>
  </si>
  <si>
    <t>https://www.dst.dk/extranet/ForskningVariabellister/LPR_A_KONTAKTLOKATION%20-%20Landspatientregistret%20(LPR3)%20-%20Oplysninger%20om%20kontaktlokationer.html</t>
  </si>
  <si>
    <t>https://www.dst.dk/extranet/ForskningVariabellister/LPR_A_MOR_BARN_RELATION%20-%20Oplysninger%20om%20mor%20og%20barns%20forl%C3%B8b.html</t>
  </si>
  <si>
    <t>https://www.dst.dk/extranet/ForskningVariabellister/LPR_A_PROCREGISTRERING%20-%20Oplysninger%20om%20procedureregistreringer.html</t>
  </si>
  <si>
    <t>https://www.dst.dk/extranet/ForskningVariabellister/LPR_A_PROCREGISTRERING_AFLYS%20-%20Landspatientregistret%20(LPR3)%20-Oplysninger%20om%20aflyste%20procedurer.html</t>
  </si>
  <si>
    <t>https://www.dst.dk/extranet/ForskningVariabellister/LPR_A_RESULTATER%20-%20Landspatientregistret%20(LPR3)%20-%20Oplysninger%20om%20resultatindberetninger.html</t>
  </si>
  <si>
    <t>https://www.dst.dk/extranet/ForskningVariabellister/LPR_A_SGHOPHOLD%20-%20Landspatientregistret%20(LPR3)%20-%20Information%20om%20sygehusophold.html</t>
  </si>
  <si>
    <t>Fødselsregisteret</t>
  </si>
  <si>
    <t>Birth register</t>
  </si>
  <si>
    <t>https://www.dst.dk/extranet/ForskningVariabellister/MFR_NYFOEDTE%20-%20F%C3%B8dselsregisteret.html</t>
  </si>
  <si>
    <t>https://www.dst.dk/extranet/ForskningVariabellister/UDD_TRIVSEL_STORE_KLASSER%20-%20Nationale%20trivselsm%C3%A5ling%20i%20folkeskolen%20for%204.-9.%20klasse.html</t>
  </si>
  <si>
    <t>https://www.dst.dk/extranet/ForskningVariabellister/UDD_TRIVSEL_SMAA_KLASSER%20-%20Nationale%20trivselsm%C3%A5ling%20i%20folkeskolen%20for%200.-3.%20klasse.html</t>
  </si>
  <si>
    <t>https://www.dst.dk/extranet/ForskningVariabellister/UDD_NATTEST_OPRINDELIGE%20-%20Obligatoriske%20nationale%20test%20i%20folkeskolen%20(oprindelige%20resultater).html</t>
  </si>
  <si>
    <t>https://www.dst.dk/extranet/ForskningVariabellister/UDD_NATTEST_GENBEREGNEDE%20-%20Obligatoriske%20nationale%20test%20i%20folkeskolen%20(genberegnede%20resultater).html</t>
  </si>
  <si>
    <t>https://www.dst.dk/extranet/ForskningVariabellister/UDD_FOLKESKOLE_FRAVAER_STIL%20-%20Elevfrav%C3%A6r%20i%20folkeskolen.html</t>
  </si>
  <si>
    <t>https://www.dst.dk/extranet/ForskningVariabellister/UDD_FOLKESKOL_NAT_OVERGTEST%20-%20Folkeskolens%20Nationale%20Overgangstest%20(FNO).html</t>
  </si>
  <si>
    <t>Elevfravær i folkeskolen</t>
  </si>
  <si>
    <t>Obligatoriske nationale test i folkeskolen (genberegnede resultater)</t>
  </si>
  <si>
    <t>Obligatoriske nationale test i folkeskolen (oprindelige resultater)</t>
  </si>
  <si>
    <t>Nationale trivselsmåling i folkeskolen for 0.-3. klasse</t>
  </si>
  <si>
    <t>Nationale trivselsmåling i folkeskolen for 4.-9. klasse</t>
  </si>
  <si>
    <t>National satisfaction survey in primary school for grades 4-9</t>
  </si>
  <si>
    <t>National satisfaction survey in primary school for grades 0-3</t>
  </si>
  <si>
    <t>Mandatory national tests in primary school (original results)</t>
  </si>
  <si>
    <t>Mandatory national tests in primary school (recalculated results)</t>
  </si>
  <si>
    <t>Student absenteeism in primary school</t>
  </si>
  <si>
    <t>Folkeskolens Nationale Overgangstest (FNO)</t>
  </si>
  <si>
    <t>National Primary School Transition Test (FNO)</t>
  </si>
  <si>
    <t>Elevers klasseident</t>
  </si>
  <si>
    <t>Student's class ID</t>
  </si>
  <si>
    <t>https://www.dst.dk/extranet/ForskningVariabellister/UDKLASSE_ID%20-%20Elevers%20klasseident.html</t>
  </si>
  <si>
    <t xml:space="preserve">Komplet med kontakter fra 2017 og frem. Et mindre antal kontakter fra 1992-2016. </t>
  </si>
  <si>
    <t xml:space="preserve">SKS-Kode for en aftale om betaling, der vedrører en patientkontakt eller en procedure.
</t>
  </si>
  <si>
    <t xml:space="preserve">SKS-tekst for en aftale om betaling, der vedrører en patientkontakt eller en procedure.
</t>
  </si>
  <si>
    <t xml:space="preserve">ID på betalingsoplysning, en surrogatnøgle dannet i kombination af DW_ValidFrom og Betalingsoplysning_ID.
DW_EK_BetalingsOplysning er unik på tværs af historiske udseender.  </t>
  </si>
  <si>
    <t xml:space="preserve">Koblingsnøgle til den procedureregistrering en betalingsoplysning vedrører.
</t>
  </si>
  <si>
    <t>Angiver hvorvidt en betalingsoplysning er knyttet til en kontakt eller procedure. 1: betalingsoplysning knyttet til kontakt, 0: Betalingsoplysning til procedure</t>
  </si>
  <si>
    <t>Tidspunkt for hvornår data er indberettet</t>
  </si>
  <si>
    <t>Koblingsnøgle til den kontakt en betalingsoplysning vedrører</t>
  </si>
  <si>
    <t xml:space="preserve">Specialiseringsniveau på betalingsoplysning
SKS-Kode der angiver specialiseringsniveau i henhold til Sundhedsstyrelsens specialeplanlægning
</t>
  </si>
  <si>
    <t>Tekst, der angiver specialiseringsniveau (Bet_opl_spec_niv) i henhold til Sundhedsstyrelsens specialeplanlægning</t>
  </si>
  <si>
    <t>Indeholder dato og tidspunkt for hvornår et sæt af betalingsoplysninger ikke længere er gældende.</t>
  </si>
  <si>
    <t>SKS-koden for diagnosen</t>
  </si>
  <si>
    <t>Diagnoseteksten tilknyttet sks-koden</t>
  </si>
  <si>
    <t>Diagnosetype beskrevet med tekst
Bemærk der er flere værdier ved Diag_kode_type = '+'
Sideangivelse, tillægskode, Metastase, Lokalrecidiv</t>
  </si>
  <si>
    <t xml:space="preserve">Indeholder en kode, der angiver en diagnosetype. Kan antage værdierne: 
+: Øvrige oplysninger indberettet på diagnosen
A: Aktionsdiagnose
B: Bidiagnose
</t>
  </si>
  <si>
    <t xml:space="preserve">SKS-koden for diagnosen, der er parent til diagnose. Parent er den diagnose som tillægsoplysning under 'Diag_kode' er registreret til. </t>
  </si>
  <si>
    <t>Diagnoseteksten tilknyttet sks-koden for diagnosen, der er parent til diagnose</t>
  </si>
  <si>
    <t xml:space="preserve">Indeholder en kode, der angiver en diagnosetype for parent diagnosen. Kan antage værdierne: 
A: Aktionsdiagnose
B: Bidiagnose
</t>
  </si>
  <si>
    <t>Diagnosetype beskrevet med tekst</t>
  </si>
  <si>
    <t>LPRindberetningssystem angiver navnet på det LPR indberetningssystem, hvorfra data stammer</t>
  </si>
  <si>
    <t xml:space="preserve">Koblingsnøgle til den kontakt, som diagnoserne er tilknyttet. </t>
  </si>
  <si>
    <t xml:space="preserve">Diagnose senere afkræftet
Senere afkræftet diagnose opstår oftest, når der efter kontaktafslutning og efterfølgende indberetning fremkommer nye oplysninger fx histologi-svar, der viser, at den indberettede diagnose og/eller ved de indberettede oplysninger for udbredelse mv. ikke var korrekte.
Se LPR Indberetningsvejledning for yderligere forklaring. 
</t>
  </si>
  <si>
    <t xml:space="preserve">Reference-ID til det forrige forløbselement </t>
  </si>
  <si>
    <t>ID på helbredsforløb. Nøglen er gennemgående for et helbredsforløb over tid. Alle forløbselementer indgår i et helbredsforløb. Helbredsforløbet kan bestå af et eller flere forløbselement. Indgår der flere forløbselementer gælder der: Referencetypen skal være ALAA03 -reference til andet forløbselement (samme sygdom) eller ALAA01 - henvist i samme sygdomsforløb</t>
  </si>
  <si>
    <t xml:space="preserve">DW_EK_Forloeb er en nøgle der entydigt udpeger et forløb. DW_EK_Forloeb er unik på tværs af historiske udseender. Denne er primærnøgle for tabellen. </t>
  </si>
  <si>
    <t>DW_EK_Borger er en surrogatnøgle og identificerer den samme borger på tværs af historik. (Obs en borger med flere CPR-numre vil også have flere DW_EK_Borger ID'er) 
DW_EK_Borger dannet på baggrund af en kombinationen af CPR-nummer og CPR-nummer-udsteder. Eksempler på CPR-nummer-udsteder, kunne være Region Midtjylland, som udsteder et erstatnings-CPR-nummer, eller CPR-kontoret, som udsteder rigtige CPR-numre. 
To CPR-nummer-udstedere kan i princippet udstede det samme erstatnings-CPR-nummer til to forskellige borgere. Derfor indgår CPR-nummer-udsteder i udpegelse af ét unikt cprnummer.</t>
  </si>
  <si>
    <t xml:space="preserve">Afslutningsmåde for forløb. Indeholder SKS-kode, der angiver typen af instans, et forløbsansvar afsluttes/overdrages til. </t>
  </si>
  <si>
    <t>Beskriver typen af instans, som forløbsansvaret afsluttes/overdrages til.</t>
  </si>
  <si>
    <t>Angiver den forløbsansvarlige enhed.
Hvis indberetningssystem er LPR3 indeholder denne en SOR-kode og for tidligere indberetningssystemer indeholder den en SHAK-kode.</t>
  </si>
  <si>
    <t xml:space="preserve">Regionskode for den region hvor den forløbsansvarlige geografisk er placeret. </t>
  </si>
  <si>
    <t>Tekst på regionskode under forl_ans_geo_reg</t>
  </si>
  <si>
    <t>For lprindberetningssystem = LPR3, der hentes SORSundhedsInstitutionsKode
For øvrig lprindberetningssystemer, der hentes ShakSghKode
Sættes til 'ukendt' hvis kontakt_ansvarlig er højere i hierarki end sygehus</t>
  </si>
  <si>
    <t>Den organisatoriske regionskode - 1081, 1082, 1083, 1084 eller 1085 for offentlige 
'Ukendt' for øvrige</t>
  </si>
  <si>
    <t xml:space="preserve">Tekst på regionskode under forl_ans_org_reg. </t>
  </si>
  <si>
    <t>SKS-Kode tilknyttet et fritvalg</t>
  </si>
  <si>
    <t>SKS-tekst tilknyttet et fritvalg</t>
  </si>
  <si>
    <t>Vurderingsresultat vedr. helbredstilstand der indgår i henvisning som grundlag for visitation. Angivet ved SKS-kode for en diagnose</t>
  </si>
  <si>
    <t>Tekst til henvisningsaarsag</t>
  </si>
  <si>
    <t>Henvisende instans. Angiver hvilken organisation, der er den henvisende ved et givent forløb
For lprindberetningssystem = LPR3, der hentes SOR-opslyninger
For øvrig lprindberetningssystemer, der hentes SHAK-oplysninger.</t>
  </si>
  <si>
    <t xml:space="preserve">Indeholder SKS-kode for henvisningsmåde </t>
  </si>
  <si>
    <t xml:space="preserve">Indeholder beskrivelse af kode for henvisningsmåde </t>
  </si>
  <si>
    <t xml:space="preserve">Dato og tidspunkt for henvisning til et forløb
</t>
  </si>
  <si>
    <t>Angiver hvorvidt Organisationsejer er 'Privat', Stat' eller 'Region'</t>
  </si>
  <si>
    <t xml:space="preserve">Indeholder SKS-kode, der angiver det overordnede helbredstema for et forløb </t>
  </si>
  <si>
    <t xml:space="preserve">Indeholder SKS-tekst, der angiver overordnede helbredstema for et forløb.  </t>
  </si>
  <si>
    <t>LPR_Entity_ID indeholder indberetningsnøglen til LPR3.</t>
  </si>
  <si>
    <t>Indeholder SKS-kode, der angiver referencemåde for et forløb.</t>
  </si>
  <si>
    <t>Indeholder SKS-tekst, der angiver referencemåder for forløb.</t>
  </si>
  <si>
    <t xml:space="preserve">Dato og tidspunkt for et forløbs start_x000D_
</t>
  </si>
  <si>
    <t>Dato og tidspunkt for et forløbs afslutning</t>
  </si>
  <si>
    <t xml:space="preserve">Dato og tidspunkt for et helbredsforløbs start_x000D_
 </t>
  </si>
  <si>
    <t>Dato og tidspunkt for et helbredsforløbs afslutning</t>
  </si>
  <si>
    <t>Reference til Forloeb-tabel angivende det forløb markørerne knyttes til.</t>
  </si>
  <si>
    <t>ID på helbredsforløb</t>
  </si>
  <si>
    <t xml:space="preserve">DW_EK_Markoerregistrering er en surrogatnøgle dannet i kombination af DW_ValidFrom, Forloebsmarkoer_ID.
DW_EK_Markoerregistrering er unik på tværs af historiske udseender.  </t>
  </si>
  <si>
    <t>SKS-kode for markøren</t>
  </si>
  <si>
    <t>Dato og tidspunkt for markørregistreringen</t>
  </si>
  <si>
    <t>SKS-kodetypen for markøren</t>
  </si>
  <si>
    <t>SKS-tekst tilknyttet markøren</t>
  </si>
  <si>
    <t>Dato og tidspunkt for hvornår data er indberettet</t>
  </si>
  <si>
    <t>Reference til Kontakt-tabel</t>
  </si>
  <si>
    <t xml:space="preserve">Reference til Forloeb-tabel
</t>
  </si>
  <si>
    <t>Tillægskode til henvisningsdiagnosen (Kont_henv_aarsag eller Forl_henv_aarsag)</t>
  </si>
  <si>
    <t>Indeholder tekst på tillægskode</t>
  </si>
  <si>
    <t>Primærnøgle for kontakten. Kolonnen indeholder et løbenummer, som er unikt for en kontakt på tværs af versioner.</t>
  </si>
  <si>
    <t xml:space="preserve">Nøgle for helbredsforløb. Nøglen er gennemgående for et helbredsforløb over tid. </t>
  </si>
  <si>
    <t>Id på sygehusophold. Koblingsnøgle til Sygehusophold, anvendes til at udpege alle kontakter som indgår i samme sygehusophold</t>
  </si>
  <si>
    <t>Angiver hvorvidt kontakten er afsluttet.
1: Kontakt er afsluttet, 0:Kontakt åben (ingen sluttidspunkt)</t>
  </si>
  <si>
    <t>Indeholder SKS koden for kontaktens kontaktårsag</t>
  </si>
  <si>
    <t>Indeholder SKS teksten for kontaktens kontaktårsag</t>
  </si>
  <si>
    <t>Den kontaktansvarlige enhed.
Hvis LPR3 indeholder denne en SOR-kode og for tidligere indberetningssystemer indeholder den en SHAK-kode</t>
  </si>
  <si>
    <t>Den geografiske regionskode
Udfald: 1081, 1082, 1083, 1084 eller 1085</t>
  </si>
  <si>
    <t>Navn på Kont_ans_geo_reg</t>
  </si>
  <si>
    <t>Indeholder navn det hovedspeciale, den kontaktansvarlige kan påtage sig lægefagligt ansvar for.</t>
  </si>
  <si>
    <t>Hovedspeciale fra Shak</t>
  </si>
  <si>
    <t>Kontaktansvarlig institution. For lprindberetningssystem = LPR3, der hentes SORSundhedsInstitutionsKode. For øvrig lprindberetningssystemer, der hentes ShakSghKode. Sættes til 'ukendt' hvis kontakt_ansvarlig er højere i hierarki end sygehus</t>
  </si>
  <si>
    <t xml:space="preserve">Den organisatoriske regionskode - 1081, 1082, 1083, 1084 eller 1085 for offentlige 
'Ukendt' for øvrige </t>
  </si>
  <si>
    <t>Navn på Kont_ans_org_reg</t>
  </si>
  <si>
    <t>Kode for finansieringsform for en kontakt</t>
  </si>
  <si>
    <t>Tekst for finansieringsform for en kontakt</t>
  </si>
  <si>
    <t xml:space="preserve">Angiver hvilken organisation, der er den henvisende. For lprindberetningssystem = LPR3, der hentes SOR-opslyninger. For øvrig lprindberetningssystemer, der hentes SHAK-oplysninger. </t>
  </si>
  <si>
    <t xml:space="preserve">Dato og tidspunkt for henvisning tilknyttet kontakt
</t>
  </si>
  <si>
    <t>Indeholder dato og tidspunkt for opstart af en kontakt.</t>
  </si>
  <si>
    <t>Indeholder dato og tidspunkt for afslutning af en kontakt.</t>
  </si>
  <si>
    <t>LPR1/LPR2/MiniPAS specifik variabel. Angiver patienttypen. Værdier: 0,1,2,3</t>
  </si>
  <si>
    <t>LPR1/LPR2/MiniPAS specifik variabel. Værdier: Indlagt patient, Deldøgnspatient, Ambulatoriepatient, Skadestuepatient</t>
  </si>
  <si>
    <t>SKS-koden for aktionsdiagnosen tilknyttet kontakten</t>
  </si>
  <si>
    <t>Diagnoseteksten tilknyttet sks-koden under Adiag</t>
  </si>
  <si>
    <t>SKS-Kode tilknyttet en kontakttype. Fra LPR3 er indlæst administrative koder til LPR3 vedr kontakttype fra SKS.</t>
  </si>
  <si>
    <t>SKS-tekst tilknyttet en kontakttype. Fra LPR3 er indlæst beskrivende tekst for administrative  koder til LPR3 vedr kontakttype fra SKS.</t>
  </si>
  <si>
    <t xml:space="preserve">SKS-Kode tilknyttet en prioritet. Fra LPR3 er indlæst administrative koder til LPR3 vedr prioritet fra SKS. For LPR2 og Minipas er indlæst lokale koder til beskrivelse af ´indlæggelsesmåde/indmåde´.  </t>
  </si>
  <si>
    <t xml:space="preserve">SKS-tekst tilknyttet en prioritet. Fra LPR3 er indlæst beskrivende tekst for administrative koder til LPR3 vedr prioritet fra SKS. For LPR2 og Minipas er indlæst beskrivende tekst for lokale koder til beskrivelse af ´indlæggelsesmåde/indmåde´.  </t>
  </si>
  <si>
    <t>Indeholder indberetningsnøglen til LPR3.</t>
  </si>
  <si>
    <t xml:space="preserve">DW_EK_Borger er en surrogatnøgle og identificerer den samme borger på tværs af historik.  (Obs en borger med flere CPR-numre vil også have flere DW_EK_Borger ID'er) 
DW_EK_Borger dannet på baggrund af en kombinationen af CPR-nummer og CPR-nummer-udsteder. Eksempler på CPR-nummer-udsteder, kunne være Region Midtjylland, som udsteder et erstatnings-CPR-nummer, eller CPR-kontoret, som udsteder rigtige CPR-numre. 
To CPR-nummer-udstedere kan i princippet udstede det samme erstatnings-CPR-nummer til to forskellige borgere. </t>
  </si>
  <si>
    <t>Reference til Forloeb-tabel</t>
  </si>
  <si>
    <t xml:space="preserve">Indeholder dato og tidspunkt for behandlingsstart. Indberetning af tidspunkt for behandlingsstart på kontakten er ikke obligatorisk, jf. Indberetningsvejledning til LPR.
</t>
  </si>
  <si>
    <t>Borgerens bopælskommunekode på kontaktens starttidspunkt.  
Oplysningen er afledt af borgerens historiske adresse, men fortolkes via den aktuelle kommunale og regionale struktur.</t>
  </si>
  <si>
    <t>Kommunenavn på Borger_bo_kom</t>
  </si>
  <si>
    <t>Indeholder regionskode for borger på kontaktens starttidspunkt. Grønland findes dog ikke som RegionID. 
Oplysningen er afledt af borgerens historiske adresse, men fortolkes via den aktuelle kommunale og regionale struktur.
1081, 1082, 1083, 1084 eller 1085 hvis bopæl i DK
'9999' for øvrige</t>
  </si>
  <si>
    <t>Indeholder navne på regioner. Grønland findes som regionsnavn, men er dog ikke tildelt et RegionID.
Oplysningen er afledt af borgerens historiske adresse, men fortolkes via den aktuelle kommunale og regionale struktur.</t>
  </si>
  <si>
    <t>Angiver alder i hele år på dato for kontaktens starttidspunkt. Angivet som numerisk format</t>
  </si>
  <si>
    <t>Angiver alder i hele år på dato for kontaktens sluttidspunkt. Angivet som numerisk format</t>
  </si>
  <si>
    <t>Fødselsdato for patient, ex. '2020-12-31'</t>
  </si>
  <si>
    <t>Dødsdato for patient</t>
  </si>
  <si>
    <t xml:space="preserve">KoenID angiver en persons køn, på kontaktens starttidspunkt, forkortet som K (for kvinde), M (for mand) eller 'Ukendt' </t>
  </si>
  <si>
    <t>Koblingsnøgle til den kontakt en kontaktlokationen vedrører</t>
  </si>
  <si>
    <t>Entity nøgle for Kontaktlokation</t>
  </si>
  <si>
    <t>1: Der er angivet fravær
0: Der er ikke angivet fravær</t>
  </si>
  <si>
    <t>Sor-kode der relateret til opholdsenhed</t>
  </si>
  <si>
    <t>Hovedspeciale på den pågældende SOR-enhed</t>
  </si>
  <si>
    <t>Indeholder SKS-kode, der angiver en patients fravær, iht. en opholdsadresse.</t>
  </si>
  <si>
    <t>Beskriver en patients fravær, iht. en opholdsadresse.</t>
  </si>
  <si>
    <t>Sor sundhedsinstitutionskode</t>
  </si>
  <si>
    <t>Indeholder dato og tidspunkt for, hvornår en borgers fysiske tilstedeværelse på en given opholdsadresse/sundhedsproducerende enhed starter.</t>
  </si>
  <si>
    <t>Indeholder dato og et tidspunkt for, hvornår en borgers fysiske tilstedeværelse på en opholdsadresse/sundhedsproducerende enhed afsluttes.</t>
  </si>
  <si>
    <t xml:space="preserve">Nøgle på mor-barn forløb. Nøglen er gennemgående for et helbredsforløb over tid. 
</t>
  </si>
  <si>
    <t xml:space="preserve">Reference til moderens forløb_x000D_
Referenceid til forrige forløbselement. </t>
  </si>
  <si>
    <t>Reference til barnets forløb</t>
  </si>
  <si>
    <t xml:space="preserve">Surrogatnøgle for moderen
DW_EK_Borger er en surrogatnøgle og identificerer den samme borger på tværs af historik. </t>
  </si>
  <si>
    <t xml:space="preserve">Surrogtanøgle for barnet
DW_EK_Borger er en surrogatnøgle og identificerer den samme borger på tværs af historik. </t>
  </si>
  <si>
    <t>Forløbslabel på barnets forløbelement</t>
  </si>
  <si>
    <t xml:space="preserve">Tekst på forløbslabel </t>
  </si>
  <si>
    <t>Forløbslabel på moderens forløbselement</t>
  </si>
  <si>
    <t>Tekst på forløbslabel på moderens forløbselement</t>
  </si>
  <si>
    <t>forloeb_referencetype indeholder SKS-kode, der angiver referencemåde for et forløb.
'ALAA04' for alle i denne tabel</t>
  </si>
  <si>
    <t>forloeb_referencetype_Tekst indeholder SKS-tekst, der angiver referencemåder for forløb.
'barn til mor' for alle</t>
  </si>
  <si>
    <t xml:space="preserve">Angiver barnets køn forkortet som K (for kvinde), M (for mand) eller 'Ukendt'. </t>
  </si>
  <si>
    <t xml:space="preserve">Koblingsnøgle til det forløb en procedure er tilknyttet. Er kun udfyldt, hvis procedurerne er udført uden patientkontakt. 
</t>
  </si>
  <si>
    <t xml:space="preserve">Koblingsnøgle til den kontakt en procedure er tilknyttet. Er kun udfyldt, hvis procedurerne er udført på en kontakt 
</t>
  </si>
  <si>
    <t xml:space="preserve">Id på procedureregistrering. Der er et ID per registreret procedure, hvorfor tillægsoplysninger til en procedure vil være under samme id. 
DW_EK_ProcedureRegistrering er unik på tværs af historiske udseender. 
DW_EK_ProcedureRegistrering er en surrogatnøgle dannet i kombination af DW_ValidFrom, ProcedureRegistrering_ID og EXTENSION. 
</t>
  </si>
  <si>
    <t>Id på sygehusophold. Koblingsnøgle til Sygehusophold, anvendes til at udpege alle procedurer som_x000D_
indgår i samme sygehusophold</t>
  </si>
  <si>
    <t>1: Procedure uden patientkontakt, 0:Procedure tilknyttet kontakt</t>
  </si>
  <si>
    <t xml:space="preserve">Indeholder SKS-kode, der angiver en procedure eller en tillægsoplysning til en procedure.
</t>
  </si>
  <si>
    <t>Procedure_Tekst indeholder navn på procedure.</t>
  </si>
  <si>
    <t>Angiver en proceduretype.</t>
  </si>
  <si>
    <t>Indeholder tekst på proceduretype
Bemærk der er flere værdier ved Proc_kode_type = '+'
For LPR3-data: Anvendt kontrast, Sideangivelse, Personalekategori, Handlingsspecifikation, Indikation eller Tillægskode</t>
  </si>
  <si>
    <t xml:space="preserve">Indeholder SKS-kode, der angiver procedure_parent. 
Parent er den procedure som tillægsoplysning under 'Proc_kode' er registreret til. </t>
  </si>
  <si>
    <t>Indeholder navn på proc_parent_kode.</t>
  </si>
  <si>
    <t>Indeholder tekst på proceduretype</t>
  </si>
  <si>
    <t>Dato og tidspunkt for procedureregistreringens slut</t>
  </si>
  <si>
    <t>Dato og tidspunkt for procedureregistreringens start</t>
  </si>
  <si>
    <t>Den producerende enhed af procedure. 
Hvis LPR3 indeholder denne en SOR-kode og for tidligere indberetningssystemer indeholder den en SHAK-kode</t>
  </si>
  <si>
    <t>Reference til Kontakt-tabel. Er udfyldt, hvis en resultatindberetning er trigget af en kontaktårsag, af en diagnose, eller hvis kontakten er kendt for en proceduretrigget resultatindberetning.</t>
  </si>
  <si>
    <t>Reference til Procedureregistrering tabel. Er udfyldt, hvis en resultatindberetning er trigget af en procedure.</t>
  </si>
  <si>
    <t>ID på resultatindberetning</t>
  </si>
  <si>
    <t>SKS-Kode tilknyttet en resultatindberetning. Fx "RAA01"</t>
  </si>
  <si>
    <t>Ansvarlig enhed (angivet ved SOR-kode) på resultatindberetningen
For andet data end LPR3, da er det SHAK-koden</t>
  </si>
  <si>
    <t xml:space="preserve">Sundhedsinstitution som ansvarlig enhed hører under i SOR.
For andet data end LPR3, der er det Sygehus hentet fra SHAK </t>
  </si>
  <si>
    <t>Resultatindberetningsstatus, SKS-kode</t>
  </si>
  <si>
    <t xml:space="preserve">Tekst til resultatindberetningsstatus. </t>
  </si>
  <si>
    <t xml:space="preserve">Navn på resultatindberetning, fx Canceranmeldelse </t>
  </si>
  <si>
    <t>SKS-Kode tilknyttet en resultattype</t>
  </si>
  <si>
    <t>Tekst på SKS-kode for resultattype</t>
  </si>
  <si>
    <t>Dato og tidspunkt for resultatets konstatering</t>
  </si>
  <si>
    <t>Indeholder faders CPR-nummer ved dødfødt barn, jf. resultatindberetning til barnets fødselskontakt. Resultattype = 'RDA45' (Res.type: faders cpr-nummer)</t>
  </si>
  <si>
    <t>Udfyldt hvis resultatværdi er et tal</t>
  </si>
  <si>
    <t>Udfyldt hvis resultatværdi er en tekststreng</t>
  </si>
  <si>
    <t>Udfyldt hvis resultatværdi er et tidspunkt</t>
  </si>
  <si>
    <t>SKS-kode for diagnose, hvis det er en diagnose, der har trigget resultatindberetningen
SKS-kode for procedure, hvis det er en procedure, der har trigget resultatindberetningen
SKS-kode for kontaktårsag, hvis det er kontakårsag, der har trigget resultatindberetningen</t>
  </si>
  <si>
    <t>Tekst på triggerkode</t>
  </si>
  <si>
    <t>Type af trigger. Udfald: Diagnose, Kontaktårsag, Procedure</t>
  </si>
  <si>
    <t>Antal kontakter i sygehusopholdet</t>
  </si>
  <si>
    <t>Behandlingstype i forbindelse med sygehusopholdet (udfald: Somatisk, Psykiatrisk, Somatisk/Psykiatrisk). 
En kontakt er 'Psykiatrisk', hvis aktionsdiagnosen starter med DF (Psykiske lidelser og adfærdsmæssige forstyrrelser) eller den kontaktansvarliges speciale er 'psykiatri' eller 'børne- og ungdomspsykiatri'. Hvis en kontakt ikke er 'Psykiatrisk', så er den 'Somatisk'.
Et Sygehusophold er 'Psykiatrisk', hvis alle kontakter, der indgår i opholdet, er 'Psykiatrisk'.
Et Sygehusophold er 'Somatisk', hvis alle kontakter, der indgår i opholdet, er 'Somatisk'.
Et Sygehusophold er 'Somatisk/Psykiatrisk', hvis der i opholdet både indgår kontakter af typen 'Psykiatrisk' og 'Somatisk'.</t>
  </si>
  <si>
    <t>Borgerens alder i år på sygehusopholdets starttidspunkt</t>
  </si>
  <si>
    <t>Borgerens bopælsregion på sygehusopholdets sluttidspunkt</t>
  </si>
  <si>
    <t>Borgerens køn på sygehusopholdets sluttidspunkt</t>
  </si>
  <si>
    <t>Den organisatoriske region i hvilken sygehusopholdet afsluttedes. Den organisatoriske region kan være forskellig fra organisationens geografiske placering. For sygehustype "Privat", vil dette felt være "NULL".</t>
  </si>
  <si>
    <t>Flag som angiver, om sygehustypen er "offentlig"</t>
  </si>
  <si>
    <t>Flag som angiver, om sygehustypen er "privat"</t>
  </si>
  <si>
    <t>Flag som angiver, om sygehustypen er "hospice"</t>
  </si>
  <si>
    <t>Flag som angiver, om mindst én kontakt i et sygehusophold er offentligt finansieret</t>
  </si>
  <si>
    <t>Flag som angiver, om mindst én kontakt i et sygehusophold er privat finansieret</t>
  </si>
  <si>
    <t>Flag som angiver, om behandlingstypen for syghusopholdet er "somatik"</t>
  </si>
  <si>
    <t>Flag som angiver, om behandlingstypen for syghusopholdet er "psykiatri"</t>
  </si>
  <si>
    <t>Nøgle på borgeren</t>
  </si>
  <si>
    <t>Nøgle på sygehusopholdets første kontakt</t>
  </si>
  <si>
    <t>Nøgle på sygehusopholdets sidste kontakt</t>
  </si>
  <si>
    <t>Nøgle for sygehusopholdet</t>
  </si>
  <si>
    <t>Nøgle for sygehusopholdet (benyttes som koblingsnøgle i DM_LPR)</t>
  </si>
  <si>
    <t>Sygehusopholdets starttidspunkt</t>
  </si>
  <si>
    <t>Sygehusopholdets sluttidspunkt</t>
  </si>
  <si>
    <t>Sygehusopholdets type (udfald: Ambulant ophold, Indlæggelse).
Hvis varigheden (Forskel mellem Sgh_oph_starttidspunkt og Sgh_oph_sluttidspunkt målt i minutter)  på et sygehusophold er mindre end 12 timer (&lt; 12 timer), så er det et ambulant ophold, ellers er der tale om en indlæggelse</t>
  </si>
  <si>
    <t>Sygehusopholdets prioritet (udfald: Planlagt, Akut)._x000D_
Et sygehusophold har prioritet lig med 'Akut', hvis der er et akut fysisk fremmøde samme dag som sygehusopholdet startes.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</si>
</sst>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1"/>
      <color theme="1"/>
      <name val="Calibri"/>
      <family val="2"/>
      <scheme val="minor"/>
    </font>
    <font>
      <b/>
      <sz val="11"/>
      <name val="Calibri"/>
      <family val="2"/>
      <scheme val="minor"/>
    </font>
    <font>
      <b/>
      <i/>
      <sz val="11"/>
      <color theme="1"/>
      <name val="Calibri"/>
      <family val="2"/>
      <scheme val="minor"/>
    </font>
    <font>
      <b/>
      <sz val="16"/>
      <color theme="1"/>
      <name val="Calibri"/>
      <family val="2"/>
      <scheme val="minor"/>
    </font>
    <font>
      <b/>
      <sz val="16"/>
      <name val="Calibri"/>
      <family val="2"/>
      <scheme val="minor"/>
    </font>
    <font>
      <b/>
      <sz val="16"/>
      <color rgb="FF0070C0"/>
      <name val="Calibri"/>
      <family val="2"/>
      <scheme val="minor"/>
    </font>
    <font>
      <b/>
      <u/>
      <sz val="11"/>
      <name val="Calibri"/>
      <family val="2"/>
      <scheme val="minor"/>
    </font>
    <font>
      <b/>
      <u/>
      <sz val="11"/>
      <color rgb="FF0070C0"/>
      <name val="Calibri"/>
      <family val="2"/>
      <scheme val="minor"/>
    </font>
    <font>
      <u/>
      <sz val="11"/>
      <color theme="10"/>
      <name val="Calibri"/>
      <family val="2"/>
      <scheme val="minor"/>
    </font>
    <font>
      <sz val="11"/>
      <name val="Calibri"/>
      <family val="2"/>
      <scheme val="minor"/>
    </font>
    <font>
      <sz val="11"/>
      <color rgb="FF333333"/>
      <name val="Calibri"/>
      <family val="2"/>
      <scheme val="minor"/>
    </font>
    <font>
      <u/>
      <sz val="11"/>
      <color rgb="FF0000FF"/>
      <name val="Calibri"/>
      <family val="2"/>
      <scheme val="minor"/>
    </font>
    <font>
      <sz val="10"/>
      <name val="Verdana"/>
      <family val="2"/>
    </font>
    <font>
      <u/>
      <sz val="11"/>
      <color rgb="FF800080"/>
      <name val="Calibri"/>
      <family val="2"/>
      <scheme val="minor"/>
    </font>
    <font>
      <sz val="10"/>
      <name val="System"/>
      <family val="2"/>
    </font>
    <font>
      <sz val="11"/>
      <color rgb="FF222222"/>
      <name val="Calibri"/>
      <family val="2"/>
      <scheme val="minor"/>
    </font>
    <font>
      <b/>
      <i/>
      <sz val="11"/>
      <name val="Calibri"/>
      <family val="2"/>
      <scheme val="minor"/>
    </font>
    <font>
      <sz val="16"/>
      <color theme="1"/>
      <name val="Calibri"/>
      <family val="2"/>
      <scheme val="minor"/>
    </font>
    <font>
      <sz val="11"/>
      <color rgb="FFFF0000"/>
      <name val="Calibri"/>
      <family val="2"/>
      <scheme val="minor"/>
    </font>
    <font>
      <sz val="10"/>
      <color rgb="FF000000"/>
      <name val="Arial"/>
      <family val="2"/>
    </font>
    <font>
      <sz val="11"/>
      <color rgb="FF000000"/>
      <name val="Calibri"/>
      <family val="2"/>
      <scheme val="minor"/>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rgb="FF00B050"/>
        <bgColor indexed="64"/>
      </patternFill>
    </fill>
  </fills>
  <borders count="6">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9" fillId="0" borderId="0" applyNumberFormat="0" applyFill="0" applyBorder="0" applyAlignment="0" applyProtection="0"/>
    <xf numFmtId="0" fontId="14" fillId="0" borderId="0" applyNumberFormat="0" applyFill="0" applyBorder="0" applyAlignment="0" applyProtection="0"/>
    <xf numFmtId="0" fontId="12" fillId="0" borderId="0" applyNumberFormat="0" applyFill="0" applyBorder="0" applyAlignment="0" applyProtection="0"/>
    <xf numFmtId="0" fontId="15" fillId="0" borderId="0"/>
  </cellStyleXfs>
  <cellXfs count="81">
    <xf numFmtId="0" fontId="0" fillId="0" borderId="0" xfId="0"/>
    <xf numFmtId="0" fontId="1" fillId="0" borderId="0" xfId="0" applyFont="1"/>
    <xf numFmtId="0" fontId="0" fillId="0" borderId="0" xfId="0" applyAlignment="1">
      <alignment horizontal="center"/>
    </xf>
    <xf numFmtId="0" fontId="2" fillId="0" borderId="0" xfId="0" applyFont="1" applyAlignment="1">
      <alignment horizontal="center" wrapText="1"/>
    </xf>
    <xf numFmtId="0" fontId="0" fillId="0" borderId="0" xfId="0" applyAlignment="1">
      <alignment wrapText="1"/>
    </xf>
    <xf numFmtId="0" fontId="1" fillId="0" borderId="1" xfId="0" applyFont="1" applyBorder="1" applyAlignment="1">
      <alignment horizontal="left" wrapText="1"/>
    </xf>
    <xf numFmtId="0" fontId="1" fillId="0" borderId="0" xfId="0" applyFont="1" applyAlignment="1">
      <alignment horizontal="left" vertical="top" wrapText="1"/>
    </xf>
    <xf numFmtId="0" fontId="3" fillId="0" borderId="0" xfId="0" applyFont="1" applyAlignment="1">
      <alignment horizontal="left" vertical="top" wrapText="1"/>
    </xf>
    <xf numFmtId="0" fontId="1" fillId="0" borderId="1" xfId="0" applyFont="1" applyBorder="1" applyAlignment="1">
      <alignment horizontal="left"/>
    </xf>
    <xf numFmtId="0" fontId="4" fillId="0" borderId="0" xfId="0" applyFont="1"/>
    <xf numFmtId="0" fontId="6" fillId="0" borderId="0" xfId="0" applyFont="1"/>
    <xf numFmtId="0" fontId="1" fillId="0" borderId="0" xfId="0" applyFont="1" applyAlignment="1">
      <alignment horizontal="center" vertical="center" wrapText="1"/>
    </xf>
    <xf numFmtId="0" fontId="1" fillId="0" borderId="0" xfId="0" applyFont="1" applyAlignment="1">
      <alignment vertical="center"/>
    </xf>
    <xf numFmtId="0" fontId="7" fillId="0" borderId="0" xfId="0" applyFont="1" applyAlignment="1">
      <alignment vertical="center"/>
    </xf>
    <xf numFmtId="0" fontId="9" fillId="0" borderId="0" xfId="1"/>
    <xf numFmtId="0" fontId="10" fillId="0" borderId="0" xfId="0" applyFont="1"/>
    <xf numFmtId="0" fontId="4" fillId="2" borderId="0" xfId="0" applyFont="1" applyFill="1"/>
    <xf numFmtId="0" fontId="7" fillId="0" borderId="0" xfId="0" applyFont="1" applyAlignment="1">
      <alignment horizontal="left" vertical="center"/>
    </xf>
    <xf numFmtId="0" fontId="13" fillId="0" borderId="0" xfId="0" applyFont="1"/>
    <xf numFmtId="0" fontId="7" fillId="0" borderId="0" xfId="0" applyFont="1"/>
    <xf numFmtId="0" fontId="1" fillId="0" borderId="0" xfId="0" applyFont="1" applyAlignment="1">
      <alignment horizontal="left" wrapText="1"/>
    </xf>
    <xf numFmtId="0" fontId="0" fillId="0" borderId="0" xfId="0" applyAlignment="1">
      <alignment horizontal="left" wrapText="1"/>
    </xf>
    <xf numFmtId="0" fontId="2" fillId="0" borderId="0" xfId="0" applyFont="1" applyAlignment="1">
      <alignment horizontal="left" vertical="center" wrapText="1"/>
    </xf>
    <xf numFmtId="0" fontId="1" fillId="0" borderId="0" xfId="0" applyFont="1" applyAlignment="1">
      <alignment vertical="top"/>
    </xf>
    <xf numFmtId="0" fontId="1" fillId="0" borderId="0" xfId="0" applyFont="1" applyAlignment="1">
      <alignment horizontal="left" vertical="center"/>
    </xf>
    <xf numFmtId="0" fontId="1" fillId="0" borderId="0" xfId="0" applyFont="1" applyAlignment="1">
      <alignment vertical="center" wrapText="1"/>
    </xf>
    <xf numFmtId="0" fontId="0" fillId="0" borderId="0" xfId="0" applyAlignment="1">
      <alignment vertical="top" wrapText="1"/>
    </xf>
    <xf numFmtId="0" fontId="2" fillId="0" borderId="0" xfId="0" applyFont="1" applyAlignment="1">
      <alignment horizontal="center" vertical="top" wrapText="1"/>
    </xf>
    <xf numFmtId="0" fontId="11" fillId="0" borderId="0" xfId="0" applyFont="1" applyAlignment="1">
      <alignment vertical="top"/>
    </xf>
    <xf numFmtId="0" fontId="16" fillId="0" borderId="0" xfId="0" applyFont="1" applyAlignment="1">
      <alignment horizontal="left" vertical="top"/>
    </xf>
    <xf numFmtId="0" fontId="0" fillId="0" borderId="0" xfId="0" applyAlignment="1">
      <alignment vertical="top"/>
    </xf>
    <xf numFmtId="0" fontId="11" fillId="0" borderId="0" xfId="0" applyFont="1" applyAlignment="1">
      <alignment horizontal="center" vertical="top"/>
    </xf>
    <xf numFmtId="0" fontId="1" fillId="0" borderId="0" xfId="0" applyFont="1" applyAlignment="1">
      <alignment horizontal="center" vertical="top"/>
    </xf>
    <xf numFmtId="0" fontId="0" fillId="0" borderId="0" xfId="0" applyAlignment="1">
      <alignment horizontal="center" vertical="top"/>
    </xf>
    <xf numFmtId="0" fontId="5" fillId="0" borderId="0" xfId="0" applyFont="1" applyAlignment="1">
      <alignment horizontal="center" vertical="top"/>
    </xf>
    <xf numFmtId="0" fontId="10" fillId="0" borderId="0" xfId="0" applyFont="1" applyAlignment="1">
      <alignment horizontal="center" vertical="top"/>
    </xf>
    <xf numFmtId="0" fontId="10" fillId="0" borderId="0" xfId="0" applyFont="1" applyAlignment="1">
      <alignment horizontal="center" vertical="top" wrapText="1"/>
    </xf>
    <xf numFmtId="0" fontId="2" fillId="0" borderId="0" xfId="0" applyFont="1" applyAlignment="1">
      <alignment horizontal="center" vertical="center" wrapText="1"/>
    </xf>
    <xf numFmtId="0" fontId="17" fillId="0" borderId="0" xfId="0" applyFont="1" applyAlignment="1">
      <alignment horizontal="left" vertical="top" wrapText="1"/>
    </xf>
    <xf numFmtId="0" fontId="1" fillId="0" borderId="0" xfId="0" applyFont="1" applyProtection="1">
      <protection locked="0"/>
    </xf>
    <xf numFmtId="0" fontId="0" fillId="0" borderId="0" xfId="0" applyAlignment="1">
      <alignment vertical="center" wrapText="1"/>
    </xf>
    <xf numFmtId="0" fontId="12" fillId="0" borderId="0" xfId="3"/>
    <xf numFmtId="0" fontId="12" fillId="0" borderId="0" xfId="3" applyAlignment="1">
      <alignment horizontal="left" vertical="center" wrapText="1"/>
    </xf>
    <xf numFmtId="0" fontId="18" fillId="0" borderId="0" xfId="0" applyFont="1"/>
    <xf numFmtId="0" fontId="1" fillId="0" borderId="0" xfId="0" applyFont="1" applyAlignment="1">
      <alignment vertical="top" wrapText="1"/>
    </xf>
    <xf numFmtId="0" fontId="0" fillId="0" borderId="0" xfId="0" applyAlignment="1">
      <alignment horizontal="left" vertical="top" wrapText="1"/>
    </xf>
    <xf numFmtId="0" fontId="10" fillId="0" borderId="0" xfId="0" applyFont="1" applyAlignment="1">
      <alignment horizontal="left" vertical="top"/>
    </xf>
    <xf numFmtId="0" fontId="0" fillId="0" borderId="0" xfId="0" applyAlignment="1">
      <alignment horizontal="left" vertical="top"/>
    </xf>
    <xf numFmtId="0" fontId="10" fillId="0" borderId="0" xfId="0" applyFont="1" applyAlignment="1">
      <alignment horizontal="left" vertical="top" wrapText="1"/>
    </xf>
    <xf numFmtId="0" fontId="19" fillId="0" borderId="0" xfId="0" applyFont="1" applyAlignment="1">
      <alignment horizontal="left" vertical="top" wrapText="1"/>
    </xf>
    <xf numFmtId="0" fontId="19" fillId="0" borderId="0" xfId="0" applyFont="1" applyAlignment="1">
      <alignment wrapText="1"/>
    </xf>
    <xf numFmtId="0" fontId="12" fillId="0" borderId="0" xfId="3" applyAlignment="1">
      <alignment horizontal="left"/>
    </xf>
    <xf numFmtId="0" fontId="9" fillId="0" borderId="0" xfId="1" applyAlignment="1">
      <alignment horizontal="left"/>
    </xf>
    <xf numFmtId="0" fontId="12" fillId="0" borderId="0" xfId="1" applyFont="1" applyAlignment="1">
      <alignment horizontal="left"/>
    </xf>
    <xf numFmtId="0" fontId="12" fillId="0" borderId="0" xfId="3" applyFill="1" applyAlignment="1">
      <alignment horizontal="left"/>
    </xf>
    <xf numFmtId="0" fontId="9" fillId="0" borderId="0" xfId="1" applyFill="1" applyAlignment="1">
      <alignment horizontal="left"/>
    </xf>
    <xf numFmtId="0" fontId="9" fillId="0" borderId="0" xfId="1" applyAlignment="1"/>
    <xf numFmtId="0" fontId="9" fillId="0" borderId="0" xfId="1" applyFill="1" applyAlignment="1"/>
    <xf numFmtId="0" fontId="12" fillId="0" borderId="0" xfId="1" applyFont="1" applyAlignment="1"/>
    <xf numFmtId="0" fontId="0" fillId="0" borderId="0" xfId="0" applyAlignment="1">
      <alignment vertical="center"/>
    </xf>
    <xf numFmtId="0" fontId="0" fillId="3" borderId="2" xfId="0" applyFill="1" applyBorder="1" applyAlignment="1">
      <alignment horizontal="center" vertical="center"/>
    </xf>
    <xf numFmtId="0" fontId="0" fillId="3" borderId="0" xfId="0" applyFill="1" applyAlignment="1">
      <alignment vertical="center"/>
    </xf>
    <xf numFmtId="0" fontId="1" fillId="3" borderId="0" xfId="0" applyFont="1" applyFill="1" applyAlignment="1">
      <alignment horizontal="left" vertical="center" wrapText="1"/>
    </xf>
    <xf numFmtId="0" fontId="0" fillId="3" borderId="0" xfId="0" applyFill="1" applyAlignment="1">
      <alignment horizontal="center" vertical="center"/>
    </xf>
    <xf numFmtId="0" fontId="0" fillId="0" borderId="0" xfId="0" applyAlignment="1">
      <alignment horizontal="center" vertical="center"/>
    </xf>
    <xf numFmtId="0" fontId="0" fillId="3" borderId="2" xfId="0" applyFill="1" applyBorder="1" applyAlignment="1">
      <alignment vertical="center"/>
    </xf>
    <xf numFmtId="0" fontId="10" fillId="0" borderId="0" xfId="0" applyFont="1" applyAlignment="1">
      <alignment wrapText="1"/>
    </xf>
    <xf numFmtId="0" fontId="20" fillId="0" borderId="0" xfId="0" applyFont="1"/>
    <xf numFmtId="0" fontId="3" fillId="0" borderId="0" xfId="0" applyFont="1" applyAlignment="1">
      <alignment wrapText="1"/>
    </xf>
    <xf numFmtId="0" fontId="21" fillId="0" borderId="0" xfId="0" applyFont="1"/>
    <xf numFmtId="0" fontId="20" fillId="0" borderId="0" xfId="0" applyFont="1" applyAlignment="1">
      <alignment horizontal="left" vertical="top" wrapText="1"/>
    </xf>
    <xf numFmtId="0" fontId="11" fillId="0" borderId="0" xfId="0" applyFont="1" applyAlignment="1">
      <alignment vertical="top" wrapText="1"/>
    </xf>
    <xf numFmtId="0" fontId="9" fillId="0" borderId="0" xfId="1" applyFill="1"/>
    <xf numFmtId="0" fontId="6" fillId="0" borderId="0" xfId="0" applyFont="1" applyAlignment="1">
      <alignment horizontal="left"/>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wrapText="1"/>
    </xf>
    <xf numFmtId="0" fontId="0" fillId="3" borderId="4" xfId="0" applyFill="1" applyBorder="1" applyAlignment="1">
      <alignment horizontal="center" vertical="center" wrapText="1"/>
    </xf>
    <xf numFmtId="0" fontId="0" fillId="3" borderId="5" xfId="0" applyFill="1" applyBorder="1" applyAlignment="1">
      <alignment horizontal="center" vertical="center" wrapText="1"/>
    </xf>
  </cellXfs>
  <cellStyles count="5">
    <cellStyle name="Followed Hyperlink 2" xfId="2" xr:uid="{00000000-0005-0000-0000-000000000000}"/>
    <cellStyle name="Hyperlink 2" xfId="3" xr:uid="{00000000-0005-0000-0000-000001000000}"/>
    <cellStyle name="Link" xfId="1" builtinId="8"/>
    <cellStyle name="Normal" xfId="0" builtinId="0"/>
    <cellStyle name="Normal 2" xfId="4" xr:uid="{00000000-0005-0000-0000-000004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dst.dk/extranet/ForskningVariabellister/KRAN%20-%20Kriminalstatistik%20anmeldelser.html" TargetMode="External"/><Relationship Id="rId21" Type="http://schemas.openxmlformats.org/officeDocument/2006/relationships/hyperlink" Target="https://dst.dk/extranet/ForskningVariabellister/BBRE%20-%20Bygge%20og%20boligregister%20%28BED%29%20-%20enheder.html" TargetMode="External"/><Relationship Id="rId42" Type="http://schemas.openxmlformats.org/officeDocument/2006/relationships/hyperlink" Target="https://www.dst.dk/extranet/ForskningVariabellister/PSYK_DIAG%20-%20Landspatientregistret%20psykiatri%20-%20diagnoser.html" TargetMode="External"/><Relationship Id="rId47" Type="http://schemas.openxmlformats.org/officeDocument/2006/relationships/hyperlink" Target="https://www.dst.dk/extranet/ForskningVariabellister/LMDB%20-%20L%C3%A6gemiddeldatabasen.html" TargetMode="External"/><Relationship Id="rId63" Type="http://schemas.openxmlformats.org/officeDocument/2006/relationships/hyperlink" Target="https://www.dst.dk/extranet/ForskningVariabellister/BUAS%20-%20B%C3%B8rn%20og%20unge%20anbragte%20status.html" TargetMode="External"/><Relationship Id="rId68" Type="http://schemas.openxmlformats.org/officeDocument/2006/relationships/hyperlink" Target="https://www.dst.dk/extranet/ForskningVariabellister/DAR%20-%20Danmarks%20adresseregister.html" TargetMode="External"/><Relationship Id="rId84" Type="http://schemas.openxmlformats.org/officeDocument/2006/relationships/hyperlink" Target="https://www.dst.dk/extranet/ForskningVariabellister/UDDINST%20-%20Uddannelsesinstitutioner.html" TargetMode="External"/><Relationship Id="rId16" Type="http://schemas.openxmlformats.org/officeDocument/2006/relationships/hyperlink" Target="https://dst.dk/extranet/ForskningVariabellister/AMFO%20-%20Arbejdsmarkedsforanstaltninger%20%28AMFORA%29.html" TargetMode="External"/><Relationship Id="rId11" Type="http://schemas.openxmlformats.org/officeDocument/2006/relationships/hyperlink" Target="https://www.dst.dk/extranet/ForskningVariabellister/VEUV%20-%20Kursister%20ved%20voksen-%20og%20efteruddannelse.html" TargetMode="External"/><Relationship Id="rId32" Type="http://schemas.openxmlformats.org/officeDocument/2006/relationships/hyperlink" Target="https://dst.dk/extranet/ForskningVariabellister/OF%20-%20Offentligt%20fors%C3%B8rgede.html" TargetMode="External"/><Relationship Id="rId37" Type="http://schemas.openxmlformats.org/officeDocument/2006/relationships/hyperlink" Target="https://www.dst.dk/extranet/ForskningVariabellister/LPR_DIAG%20-%20Landspatientregistret%20-%20diagnoser.html" TargetMode="External"/><Relationship Id="rId53" Type="http://schemas.openxmlformats.org/officeDocument/2006/relationships/hyperlink" Target="https://www.dst.dk/extranet/ForskningVariabellister/DOD%20-%20D%C3%B8de%20i%20Danmark.html" TargetMode="External"/><Relationship Id="rId58" Type="http://schemas.openxmlformats.org/officeDocument/2006/relationships/hyperlink" Target="https://www.dst.dk/extranet/ForskningVariabellister/FOB%20-%20Folke-%20og%20Boligt%C3%A6llingen%201970.html" TargetMode="External"/><Relationship Id="rId74" Type="http://schemas.openxmlformats.org/officeDocument/2006/relationships/hyperlink" Target="https://www.dst.dk/extranet/ForskningVariabellister/PSYK_SKSUBE%20-%20Landspatientregistret%20psykiatri%20-%20oplysninger%20om%20unders%C3%B8gelser.html" TargetMode="External"/><Relationship Id="rId79" Type="http://schemas.openxmlformats.org/officeDocument/2006/relationships/hyperlink" Target="https://www.dst.dk/extranet/ForskningVariabellister/LPR_SKSUBE%20-%20Landspatientregistret%20-%20unders%C3%B8gelser%20og%20behandlinger.html" TargetMode="External"/><Relationship Id="rId5" Type="http://schemas.openxmlformats.org/officeDocument/2006/relationships/hyperlink" Target="https://www.dst.dk/extranet/ForskningVariabellister/IEPE%20-%20Indvandrere%20og%20Efterkommere.html" TargetMode="External"/><Relationship Id="rId19" Type="http://schemas.openxmlformats.org/officeDocument/2006/relationships/hyperlink" Target="https://dst.dk/extranet/ForskningVariabellister/EJSA%20-%20Ejendomme%20salgsoplysninger.html" TargetMode="External"/><Relationship Id="rId14" Type="http://schemas.openxmlformats.org/officeDocument/2006/relationships/hyperlink" Target="https://www.dst.dk/extranet/ForskningVariabellister/RAS%20-%20Registerbaserede%20arbejdsstyrkestatistik.html" TargetMode="External"/><Relationship Id="rId22" Type="http://schemas.openxmlformats.org/officeDocument/2006/relationships/hyperlink" Target="https://dst.dk/extranet/ForskningVariabellister/BBRB%20-%20Bygge%20og%20boligregister%20%28BED%29%20-%20bygninger.html" TargetMode="External"/><Relationship Id="rId27" Type="http://schemas.openxmlformats.org/officeDocument/2006/relationships/hyperlink" Target="https://dst.dk/extranet/ForskningVariabellister/SGDP%20-%20Sygedagpenge%20-%20sager.html" TargetMode="External"/><Relationship Id="rId30" Type="http://schemas.openxmlformats.org/officeDocument/2006/relationships/hyperlink" Target="https://dst.dk/extranet/ForskningVariabellister/SSSY%20-%20Sygesikring%20%286-cifret%29.html" TargetMode="External"/><Relationship Id="rId35" Type="http://schemas.openxmlformats.org/officeDocument/2006/relationships/hyperlink" Target="https://www.dst.dk/extranet/ForskningVariabellister/FAIK%20-%20Familieindkomster.html" TargetMode="External"/><Relationship Id="rId43" Type="http://schemas.openxmlformats.org/officeDocument/2006/relationships/hyperlink" Target="https://www.dst.dk/extranet/ForskningVariabellister/PSYK_ADM%20-%20Landspatientregistret%20psykiatri%20-%20administrative%20oplysninger.html" TargetMode="External"/><Relationship Id="rId48" Type="http://schemas.openxmlformats.org/officeDocument/2006/relationships/hyperlink" Target="https://www.dst.dk/extranet/ForskningVariabellister/KRMS%20-%20Sigtelser%20for%20mindre%C3%A5rige.html" TargetMode="External"/><Relationship Id="rId56" Type="http://schemas.openxmlformats.org/officeDocument/2006/relationships/hyperlink" Target="https://www.dst.dk/extranet/ForskningVariabellister/DODSAASG%20-%20D%C3%B8ds%C3%A5rsagsregister.html" TargetMode="External"/><Relationship Id="rId64" Type="http://schemas.openxmlformats.org/officeDocument/2006/relationships/hyperlink" Target="https://www.dst.dk/extranet/ForskningVariabellister/BEFADR%20-%20Adresseregister.html" TargetMode="External"/><Relationship Id="rId69" Type="http://schemas.openxmlformats.org/officeDocument/2006/relationships/hyperlink" Target="https://www.dst.dk/extranet/ForskningVariabellister/IDAP%20-%20IDA%20persondata.html" TargetMode="External"/><Relationship Id="rId77" Type="http://schemas.openxmlformats.org/officeDocument/2006/relationships/hyperlink" Target="https://www.dst.dk/extranet/ForskningVariabellister/MFRDFOED%20-%20D%C3%B8dsf%C3%B8dsler%20fra%20det%20medicinske%20f%C3%B8dselsregister.html" TargetMode="External"/><Relationship Id="rId8" Type="http://schemas.openxmlformats.org/officeDocument/2006/relationships/hyperlink" Target="https://www.dst.dk/extranet/ForskningVariabellister/UDGK%20-%20Enkeltfag%20fra%20gymnasiale%20uddannelser..html" TargetMode="External"/><Relationship Id="rId51" Type="http://schemas.openxmlformats.org/officeDocument/2006/relationships/hyperlink" Target="https://www.dst.dk/extranet/ForskningVariabellister/BUAH%20-%20B%C3%B8rn%20og%20unge%20anbragte%20h%C3%A6ndelsesregister.html" TargetMode="External"/><Relationship Id="rId72" Type="http://schemas.openxmlformats.org/officeDocument/2006/relationships/hyperlink" Target="https://www.dst.dk/extranet/ForskningVariabellister/UDDLAERER%20-%20Grundskole%20l%C3%A6rer-elever%20pr.%2030-9.html" TargetMode="External"/><Relationship Id="rId80" Type="http://schemas.openxmlformats.org/officeDocument/2006/relationships/hyperlink" Target="https://www.dst.dk/extranet/ForskningVariabellister/BFL%20-%20Detaljeret%20l%C3%B8nmodtagerdata%20fra%20e-Indkomst.html" TargetMode="External"/><Relationship Id="rId85" Type="http://schemas.openxmlformats.org/officeDocument/2006/relationships/printerSettings" Target="../printerSettings/printerSettings1.bin"/><Relationship Id="rId3" Type="http://schemas.openxmlformats.org/officeDocument/2006/relationships/hyperlink" Target="https://www.dst.dk/extranet/ForskningVariabellister/FAHU%20-%20Husstande.html" TargetMode="External"/><Relationship Id="rId12" Type="http://schemas.openxmlformats.org/officeDocument/2006/relationships/hyperlink" Target="https://www.dst.dk/extranet/ForskningVariabellister/DAGI%20-%20Daginstitutioner.html" TargetMode="External"/><Relationship Id="rId17" Type="http://schemas.openxmlformats.org/officeDocument/2006/relationships/hyperlink" Target="https://www.dst.dk/extranet/ForskningVariabellister/DUR%20-%20Dagpengeudbetalinger.html" TargetMode="External"/><Relationship Id="rId25" Type="http://schemas.openxmlformats.org/officeDocument/2006/relationships/hyperlink" Target="https://dst.dk/extranet/ForskningVariabellister/KRKO%20-%20Kriminalstatistik%20konfererede%20sager.html" TargetMode="External"/><Relationship Id="rId33" Type="http://schemas.openxmlformats.org/officeDocument/2006/relationships/hyperlink" Target="https://dst.dk/extranet/ForskningVariabellister/IDFI%20-%20IDA%20firmaer.html" TargetMode="External"/><Relationship Id="rId38" Type="http://schemas.openxmlformats.org/officeDocument/2006/relationships/hyperlink" Target="https://www.dst.dk/extranet/ForskningVariabellister/BOL%20-%20Boligt%C3%A6llingen.html" TargetMode="External"/><Relationship Id="rId46" Type="http://schemas.openxmlformats.org/officeDocument/2006/relationships/hyperlink" Target="https://www.dst.dk/extranet/ForskningVariabellister/LON%20-%20L%C3%B8nstatistikken%20alle%20sektorer.html" TargetMode="External"/><Relationship Id="rId59" Type="http://schemas.openxmlformats.org/officeDocument/2006/relationships/hyperlink" Target="https://www.dst.dk/extranet/ForskningVariabellister/FTDB%20-%20Fertilitetsdatabasen%20b%C3%B8rn.html" TargetMode="External"/><Relationship Id="rId67" Type="http://schemas.openxmlformats.org/officeDocument/2006/relationships/hyperlink" Target="https://www.dst.dk/extranet/ForskningVariabellister/BOERNSB%20-%20B%C3%B8rnepasning%20over%205%20%C3%A5r%20(Indskrevne%20B%C3%B8rn).html" TargetMode="External"/><Relationship Id="rId20" Type="http://schemas.openxmlformats.org/officeDocument/2006/relationships/hyperlink" Target="https://www.dst.dk/extranet/ForskningVariabellister/EJER%20-%20Ejere%20af%20ejendomme.html" TargetMode="External"/><Relationship Id="rId41" Type="http://schemas.openxmlformats.org/officeDocument/2006/relationships/hyperlink" Target="https://www.dst.dk/extranet/ForskningVariabellister/UDFK%20-%20Grundskolekarakterer.html" TargetMode="External"/><Relationship Id="rId54" Type="http://schemas.openxmlformats.org/officeDocument/2006/relationships/hyperlink" Target="https://www.dst.dk/extranet/ForskningVariabellister/BUA%20-%20B%C3%B8rn%20og%20unge%20anbragte.html" TargetMode="External"/><Relationship Id="rId62" Type="http://schemas.openxmlformats.org/officeDocument/2006/relationships/hyperlink" Target="https://dst.dk/extranet/ForskningVariabellister/UDDF%20-%20H%C3%B8jeste%20fuldf%C3%B8rte%20uddannelse%20(forl%C3%B8b).html" TargetMode="External"/><Relationship Id="rId70" Type="http://schemas.openxmlformats.org/officeDocument/2006/relationships/hyperlink" Target="https://www.dst.dk/extranet/ForskningVariabellister/PSYK_PERS%20-%20Landspatientregistret%20psykiatri%20-%20oplysninger%20om%20ambulante%20bes%C3%B8g.html" TargetMode="External"/><Relationship Id="rId75" Type="http://schemas.openxmlformats.org/officeDocument/2006/relationships/hyperlink" Target="https://www.dst.dk/extranet/ForskningVariabellister/LPR_OPR%20-%20Landspatientregistret%20-%20operationer%20efter%20ICD8%20klassifikationen.html" TargetMode="External"/><Relationship Id="rId83" Type="http://schemas.openxmlformats.org/officeDocument/2006/relationships/hyperlink" Target="https://www.dst.dk/extranet/ForskningVariabellister/BBR_ADG%20-%20Adgangsadressereference.html" TargetMode="External"/><Relationship Id="rId1" Type="http://schemas.openxmlformats.org/officeDocument/2006/relationships/hyperlink" Target="https://www.dst.dk/extranet/ForskningVariabellister/ADOP%20-%20Adoptioner%20fra%20CPR.html" TargetMode="External"/><Relationship Id="rId6" Type="http://schemas.openxmlformats.org/officeDocument/2006/relationships/hyperlink" Target="https://www.dst.dk/extranet/ForskningVariabellister/VNDS%20-%20Historiske%20vandringer.html" TargetMode="External"/><Relationship Id="rId15" Type="http://schemas.openxmlformats.org/officeDocument/2006/relationships/hyperlink" Target="https://dst.dk/extranet/ForskningVariabellister/KOTRE%20-%20Komprimeret%20elevregister%20%28KOMP3%29.html" TargetMode="External"/><Relationship Id="rId23" Type="http://schemas.openxmlformats.org/officeDocument/2006/relationships/hyperlink" Target="https://dst.dk/extranet/ForskningVariabellister/KRSI%20-%20Kriminalstatistik%20sigtelser.html" TargetMode="External"/><Relationship Id="rId28" Type="http://schemas.openxmlformats.org/officeDocument/2006/relationships/hyperlink" Target="https://dst.dk/extranet/ForskningVariabellister/SYST%20-%20Sygesikring%20%284-cifret%29.html" TargetMode="External"/><Relationship Id="rId36" Type="http://schemas.openxmlformats.org/officeDocument/2006/relationships/hyperlink" Target="https://www.dst.dk/extranet/ForskningVariabellister/LPR_ADM%20-%20Landspatientregistret%20-%20administrative%20oplysninger.html" TargetMode="External"/><Relationship Id="rId49" Type="http://schemas.openxmlformats.org/officeDocument/2006/relationships/hyperlink" Target="https://www.dst.dk/extranet/ForskningVariabellister/KRIN%20-%20Kriminalstatistik%20inds%C3%A6ttelser.html" TargetMode="External"/><Relationship Id="rId57" Type="http://schemas.openxmlformats.org/officeDocument/2006/relationships/hyperlink" Target="https://www.dst.dk/extranet/ForskningVariabellister/DREAM%20-%20Besk%C3%A6ftigelsesministeriets%20forl%C3%B8bsdatabase%20DREAM.html" TargetMode="External"/><Relationship Id="rId10" Type="http://schemas.openxmlformats.org/officeDocument/2006/relationships/hyperlink" Target="https://www.dst.dk/extranet/ForskningVariabellister/UDSP%20-%20Specialundervisning.html" TargetMode="External"/><Relationship Id="rId31" Type="http://schemas.openxmlformats.org/officeDocument/2006/relationships/hyperlink" Target="https://dst.dk/extranet/ForskningVariabellister/SSKO%20-%20Sygesikring%20%28Kontakt%29.html" TargetMode="External"/><Relationship Id="rId44" Type="http://schemas.openxmlformats.org/officeDocument/2006/relationships/hyperlink" Target="https://www.dst.dk/extranet/ForskningVariabellister/LPR_SKSOPR%20-%20Landspatientregistret%20-%20operationer.html" TargetMode="External"/><Relationship Id="rId52" Type="http://schemas.openxmlformats.org/officeDocument/2006/relationships/hyperlink" Target="https://www.dst.dk/extranet/ForskningVariabellister/BUFO%20-%20B%C3%B8rn%20og%20unge%20forebyggende%20foranstaltninger.html" TargetMode="External"/><Relationship Id="rId60" Type="http://schemas.openxmlformats.org/officeDocument/2006/relationships/hyperlink" Target="https://www.dst.dk/extranet/ForskningVariabellister/IDAN%20-%20IDA%20ans%C3%A6ttelser.html" TargetMode="External"/><Relationship Id="rId65" Type="http://schemas.openxmlformats.org/officeDocument/2006/relationships/hyperlink" Target="https://www.dst.dk/extranet/ForskningVariabellister/BEFBOP%20-%20Bop%C3%A6ls%C3%A6ndringer.html" TargetMode="External"/><Relationship Id="rId73" Type="http://schemas.openxmlformats.org/officeDocument/2006/relationships/hyperlink" Target="https://www.dst.dk/extranet/ForskningVariabellister/PSYK_SKSOPR%20-%20Landspatientregistret%20psykiatri%20-%20oplysninger%20om%20operationer.html" TargetMode="External"/><Relationship Id="rId78" Type="http://schemas.openxmlformats.org/officeDocument/2006/relationships/hyperlink" Target="https://www.dst.dk/extranet/ForskningVariabellister/MFR%20-%20Levendef%C3%B8dte%20fra%20det%20medicinske%20f%C3%B8dselsregister.html" TargetMode="External"/><Relationship Id="rId81" Type="http://schemas.openxmlformats.org/officeDocument/2006/relationships/hyperlink" Target="https://www.dst.dk/extranet/ForskningVariabellister/BBRENHED%20-%20BBR%20enhed.html" TargetMode="External"/><Relationship Id="rId4" Type="http://schemas.openxmlformats.org/officeDocument/2006/relationships/hyperlink" Target="https://www.dst.dk/extranet/ForskningVariabellister/FAIN%20-%20Husstande%20og%20familier.html" TargetMode="External"/><Relationship Id="rId9" Type="http://schemas.openxmlformats.org/officeDocument/2006/relationships/hyperlink" Target="https://www.dst.dk/extranet/ForskningVariabellister/UDKV%20-%20Uddannelsesekvalifikationsregister.html" TargetMode="External"/><Relationship Id="rId13" Type="http://schemas.openxmlformats.org/officeDocument/2006/relationships/hyperlink" Target="https://www.dst.dk/extranet/ForskningVariabellister/AKM%20-%20Arbejdsklassifikationsmodulet.html" TargetMode="External"/><Relationship Id="rId18" Type="http://schemas.openxmlformats.org/officeDocument/2006/relationships/hyperlink" Target="https://dst.dk/extranet/ForskningVariabellister/EJVK%20-%20Ejendomsvurderinger.html" TargetMode="External"/><Relationship Id="rId39" Type="http://schemas.openxmlformats.org/officeDocument/2006/relationships/hyperlink" Target="https://www.dst.dk/extranet/ForskningVariabellister/BEF%20-%20Befolkningen.html" TargetMode="External"/><Relationship Id="rId34" Type="http://schemas.openxmlformats.org/officeDocument/2006/relationships/hyperlink" Target="https://dst.dk/extranet/ForskningVariabellister/IND%20-%20Indkomst.html" TargetMode="External"/><Relationship Id="rId50" Type="http://schemas.openxmlformats.org/officeDocument/2006/relationships/hyperlink" Target="https://www.dst.dk/extranet/ForskningVariabellister/KRAF%20-%20Kriminalstatistik%20afg%C3%B8relser.html" TargetMode="External"/><Relationship Id="rId55" Type="http://schemas.openxmlformats.org/officeDocument/2006/relationships/hyperlink" Target="https://www.dst.dk/extranet/ForskningVariabellister/DODSAARS%20-%20D%C3%B8ds%C3%A5rssagsregistret.html" TargetMode="External"/><Relationship Id="rId76" Type="http://schemas.openxmlformats.org/officeDocument/2006/relationships/hyperlink" Target="https://www.dst.dk/extranet/ForskningVariabellister/MFRHJMFO%20-%20Hjemmef%C3%B8dsler%20fra%20det%20medicinske%20f%C3%B8dselsregister.html" TargetMode="External"/><Relationship Id="rId7" Type="http://schemas.openxmlformats.org/officeDocument/2006/relationships/hyperlink" Target="https://www.dst.dk/extranet/ForskningVariabellister/UDDA%20-%20Uddannelser%20(BUE).html" TargetMode="External"/><Relationship Id="rId71" Type="http://schemas.openxmlformats.org/officeDocument/2006/relationships/hyperlink" Target="https://www.dst.dk/extranet/ForskningVariabellister/PSYK_PSYKIO%20-%20Landspatientregistret%20psykiatri%20-%20s%C3%A6rlige%20psykiatrisk%20oplysninger.html" TargetMode="External"/><Relationship Id="rId2" Type="http://schemas.openxmlformats.org/officeDocument/2006/relationships/hyperlink" Target="https://www.dst.dk/extranet/ForskningVariabellister/FAFA%20-%20C-Familier.html" TargetMode="External"/><Relationship Id="rId29" Type="http://schemas.openxmlformats.org/officeDocument/2006/relationships/hyperlink" Target="https://dst.dk/extranet/ForskningVariabellister/SYSI%20-%20Sygesikring%20%286-cifret%29.html" TargetMode="External"/><Relationship Id="rId24" Type="http://schemas.openxmlformats.org/officeDocument/2006/relationships/hyperlink" Target="https://dst.dk/extranet/ForskningVariabellister/KROF%20-%20Ofre%20for%20straffelovsforbrydelser.html" TargetMode="External"/><Relationship Id="rId40" Type="http://schemas.openxmlformats.org/officeDocument/2006/relationships/hyperlink" Target="https://www.dst.dk/extranet/ForskningVariabellister/UDG%20-%20UDG%20Karakterer%20for%20afsluttede%20uddannelser.html" TargetMode="External"/><Relationship Id="rId45" Type="http://schemas.openxmlformats.org/officeDocument/2006/relationships/hyperlink" Target="https://www.dst.dk/extranet/ForskningVariabellister/LPR_BES%20-%20Landspatientregistret%20-%20ambulante%20bes%C3%B8gsdatoer.html" TargetMode="External"/><Relationship Id="rId66" Type="http://schemas.openxmlformats.org/officeDocument/2006/relationships/hyperlink" Target="https://www.dst.dk/extranet/ForskningVariabellister/BOERNFB%20-%20B%C3%B8rnepasning%200-5%20%C3%A5rige%20(Indskrevne%20B%C3%B8rn).html" TargetMode="External"/><Relationship Id="rId61" Type="http://schemas.openxmlformats.org/officeDocument/2006/relationships/hyperlink" Target="https://www.dst.dk/extranet/ForskningVariabellister/IDAS%20-%20IDA%20arbejdssteder.html" TargetMode="External"/><Relationship Id="rId82" Type="http://schemas.openxmlformats.org/officeDocument/2006/relationships/hyperlink" Target="https://www.dst.dk/extranet/ForskningVariabellister/BBRBYGNING%20-%20BBR%20bygninger.html" TargetMode="External"/></Relationships>
</file>

<file path=xl/worksheets/_rels/sheet2.xml.rels><?xml version="1.0" encoding="UTF-8" standalone="yes"?>
<Relationships xmlns="http://schemas.openxmlformats.org/package/2006/relationships"><Relationship Id="rId1827" Type="http://schemas.openxmlformats.org/officeDocument/2006/relationships/hyperlink" Target="https://www.dst.dk/extranet/ForskningVariabellister/PSYK_SKSOPR%20-%20Landspatientregistret%20psykiatri%20-%20oplysninger%20om%20operationer.html" TargetMode="External"/><Relationship Id="rId170" Type="http://schemas.openxmlformats.org/officeDocument/2006/relationships/hyperlink" Target="https://www.dst.dk/extranet/ForskningVariabellister/PSYK_SKSOPR%20-%20Landspatientregistret%20psykiatri%20-%20oplysninger%20om%20operationer.html" TargetMode="External"/><Relationship Id="rId987" Type="http://schemas.openxmlformats.org/officeDocument/2006/relationships/hyperlink" Target="https://www.dst.dk/extranet/ForskningVariabellister/PSYK_SKSOPR%20-%20Landspatientregistret%20psykiatri%20-%20oplysninger%20om%20operationer.html" TargetMode="External"/><Relationship Id="rId847" Type="http://schemas.openxmlformats.org/officeDocument/2006/relationships/hyperlink" Target="https://www.dst.dk/extranet/ForskningVariabellister/PSYK_SKSOPR%20-%20Landspatientregistret%20psykiatri%20-%20oplysninger%20om%20operationer.html" TargetMode="External"/><Relationship Id="rId1477" Type="http://schemas.openxmlformats.org/officeDocument/2006/relationships/hyperlink" Target="https://www.dst.dk/extranet/ForskningVariabellister/PSYK_SKSOPR%20-%20Landspatientregistret%20psykiatri%20-%20oplysninger%20om%20operationer.html" TargetMode="External"/><Relationship Id="rId1684" Type="http://schemas.openxmlformats.org/officeDocument/2006/relationships/hyperlink" Target="https://www.dst.dk/extranet/ForskningVariabellister/PSYK_SKSOPR%20-%20Landspatientregistret%20psykiatri%20-%20oplysninger%20om%20operationer.html" TargetMode="External"/><Relationship Id="rId1891" Type="http://schemas.openxmlformats.org/officeDocument/2006/relationships/hyperlink" Target="https://www.dst.dk/extranet/ForskningVariabellister/PSYK_SKSOPR%20-%20Landspatientregistret%20psykiatri%20-%20oplysninger%20om%20operationer.html" TargetMode="External"/><Relationship Id="rId707" Type="http://schemas.openxmlformats.org/officeDocument/2006/relationships/hyperlink" Target="https://www.dst.dk/extranet/ForskningVariabellister/PSYK_SKSOPR%20-%20Landspatientregistret%20psykiatri%20-%20oplysninger%20om%20operationer.html" TargetMode="External"/><Relationship Id="rId914" Type="http://schemas.openxmlformats.org/officeDocument/2006/relationships/hyperlink" Target="https://www.dst.dk/extranet/ForskningVariabellister/PSYK_SKSOPR%20-%20Landspatientregistret%20psykiatri%20-%20oplysninger%20om%20operationer.html" TargetMode="External"/><Relationship Id="rId1337" Type="http://schemas.openxmlformats.org/officeDocument/2006/relationships/hyperlink" Target="https://www.dst.dk/extranet/ForskningVariabellister/PSYK_SKSOPR%20-%20Landspatientregistret%20psykiatri%20-%20oplysninger%20om%20operationer.html" TargetMode="External"/><Relationship Id="rId1544" Type="http://schemas.openxmlformats.org/officeDocument/2006/relationships/hyperlink" Target="https://www.dst.dk/extranet/ForskningVariabellister/PSYK_SKSOPR%20-%20Landspatientregistret%20psykiatri%20-%20oplysninger%20om%20operationer.html" TargetMode="External"/><Relationship Id="rId1751" Type="http://schemas.openxmlformats.org/officeDocument/2006/relationships/hyperlink" Target="https://www.dst.dk/extranet/ForskningVariabellister/PSYK_SKSOPR%20-%20Landspatientregistret%20psykiatri%20-%20oplysninger%20om%20operationer.html" TargetMode="External"/><Relationship Id="rId43" Type="http://schemas.openxmlformats.org/officeDocument/2006/relationships/hyperlink" Target="https://www.dst.dk/extranet/ForskningVariabellister/LPR_F_HELBREDSFORLOEB%20-%20Landspatientregistret%20(LPR3)%20-%20Oplysninger%20om%20helbredsforl%C3%B8b.html" TargetMode="External"/><Relationship Id="rId1404" Type="http://schemas.openxmlformats.org/officeDocument/2006/relationships/hyperlink" Target="https://www.dst.dk/extranet/ForskningVariabellister/PSYK_SKSOPR%20-%20Landspatientregistret%20psykiatri%20-%20oplysninger%20om%20operationer.html" TargetMode="External"/><Relationship Id="rId1611" Type="http://schemas.openxmlformats.org/officeDocument/2006/relationships/hyperlink" Target="https://www.dst.dk/extranet/ForskningVariabellister/PSYK_SKSOPR%20-%20Landspatientregistret%20psykiatri%20-%20oplysninger%20om%20operationer.html" TargetMode="External"/><Relationship Id="rId497" Type="http://schemas.openxmlformats.org/officeDocument/2006/relationships/hyperlink" Target="https://www.dst.dk/extranet/ForskningVariabellister/PSYK_SKSOPR%20-%20Landspatientregistret%20psykiatri%20-%20oplysninger%20om%20operationer.html" TargetMode="External"/><Relationship Id="rId357" Type="http://schemas.openxmlformats.org/officeDocument/2006/relationships/hyperlink" Target="https://www.dst.dk/extranet/ForskningVariabellister/PSYK_SKSOPR%20-%20Landspatientregistret%20psykiatri%20-%20oplysninger%20om%20operationer.html" TargetMode="External"/><Relationship Id="rId1194" Type="http://schemas.openxmlformats.org/officeDocument/2006/relationships/hyperlink" Target="https://www.dst.dk/extranet/ForskningVariabellister/PSYK_SKSOPR%20-%20Landspatientregistret%20psykiatri%20-%20oplysninger%20om%20operationer.html" TargetMode="External"/><Relationship Id="rId2038" Type="http://schemas.openxmlformats.org/officeDocument/2006/relationships/hyperlink" Target="https://www.dst.dk/extranet/ForskningVariabellister/PSYK_SKSOPR%20-%20Landspatientregistret%20psykiatri%20-%20oplysninger%20om%20operationer.html" TargetMode="External"/><Relationship Id="rId217" Type="http://schemas.openxmlformats.org/officeDocument/2006/relationships/hyperlink" Target="https://www.dst.dk/extranet/ForskningVariabellister/PSYK_SKSOPR%20-%20Landspatientregistret%20psykiatri%20-%20oplysninger%20om%20operationer.html" TargetMode="External"/><Relationship Id="rId564" Type="http://schemas.openxmlformats.org/officeDocument/2006/relationships/hyperlink" Target="https://www.dst.dk/extranet/ForskningVariabellister/PSYK_SKSOPR%20-%20Landspatientregistret%20psykiatri%20-%20oplysninger%20om%20operationer.html" TargetMode="External"/><Relationship Id="rId771" Type="http://schemas.openxmlformats.org/officeDocument/2006/relationships/hyperlink" Target="https://www.dst.dk/extranet/ForskningVariabellister/PSYK_SKSOPR%20-%20Landspatientregistret%20psykiatri%20-%20oplysninger%20om%20operationer.html" TargetMode="External"/><Relationship Id="rId424" Type="http://schemas.openxmlformats.org/officeDocument/2006/relationships/hyperlink" Target="https://www.dst.dk/extranet/ForskningVariabellister/PSYK_SKSOPR%20-%20Landspatientregistret%20psykiatri%20-%20oplysninger%20om%20operationer.html" TargetMode="External"/><Relationship Id="rId631" Type="http://schemas.openxmlformats.org/officeDocument/2006/relationships/hyperlink" Target="https://www.dst.dk/extranet/ForskningVariabellister/PSYK_SKSOPR%20-%20Landspatientregistret%20psykiatri%20-%20oplysninger%20om%20operationer.html" TargetMode="External"/><Relationship Id="rId1054" Type="http://schemas.openxmlformats.org/officeDocument/2006/relationships/hyperlink" Target="https://www.dst.dk/extranet/ForskningVariabellister/PSYK_SKSOPR%20-%20Landspatientregistret%20psykiatri%20-%20oplysninger%20om%20operationer.html" TargetMode="External"/><Relationship Id="rId1261" Type="http://schemas.openxmlformats.org/officeDocument/2006/relationships/hyperlink" Target="https://www.dst.dk/extranet/ForskningVariabellister/PSYK_SKSOPR%20-%20Landspatientregistret%20psykiatri%20-%20oplysninger%20om%20operationer.html" TargetMode="External"/><Relationship Id="rId2105" Type="http://schemas.openxmlformats.org/officeDocument/2006/relationships/hyperlink" Target="https://www.dst.dk/extranet/ForskningVariabellister/PSYK_SKSOPR%20-%20Landspatientregistret%20psykiatri%20-%20oplysninger%20om%20operationer.html" TargetMode="External"/><Relationship Id="rId1121" Type="http://schemas.openxmlformats.org/officeDocument/2006/relationships/hyperlink" Target="https://www.dst.dk/extranet/ForskningVariabellister/PSYK_SKSOPR%20-%20Landspatientregistret%20psykiatri%20-%20oplysninger%20om%20operationer.html" TargetMode="External"/><Relationship Id="rId1938" Type="http://schemas.openxmlformats.org/officeDocument/2006/relationships/hyperlink" Target="https://www.dst.dk/extranet/ForskningVariabellister/PSYK_SKSOPR%20-%20Landspatientregistret%20psykiatri%20-%20oplysninger%20om%20operationer.html" TargetMode="External"/><Relationship Id="rId281" Type="http://schemas.openxmlformats.org/officeDocument/2006/relationships/hyperlink" Target="https://www.dst.dk/extranet/ForskningVariabellister/PSYK_SKSOPR%20-%20Landspatientregistret%20psykiatri%20-%20oplysninger%20om%20operationer.html" TargetMode="External"/><Relationship Id="rId141" Type="http://schemas.openxmlformats.org/officeDocument/2006/relationships/hyperlink" Target="https://www.dst.dk/extranet/ForskningVariabellister/PSYK_SKSOPR%20-%20Landspatientregistret%20psykiatri%20-%20oplysninger%20om%20operationer.html" TargetMode="External"/><Relationship Id="rId7" Type="http://schemas.openxmlformats.org/officeDocument/2006/relationships/hyperlink" Target="https://www.dst.dk/extranet/ForskningVariabellister/HUST%20-%20Husstandsoplysninger.html" TargetMode="External"/><Relationship Id="rId958" Type="http://schemas.openxmlformats.org/officeDocument/2006/relationships/hyperlink" Target="https://www.dst.dk/extranet/ForskningVariabellister/PSYK_SKSOPR%20-%20Landspatientregistret%20psykiatri%20-%20oplysninger%20om%20operationer.html" TargetMode="External"/><Relationship Id="rId1588" Type="http://schemas.openxmlformats.org/officeDocument/2006/relationships/hyperlink" Target="https://www.dst.dk/extranet/ForskningVariabellister/PSYK_SKSOPR%20-%20Landspatientregistret%20psykiatri%20-%20oplysninger%20om%20operationer.html" TargetMode="External"/><Relationship Id="rId1795" Type="http://schemas.openxmlformats.org/officeDocument/2006/relationships/hyperlink" Target="https://www.dst.dk/extranet/ForskningVariabellister/PSYK_SKSOPR%20-%20Landspatientregistret%20psykiatri%20-%20oplysninger%20om%20operationer.html" TargetMode="External"/><Relationship Id="rId87" Type="http://schemas.openxmlformats.org/officeDocument/2006/relationships/hyperlink" Target="https://www.dst.dk/extranet/ForskningVariabellister/PSYK_SKSOPR%20-%20Landspatientregistret%20psykiatri%20-%20oplysninger%20om%20operationer.html" TargetMode="External"/><Relationship Id="rId818" Type="http://schemas.openxmlformats.org/officeDocument/2006/relationships/hyperlink" Target="https://www.dst.dk/extranet/ForskningVariabellister/PSYK_SKSOPR%20-%20Landspatientregistret%20psykiatri%20-%20oplysninger%20om%20operationer.html" TargetMode="External"/><Relationship Id="rId1448" Type="http://schemas.openxmlformats.org/officeDocument/2006/relationships/hyperlink" Target="https://www.dst.dk/extranet/ForskningVariabellister/PSYK_SKSOPR%20-%20Landspatientregistret%20psykiatri%20-%20oplysninger%20om%20operationer.html" TargetMode="External"/><Relationship Id="rId1655" Type="http://schemas.openxmlformats.org/officeDocument/2006/relationships/hyperlink" Target="https://www.dst.dk/extranet/ForskningVariabellister/PSYK_SKSOPR%20-%20Landspatientregistret%20psykiatri%20-%20oplysninger%20om%20operationer.html" TargetMode="External"/><Relationship Id="rId1308" Type="http://schemas.openxmlformats.org/officeDocument/2006/relationships/hyperlink" Target="https://www.dst.dk/extranet/ForskningVariabellister/PSYK_SKSOPR%20-%20Landspatientregistret%20psykiatri%20-%20oplysninger%20om%20operationer.html" TargetMode="External"/><Relationship Id="rId1862" Type="http://schemas.openxmlformats.org/officeDocument/2006/relationships/hyperlink" Target="https://www.dst.dk/extranet/ForskningVariabellister/PSYK_SKSOPR%20-%20Landspatientregistret%20psykiatri%20-%20oplysninger%20om%20operationer.html" TargetMode="External"/><Relationship Id="rId1515" Type="http://schemas.openxmlformats.org/officeDocument/2006/relationships/hyperlink" Target="https://www.dst.dk/extranet/ForskningVariabellister/PSYK_SKSOPR%20-%20Landspatientregistret%20psykiatri%20-%20oplysninger%20om%20operationer.html" TargetMode="External"/><Relationship Id="rId1722" Type="http://schemas.openxmlformats.org/officeDocument/2006/relationships/hyperlink" Target="https://www.dst.dk/extranet/ForskningVariabellister/PSYK_SKSOPR%20-%20Landspatientregistret%20psykiatri%20-%20oplysninger%20om%20operationer.html" TargetMode="External"/><Relationship Id="rId14" Type="http://schemas.openxmlformats.org/officeDocument/2006/relationships/hyperlink" Target="https://www.dst.dk/extranet/ForskningVariabellister/UDSP%20-%20Specialundervisning.html" TargetMode="External"/><Relationship Id="rId468" Type="http://schemas.openxmlformats.org/officeDocument/2006/relationships/hyperlink" Target="https://www.dst.dk/extranet/ForskningVariabellister/PSYK_SKSOPR%20-%20Landspatientregistret%20psykiatri%20-%20oplysninger%20om%20operationer.html" TargetMode="External"/><Relationship Id="rId675" Type="http://schemas.openxmlformats.org/officeDocument/2006/relationships/hyperlink" Target="https://www.dst.dk/extranet/ForskningVariabellister/PSYK_SKSOPR%20-%20Landspatientregistret%20psykiatri%20-%20oplysninger%20om%20operationer.html" TargetMode="External"/><Relationship Id="rId882" Type="http://schemas.openxmlformats.org/officeDocument/2006/relationships/hyperlink" Target="https://www.dst.dk/extranet/ForskningVariabellister/PSYK_SKSOPR%20-%20Landspatientregistret%20psykiatri%20-%20oplysninger%20om%20operationer.html" TargetMode="External"/><Relationship Id="rId1098" Type="http://schemas.openxmlformats.org/officeDocument/2006/relationships/hyperlink" Target="https://www.dst.dk/extranet/ForskningVariabellister/PSYK_SKSOPR%20-%20Landspatientregistret%20psykiatri%20-%20oplysninger%20om%20operationer.html" TargetMode="External"/><Relationship Id="rId2149" Type="http://schemas.openxmlformats.org/officeDocument/2006/relationships/hyperlink" Target="https://www.dst.dk/extranet/ForskningVariabellister/DOD%20-%20D%C3%B8de%20i%20Danmark.html" TargetMode="External"/><Relationship Id="rId328" Type="http://schemas.openxmlformats.org/officeDocument/2006/relationships/hyperlink" Target="https://www.dst.dk/extranet/ForskningVariabellister/PSYK_SKSOPR%20-%20Landspatientregistret%20psykiatri%20-%20oplysninger%20om%20operationer.html" TargetMode="External"/><Relationship Id="rId535" Type="http://schemas.openxmlformats.org/officeDocument/2006/relationships/hyperlink" Target="https://www.dst.dk/extranet/ForskningVariabellister/PSYK_SKSOPR%20-%20Landspatientregistret%20psykiatri%20-%20oplysninger%20om%20operationer.html" TargetMode="External"/><Relationship Id="rId742" Type="http://schemas.openxmlformats.org/officeDocument/2006/relationships/hyperlink" Target="https://www.dst.dk/extranet/ForskningVariabellister/PSYK_SKSOPR%20-%20Landspatientregistret%20psykiatri%20-%20oplysninger%20om%20operationer.html" TargetMode="External"/><Relationship Id="rId1165" Type="http://schemas.openxmlformats.org/officeDocument/2006/relationships/hyperlink" Target="https://www.dst.dk/extranet/ForskningVariabellister/PSYK_SKSOPR%20-%20Landspatientregistret%20psykiatri%20-%20oplysninger%20om%20operationer.html" TargetMode="External"/><Relationship Id="rId1372" Type="http://schemas.openxmlformats.org/officeDocument/2006/relationships/hyperlink" Target="https://www.dst.dk/extranet/ForskningVariabellister/PSYK_SKSOPR%20-%20Landspatientregistret%20psykiatri%20-%20oplysninger%20om%20operationer.html" TargetMode="External"/><Relationship Id="rId2009" Type="http://schemas.openxmlformats.org/officeDocument/2006/relationships/hyperlink" Target="https://www.dst.dk/extranet/ForskningVariabellister/PSYK_SKSOPR%20-%20Landspatientregistret%20psykiatri%20-%20oplysninger%20om%20operationer.html" TargetMode="External"/><Relationship Id="rId602" Type="http://schemas.openxmlformats.org/officeDocument/2006/relationships/hyperlink" Target="https://www.dst.dk/extranet/ForskningVariabellister/PSYK_SKSOPR%20-%20Landspatientregistret%20psykiatri%20-%20oplysninger%20om%20operationer.html" TargetMode="External"/><Relationship Id="rId1025" Type="http://schemas.openxmlformats.org/officeDocument/2006/relationships/hyperlink" Target="https://www.dst.dk/extranet/ForskningVariabellister/PSYK_SKSOPR%20-%20Landspatientregistret%20psykiatri%20-%20oplysninger%20om%20operationer.html" TargetMode="External"/><Relationship Id="rId1232" Type="http://schemas.openxmlformats.org/officeDocument/2006/relationships/hyperlink" Target="https://www.dst.dk/extranet/ForskningVariabellister/PSYK_SKSOPR%20-%20Landspatientregistret%20psykiatri%20-%20oplysninger%20om%20operationer.html" TargetMode="External"/><Relationship Id="rId1677" Type="http://schemas.openxmlformats.org/officeDocument/2006/relationships/hyperlink" Target="https://www.dst.dk/extranet/ForskningVariabellister/PSYK_SKSOPR%20-%20Landspatientregistret%20psykiatri%20-%20oplysninger%20om%20operationer.html" TargetMode="External"/><Relationship Id="rId1884" Type="http://schemas.openxmlformats.org/officeDocument/2006/relationships/hyperlink" Target="https://www.dst.dk/extranet/ForskningVariabellister/PSYK_SKSOPR%20-%20Landspatientregistret%20psykiatri%20-%20oplysninger%20om%20operationer.html" TargetMode="External"/><Relationship Id="rId907" Type="http://schemas.openxmlformats.org/officeDocument/2006/relationships/hyperlink" Target="https://www.dst.dk/extranet/ForskningVariabellister/PSYK_SKSOPR%20-%20Landspatientregistret%20psykiatri%20-%20oplysninger%20om%20operationer.html" TargetMode="External"/><Relationship Id="rId1537" Type="http://schemas.openxmlformats.org/officeDocument/2006/relationships/hyperlink" Target="https://www.dst.dk/extranet/ForskningVariabellister/PSYK_SKSOPR%20-%20Landspatientregistret%20psykiatri%20-%20oplysninger%20om%20operationer.html" TargetMode="External"/><Relationship Id="rId1744" Type="http://schemas.openxmlformats.org/officeDocument/2006/relationships/hyperlink" Target="https://www.dst.dk/extranet/ForskningVariabellister/PSYK_SKSOPR%20-%20Landspatientregistret%20psykiatri%20-%20oplysninger%20om%20operationer.html" TargetMode="External"/><Relationship Id="rId1951" Type="http://schemas.openxmlformats.org/officeDocument/2006/relationships/hyperlink" Target="https://www.dst.dk/extranet/ForskningVariabellister/PSYK_SKSOPR%20-%20Landspatientregistret%20psykiatri%20-%20oplysninger%20om%20operationer.html" TargetMode="External"/><Relationship Id="rId36" Type="http://schemas.openxmlformats.org/officeDocument/2006/relationships/hyperlink" Target="https://dst.dk/extranet/ForskningVariabellister/SSKO%20-%20Sygesikring%20%28Kontakt%29.html" TargetMode="External"/><Relationship Id="rId1604" Type="http://schemas.openxmlformats.org/officeDocument/2006/relationships/hyperlink" Target="https://www.dst.dk/extranet/ForskningVariabellister/PSYK_SKSOPR%20-%20Landspatientregistret%20psykiatri%20-%20oplysninger%20om%20operationer.html" TargetMode="External"/><Relationship Id="rId185" Type="http://schemas.openxmlformats.org/officeDocument/2006/relationships/hyperlink" Target="https://www.dst.dk/extranet/ForskningVariabellister/PSYK_SKSOPR%20-%20Landspatientregistret%20psykiatri%20-%20oplysninger%20om%20operationer.html" TargetMode="External"/><Relationship Id="rId1811" Type="http://schemas.openxmlformats.org/officeDocument/2006/relationships/hyperlink" Target="https://www.dst.dk/extranet/ForskningVariabellister/PSYK_SKSOPR%20-%20Landspatientregistret%20psykiatri%20-%20oplysninger%20om%20operationer.html" TargetMode="External"/><Relationship Id="rId1909" Type="http://schemas.openxmlformats.org/officeDocument/2006/relationships/hyperlink" Target="https://www.dst.dk/extranet/ForskningVariabellister/PSYK_SKSOPR%20-%20Landspatientregistret%20psykiatri%20-%20oplysninger%20om%20operationer.html" TargetMode="External"/><Relationship Id="rId392" Type="http://schemas.openxmlformats.org/officeDocument/2006/relationships/hyperlink" Target="https://www.dst.dk/extranet/ForskningVariabellister/PSYK_SKSOPR%20-%20Landspatientregistret%20psykiatri%20-%20oplysninger%20om%20operationer.html" TargetMode="External"/><Relationship Id="rId697" Type="http://schemas.openxmlformats.org/officeDocument/2006/relationships/hyperlink" Target="https://www.dst.dk/extranet/ForskningVariabellister/PSYK_SKSOPR%20-%20Landspatientregistret%20psykiatri%20-%20oplysninger%20om%20operationer.html" TargetMode="External"/><Relationship Id="rId2073" Type="http://schemas.openxmlformats.org/officeDocument/2006/relationships/hyperlink" Target="https://www.dst.dk/extranet/ForskningVariabellister/PSYK_SKSOPR%20-%20Landspatientregistret%20psykiatri%20-%20oplysninger%20om%20operationer.html" TargetMode="External"/><Relationship Id="rId252" Type="http://schemas.openxmlformats.org/officeDocument/2006/relationships/hyperlink" Target="https://www.dst.dk/extranet/ForskningVariabellister/PSYK_SKSOPR%20-%20Landspatientregistret%20psykiatri%20-%20oplysninger%20om%20operationer.html" TargetMode="External"/><Relationship Id="rId1187" Type="http://schemas.openxmlformats.org/officeDocument/2006/relationships/hyperlink" Target="https://www.dst.dk/extranet/ForskningVariabellister/PSYK_SKSOPR%20-%20Landspatientregistret%20psykiatri%20-%20oplysninger%20om%20operationer.html" TargetMode="External"/><Relationship Id="rId2140" Type="http://schemas.openxmlformats.org/officeDocument/2006/relationships/hyperlink" Target="https://www.dst.dk/extranet/ForskningVariabellister/BOERNSB%20-%20B%C3%B8rnepasning%20over%205%20%C3%A5r%20(Indskrevne%20B%C3%B8rn).html" TargetMode="External"/><Relationship Id="rId112" Type="http://schemas.openxmlformats.org/officeDocument/2006/relationships/hyperlink" Target="https://www.dst.dk/extranet/ForskningVariabellister/PSYK_SKSOPR%20-%20Landspatientregistret%20psykiatri%20-%20oplysninger%20om%20operationer.html" TargetMode="External"/><Relationship Id="rId557" Type="http://schemas.openxmlformats.org/officeDocument/2006/relationships/hyperlink" Target="https://www.dst.dk/extranet/ForskningVariabellister/PSYK_SKSOPR%20-%20Landspatientregistret%20psykiatri%20-%20oplysninger%20om%20operationer.html" TargetMode="External"/><Relationship Id="rId764" Type="http://schemas.openxmlformats.org/officeDocument/2006/relationships/hyperlink" Target="https://www.dst.dk/extranet/ForskningVariabellister/PSYK_SKSOPR%20-%20Landspatientregistret%20psykiatri%20-%20oplysninger%20om%20operationer.html" TargetMode="External"/><Relationship Id="rId971" Type="http://schemas.openxmlformats.org/officeDocument/2006/relationships/hyperlink" Target="https://www.dst.dk/extranet/ForskningVariabellister/PSYK_SKSOPR%20-%20Landspatientregistret%20psykiatri%20-%20oplysninger%20om%20operationer.html" TargetMode="External"/><Relationship Id="rId1394" Type="http://schemas.openxmlformats.org/officeDocument/2006/relationships/hyperlink" Target="https://www.dst.dk/extranet/ForskningVariabellister/PSYK_SKSOPR%20-%20Landspatientregistret%20psykiatri%20-%20oplysninger%20om%20operationer.html" TargetMode="External"/><Relationship Id="rId1699" Type="http://schemas.openxmlformats.org/officeDocument/2006/relationships/hyperlink" Target="https://www.dst.dk/extranet/ForskningVariabellister/PSYK_SKSOPR%20-%20Landspatientregistret%20psykiatri%20-%20oplysninger%20om%20operationer.html" TargetMode="External"/><Relationship Id="rId2000" Type="http://schemas.openxmlformats.org/officeDocument/2006/relationships/hyperlink" Target="https://www.dst.dk/extranet/ForskningVariabellister/PSYK_SKSOPR%20-%20Landspatientregistret%20psykiatri%20-%20oplysninger%20om%20operationer.html" TargetMode="External"/><Relationship Id="rId417" Type="http://schemas.openxmlformats.org/officeDocument/2006/relationships/hyperlink" Target="https://www.dst.dk/extranet/ForskningVariabellister/PSYK_SKSOPR%20-%20Landspatientregistret%20psykiatri%20-%20oplysninger%20om%20operationer.html" TargetMode="External"/><Relationship Id="rId624" Type="http://schemas.openxmlformats.org/officeDocument/2006/relationships/hyperlink" Target="https://www.dst.dk/extranet/ForskningVariabellister/PSYK_SKSOPR%20-%20Landspatientregistret%20psykiatri%20-%20oplysninger%20om%20operationer.html" TargetMode="External"/><Relationship Id="rId831" Type="http://schemas.openxmlformats.org/officeDocument/2006/relationships/hyperlink" Target="https://www.dst.dk/extranet/ForskningVariabellister/PSYK_SKSOPR%20-%20Landspatientregistret%20psykiatri%20-%20oplysninger%20om%20operationer.html" TargetMode="External"/><Relationship Id="rId1047" Type="http://schemas.openxmlformats.org/officeDocument/2006/relationships/hyperlink" Target="https://www.dst.dk/extranet/ForskningVariabellister/PSYK_SKSOPR%20-%20Landspatientregistret%20psykiatri%20-%20oplysninger%20om%20operationer.html" TargetMode="External"/><Relationship Id="rId1254" Type="http://schemas.openxmlformats.org/officeDocument/2006/relationships/hyperlink" Target="https://www.dst.dk/extranet/ForskningVariabellister/PSYK_SKSOPR%20-%20Landspatientregistret%20psykiatri%20-%20oplysninger%20om%20operationer.html" TargetMode="External"/><Relationship Id="rId1461" Type="http://schemas.openxmlformats.org/officeDocument/2006/relationships/hyperlink" Target="https://www.dst.dk/extranet/ForskningVariabellister/PSYK_SKSOPR%20-%20Landspatientregistret%20psykiatri%20-%20oplysninger%20om%20operationer.html" TargetMode="External"/><Relationship Id="rId929" Type="http://schemas.openxmlformats.org/officeDocument/2006/relationships/hyperlink" Target="https://www.dst.dk/extranet/ForskningVariabellister/PSYK_SKSOPR%20-%20Landspatientregistret%20psykiatri%20-%20oplysninger%20om%20operationer.html" TargetMode="External"/><Relationship Id="rId1114" Type="http://schemas.openxmlformats.org/officeDocument/2006/relationships/hyperlink" Target="https://www.dst.dk/extranet/ForskningVariabellister/PSYK_SKSOPR%20-%20Landspatientregistret%20psykiatri%20-%20oplysninger%20om%20operationer.html" TargetMode="External"/><Relationship Id="rId1321" Type="http://schemas.openxmlformats.org/officeDocument/2006/relationships/hyperlink" Target="https://www.dst.dk/extranet/ForskningVariabellister/PSYK_SKSOPR%20-%20Landspatientregistret%20psykiatri%20-%20oplysninger%20om%20operationer.html" TargetMode="External"/><Relationship Id="rId1559" Type="http://schemas.openxmlformats.org/officeDocument/2006/relationships/hyperlink" Target="https://www.dst.dk/extranet/ForskningVariabellister/PSYK_SKSOPR%20-%20Landspatientregistret%20psykiatri%20-%20oplysninger%20om%20operationer.html" TargetMode="External"/><Relationship Id="rId1766" Type="http://schemas.openxmlformats.org/officeDocument/2006/relationships/hyperlink" Target="https://www.dst.dk/extranet/ForskningVariabellister/PSYK_SKSOPR%20-%20Landspatientregistret%20psykiatri%20-%20oplysninger%20om%20operationer.html" TargetMode="External"/><Relationship Id="rId1973" Type="http://schemas.openxmlformats.org/officeDocument/2006/relationships/hyperlink" Target="https://www.dst.dk/extranet/ForskningVariabellister/PSYK_SKSOPR%20-%20Landspatientregistret%20psykiatri%20-%20oplysninger%20om%20operationer.html" TargetMode="External"/><Relationship Id="rId58" Type="http://schemas.openxmlformats.org/officeDocument/2006/relationships/hyperlink" Target="https://www.dst.dk/extranet/ForskningVariabellister/PSYK_PSYKIO%20-%20Landspatientregistret%20psykiatri%20-%20s%C3%A6rlige%20psykiatrisk%20oplysninger.html" TargetMode="External"/><Relationship Id="rId1419" Type="http://schemas.openxmlformats.org/officeDocument/2006/relationships/hyperlink" Target="https://www.dst.dk/extranet/ForskningVariabellister/PSYK_SKSOPR%20-%20Landspatientregistret%20psykiatri%20-%20oplysninger%20om%20operationer.html" TargetMode="External"/><Relationship Id="rId1626" Type="http://schemas.openxmlformats.org/officeDocument/2006/relationships/hyperlink" Target="https://www.dst.dk/extranet/ForskningVariabellister/PSYK_SKSOPR%20-%20Landspatientregistret%20psykiatri%20-%20oplysninger%20om%20operationer.html" TargetMode="External"/><Relationship Id="rId1833" Type="http://schemas.openxmlformats.org/officeDocument/2006/relationships/hyperlink" Target="https://www.dst.dk/extranet/ForskningVariabellister/PSYK_SKSOPR%20-%20Landspatientregistret%20psykiatri%20-%20oplysninger%20om%20operationer.html" TargetMode="External"/><Relationship Id="rId1900" Type="http://schemas.openxmlformats.org/officeDocument/2006/relationships/hyperlink" Target="https://www.dst.dk/extranet/ForskningVariabellister/PSYK_SKSOPR%20-%20Landspatientregistret%20psykiatri%20-%20oplysninger%20om%20operationer.html" TargetMode="External"/><Relationship Id="rId2095" Type="http://schemas.openxmlformats.org/officeDocument/2006/relationships/hyperlink" Target="https://www.dst.dk/extranet/ForskningVariabellister/PSYK_SKSOPR%20-%20Landspatientregistret%20psykiatri%20-%20oplysninger%20om%20operationer.html" TargetMode="External"/><Relationship Id="rId274" Type="http://schemas.openxmlformats.org/officeDocument/2006/relationships/hyperlink" Target="https://www.dst.dk/extranet/ForskningVariabellister/PSYK_SKSOPR%20-%20Landspatientregistret%20psykiatri%20-%20oplysninger%20om%20operationer.html" TargetMode="External"/><Relationship Id="rId481" Type="http://schemas.openxmlformats.org/officeDocument/2006/relationships/hyperlink" Target="https://www.dst.dk/extranet/ForskningVariabellister/PSYK_SKSOPR%20-%20Landspatientregistret%20psykiatri%20-%20oplysninger%20om%20operationer.html" TargetMode="External"/><Relationship Id="rId134" Type="http://schemas.openxmlformats.org/officeDocument/2006/relationships/hyperlink" Target="https://www.dst.dk/extranet/ForskningVariabellister/PSYK_SKSOPR%20-%20Landspatientregistret%20psykiatri%20-%20oplysninger%20om%20operationer.html" TargetMode="External"/><Relationship Id="rId579" Type="http://schemas.openxmlformats.org/officeDocument/2006/relationships/hyperlink" Target="https://www.dst.dk/extranet/ForskningVariabellister/PSYK_SKSOPR%20-%20Landspatientregistret%20psykiatri%20-%20oplysninger%20om%20operationer.html" TargetMode="External"/><Relationship Id="rId786" Type="http://schemas.openxmlformats.org/officeDocument/2006/relationships/hyperlink" Target="https://www.dst.dk/extranet/ForskningVariabellister/PSYK_SKSOPR%20-%20Landspatientregistret%20psykiatri%20-%20oplysninger%20om%20operationer.html" TargetMode="External"/><Relationship Id="rId993" Type="http://schemas.openxmlformats.org/officeDocument/2006/relationships/hyperlink" Target="https://www.dst.dk/extranet/ForskningVariabellister/PSYK_SKSOPR%20-%20Landspatientregistret%20psykiatri%20-%20oplysninger%20om%20operationer.html" TargetMode="External"/><Relationship Id="rId341" Type="http://schemas.openxmlformats.org/officeDocument/2006/relationships/hyperlink" Target="https://www.dst.dk/extranet/ForskningVariabellister/PSYK_SKSOPR%20-%20Landspatientregistret%20psykiatri%20-%20oplysninger%20om%20operationer.html" TargetMode="External"/><Relationship Id="rId439" Type="http://schemas.openxmlformats.org/officeDocument/2006/relationships/hyperlink" Target="https://www.dst.dk/extranet/ForskningVariabellister/PSYK_SKSOPR%20-%20Landspatientregistret%20psykiatri%20-%20oplysninger%20om%20operationer.html" TargetMode="External"/><Relationship Id="rId646" Type="http://schemas.openxmlformats.org/officeDocument/2006/relationships/hyperlink" Target="https://www.dst.dk/extranet/ForskningVariabellister/PSYK_SKSOPR%20-%20Landspatientregistret%20psykiatri%20-%20oplysninger%20om%20operationer.html" TargetMode="External"/><Relationship Id="rId1069" Type="http://schemas.openxmlformats.org/officeDocument/2006/relationships/hyperlink" Target="https://www.dst.dk/extranet/ForskningVariabellister/PSYK_SKSOPR%20-%20Landspatientregistret%20psykiatri%20-%20oplysninger%20om%20operationer.html" TargetMode="External"/><Relationship Id="rId1276" Type="http://schemas.openxmlformats.org/officeDocument/2006/relationships/hyperlink" Target="https://www.dst.dk/extranet/ForskningVariabellister/PSYK_SKSOPR%20-%20Landspatientregistret%20psykiatri%20-%20oplysninger%20om%20operationer.html" TargetMode="External"/><Relationship Id="rId1483" Type="http://schemas.openxmlformats.org/officeDocument/2006/relationships/hyperlink" Target="https://www.dst.dk/extranet/ForskningVariabellister/PSYK_SKSOPR%20-%20Landspatientregistret%20psykiatri%20-%20oplysninger%20om%20operationer.html" TargetMode="External"/><Relationship Id="rId2022" Type="http://schemas.openxmlformats.org/officeDocument/2006/relationships/hyperlink" Target="https://www.dst.dk/extranet/ForskningVariabellister/PSYK_SKSOPR%20-%20Landspatientregistret%20psykiatri%20-%20oplysninger%20om%20operationer.html" TargetMode="External"/><Relationship Id="rId201" Type="http://schemas.openxmlformats.org/officeDocument/2006/relationships/hyperlink" Target="https://www.dst.dk/extranet/ForskningVariabellister/PSYK_SKSOPR%20-%20Landspatientregistret%20psykiatri%20-%20oplysninger%20om%20operationer.html" TargetMode="External"/><Relationship Id="rId506" Type="http://schemas.openxmlformats.org/officeDocument/2006/relationships/hyperlink" Target="https://www.dst.dk/extranet/ForskningVariabellister/PSYK_SKSOPR%20-%20Landspatientregistret%20psykiatri%20-%20oplysninger%20om%20operationer.html" TargetMode="External"/><Relationship Id="rId853" Type="http://schemas.openxmlformats.org/officeDocument/2006/relationships/hyperlink" Target="https://www.dst.dk/extranet/ForskningVariabellister/PSYK_SKSOPR%20-%20Landspatientregistret%20psykiatri%20-%20oplysninger%20om%20operationer.html" TargetMode="External"/><Relationship Id="rId1136" Type="http://schemas.openxmlformats.org/officeDocument/2006/relationships/hyperlink" Target="https://www.dst.dk/extranet/ForskningVariabellister/PSYK_SKSOPR%20-%20Landspatientregistret%20psykiatri%20-%20oplysninger%20om%20operationer.html" TargetMode="External"/><Relationship Id="rId1690" Type="http://schemas.openxmlformats.org/officeDocument/2006/relationships/hyperlink" Target="https://www.dst.dk/extranet/ForskningVariabellister/PSYK_SKSOPR%20-%20Landspatientregistret%20psykiatri%20-%20oplysninger%20om%20operationer.html" TargetMode="External"/><Relationship Id="rId1788" Type="http://schemas.openxmlformats.org/officeDocument/2006/relationships/hyperlink" Target="https://www.dst.dk/extranet/ForskningVariabellister/PSYK_SKSOPR%20-%20Landspatientregistret%20psykiatri%20-%20oplysninger%20om%20operationer.html" TargetMode="External"/><Relationship Id="rId1995" Type="http://schemas.openxmlformats.org/officeDocument/2006/relationships/hyperlink" Target="https://www.dst.dk/extranet/ForskningVariabellister/PSYK_SKSOPR%20-%20Landspatientregistret%20psykiatri%20-%20oplysninger%20om%20operationer.html" TargetMode="External"/><Relationship Id="rId713" Type="http://schemas.openxmlformats.org/officeDocument/2006/relationships/hyperlink" Target="https://www.dst.dk/extranet/ForskningVariabellister/PSYK_SKSOPR%20-%20Landspatientregistret%20psykiatri%20-%20oplysninger%20om%20operationer.html" TargetMode="External"/><Relationship Id="rId920" Type="http://schemas.openxmlformats.org/officeDocument/2006/relationships/hyperlink" Target="https://www.dst.dk/extranet/ForskningVariabellister/PSYK_SKSOPR%20-%20Landspatientregistret%20psykiatri%20-%20oplysninger%20om%20operationer.html" TargetMode="External"/><Relationship Id="rId1343" Type="http://schemas.openxmlformats.org/officeDocument/2006/relationships/hyperlink" Target="https://www.dst.dk/extranet/ForskningVariabellister/PSYK_SKSOPR%20-%20Landspatientregistret%20psykiatri%20-%20oplysninger%20om%20operationer.html" TargetMode="External"/><Relationship Id="rId1550" Type="http://schemas.openxmlformats.org/officeDocument/2006/relationships/hyperlink" Target="https://www.dst.dk/extranet/ForskningVariabellister/PSYK_SKSOPR%20-%20Landspatientregistret%20psykiatri%20-%20oplysninger%20om%20operationer.html" TargetMode="External"/><Relationship Id="rId1648" Type="http://schemas.openxmlformats.org/officeDocument/2006/relationships/hyperlink" Target="https://www.dst.dk/extranet/ForskningVariabellister/PSYK_SKSOPR%20-%20Landspatientregistret%20psykiatri%20-%20oplysninger%20om%20operationer.html" TargetMode="External"/><Relationship Id="rId1203" Type="http://schemas.openxmlformats.org/officeDocument/2006/relationships/hyperlink" Target="https://www.dst.dk/extranet/ForskningVariabellister/PSYK_SKSOPR%20-%20Landspatientregistret%20psykiatri%20-%20oplysninger%20om%20operationer.html" TargetMode="External"/><Relationship Id="rId1410" Type="http://schemas.openxmlformats.org/officeDocument/2006/relationships/hyperlink" Target="https://www.dst.dk/extranet/ForskningVariabellister/PSYK_SKSOPR%20-%20Landspatientregistret%20psykiatri%20-%20oplysninger%20om%20operationer.html" TargetMode="External"/><Relationship Id="rId1508" Type="http://schemas.openxmlformats.org/officeDocument/2006/relationships/hyperlink" Target="https://www.dst.dk/extranet/ForskningVariabellister/PSYK_SKSOPR%20-%20Landspatientregistret%20psykiatri%20-%20oplysninger%20om%20operationer.html" TargetMode="External"/><Relationship Id="rId1855" Type="http://schemas.openxmlformats.org/officeDocument/2006/relationships/hyperlink" Target="https://www.dst.dk/extranet/ForskningVariabellister/PSYK_SKSOPR%20-%20Landspatientregistret%20psykiatri%20-%20oplysninger%20om%20operationer.html" TargetMode="External"/><Relationship Id="rId1715" Type="http://schemas.openxmlformats.org/officeDocument/2006/relationships/hyperlink" Target="https://www.dst.dk/extranet/ForskningVariabellister/PSYK_SKSOPR%20-%20Landspatientregistret%20psykiatri%20-%20oplysninger%20om%20operationer.html" TargetMode="External"/><Relationship Id="rId1922" Type="http://schemas.openxmlformats.org/officeDocument/2006/relationships/hyperlink" Target="https://www.dst.dk/extranet/ForskningVariabellister/PSYK_SKSOPR%20-%20Landspatientregistret%20psykiatri%20-%20oplysninger%20om%20operationer.html" TargetMode="External"/><Relationship Id="rId296" Type="http://schemas.openxmlformats.org/officeDocument/2006/relationships/hyperlink" Target="https://www.dst.dk/extranet/ForskningVariabellister/PSYK_SKSOPR%20-%20Landspatientregistret%20psykiatri%20-%20oplysninger%20om%20operationer.html" TargetMode="External"/><Relationship Id="rId156" Type="http://schemas.openxmlformats.org/officeDocument/2006/relationships/hyperlink" Target="https://www.dst.dk/extranet/ForskningVariabellister/PSYK_SKSOPR%20-%20Landspatientregistret%20psykiatri%20-%20oplysninger%20om%20operationer.html" TargetMode="External"/><Relationship Id="rId363" Type="http://schemas.openxmlformats.org/officeDocument/2006/relationships/hyperlink" Target="https://www.dst.dk/extranet/ForskningVariabellister/PSYK_SKSOPR%20-%20Landspatientregistret%20psykiatri%20-%20oplysninger%20om%20operationer.html" TargetMode="External"/><Relationship Id="rId570" Type="http://schemas.openxmlformats.org/officeDocument/2006/relationships/hyperlink" Target="https://www.dst.dk/extranet/ForskningVariabellister/PSYK_SKSOPR%20-%20Landspatientregistret%20psykiatri%20-%20oplysninger%20om%20operationer.html" TargetMode="External"/><Relationship Id="rId2044" Type="http://schemas.openxmlformats.org/officeDocument/2006/relationships/hyperlink" Target="https://www.dst.dk/extranet/ForskningVariabellister/PSYK_SKSOPR%20-%20Landspatientregistret%20psykiatri%20-%20oplysninger%20om%20operationer.html" TargetMode="External"/><Relationship Id="rId223" Type="http://schemas.openxmlformats.org/officeDocument/2006/relationships/hyperlink" Target="https://www.dst.dk/extranet/ForskningVariabellister/PSYK_SKSOPR%20-%20Landspatientregistret%20psykiatri%20-%20oplysninger%20om%20operationer.html" TargetMode="External"/><Relationship Id="rId430" Type="http://schemas.openxmlformats.org/officeDocument/2006/relationships/hyperlink" Target="https://www.dst.dk/extranet/ForskningVariabellister/PSYK_SKSOPR%20-%20Landspatientregistret%20psykiatri%20-%20oplysninger%20om%20operationer.html" TargetMode="External"/><Relationship Id="rId668" Type="http://schemas.openxmlformats.org/officeDocument/2006/relationships/hyperlink" Target="https://www.dst.dk/extranet/ForskningVariabellister/PSYK_SKSOPR%20-%20Landspatientregistret%20psykiatri%20-%20oplysninger%20om%20operationer.html" TargetMode="External"/><Relationship Id="rId875" Type="http://schemas.openxmlformats.org/officeDocument/2006/relationships/hyperlink" Target="https://www.dst.dk/extranet/ForskningVariabellister/PSYK_SKSOPR%20-%20Landspatientregistret%20psykiatri%20-%20oplysninger%20om%20operationer.html" TargetMode="External"/><Relationship Id="rId1060" Type="http://schemas.openxmlformats.org/officeDocument/2006/relationships/hyperlink" Target="https://www.dst.dk/extranet/ForskningVariabellister/PSYK_SKSOPR%20-%20Landspatientregistret%20psykiatri%20-%20oplysninger%20om%20operationer.html" TargetMode="External"/><Relationship Id="rId1298" Type="http://schemas.openxmlformats.org/officeDocument/2006/relationships/hyperlink" Target="https://www.dst.dk/extranet/ForskningVariabellister/PSYK_SKSOPR%20-%20Landspatientregistret%20psykiatri%20-%20oplysninger%20om%20operationer.html" TargetMode="External"/><Relationship Id="rId2111" Type="http://schemas.openxmlformats.org/officeDocument/2006/relationships/hyperlink" Target="https://www.dst.dk/extranet/ForskningVariabellister/MFRHJMFO%20-%20Hjemmef%C3%B8dsler%20fra%20det%20medicinske%20f%C3%B8dselsregister.html" TargetMode="External"/><Relationship Id="rId528" Type="http://schemas.openxmlformats.org/officeDocument/2006/relationships/hyperlink" Target="https://www.dst.dk/extranet/ForskningVariabellister/PSYK_SKSOPR%20-%20Landspatientregistret%20psykiatri%20-%20oplysninger%20om%20operationer.html" TargetMode="External"/><Relationship Id="rId735" Type="http://schemas.openxmlformats.org/officeDocument/2006/relationships/hyperlink" Target="https://www.dst.dk/extranet/ForskningVariabellister/PSYK_SKSOPR%20-%20Landspatientregistret%20psykiatri%20-%20oplysninger%20om%20operationer.html" TargetMode="External"/><Relationship Id="rId942" Type="http://schemas.openxmlformats.org/officeDocument/2006/relationships/hyperlink" Target="https://www.dst.dk/extranet/ForskningVariabellister/PSYK_SKSOPR%20-%20Landspatientregistret%20psykiatri%20-%20oplysninger%20om%20operationer.html" TargetMode="External"/><Relationship Id="rId1158" Type="http://schemas.openxmlformats.org/officeDocument/2006/relationships/hyperlink" Target="https://www.dst.dk/extranet/ForskningVariabellister/PSYK_SKSOPR%20-%20Landspatientregistret%20psykiatri%20-%20oplysninger%20om%20operationer.html" TargetMode="External"/><Relationship Id="rId1365" Type="http://schemas.openxmlformats.org/officeDocument/2006/relationships/hyperlink" Target="https://www.dst.dk/extranet/ForskningVariabellister/PSYK_SKSOPR%20-%20Landspatientregistret%20psykiatri%20-%20oplysninger%20om%20operationer.html" TargetMode="External"/><Relationship Id="rId1572" Type="http://schemas.openxmlformats.org/officeDocument/2006/relationships/hyperlink" Target="https://www.dst.dk/extranet/ForskningVariabellister/PSYK_SKSOPR%20-%20Landspatientregistret%20psykiatri%20-%20oplysninger%20om%20operationer.html" TargetMode="External"/><Relationship Id="rId1018" Type="http://schemas.openxmlformats.org/officeDocument/2006/relationships/hyperlink" Target="https://www.dst.dk/extranet/ForskningVariabellister/PSYK_SKSOPR%20-%20Landspatientregistret%20psykiatri%20-%20oplysninger%20om%20operationer.html" TargetMode="External"/><Relationship Id="rId1225" Type="http://schemas.openxmlformats.org/officeDocument/2006/relationships/hyperlink" Target="https://www.dst.dk/extranet/ForskningVariabellister/PSYK_SKSOPR%20-%20Landspatientregistret%20psykiatri%20-%20oplysninger%20om%20operationer.html" TargetMode="External"/><Relationship Id="rId1432" Type="http://schemas.openxmlformats.org/officeDocument/2006/relationships/hyperlink" Target="https://www.dst.dk/extranet/ForskningVariabellister/PSYK_SKSOPR%20-%20Landspatientregistret%20psykiatri%20-%20oplysninger%20om%20operationer.html" TargetMode="External"/><Relationship Id="rId1877" Type="http://schemas.openxmlformats.org/officeDocument/2006/relationships/hyperlink" Target="https://www.dst.dk/extranet/ForskningVariabellister/PSYK_SKSOPR%20-%20Landspatientregistret%20psykiatri%20-%20oplysninger%20om%20operationer.html" TargetMode="External"/><Relationship Id="rId71" Type="http://schemas.openxmlformats.org/officeDocument/2006/relationships/hyperlink" Target="https://www.dst.dk/extranet/ForskningVariabellister/PSYK_SKSOPR%20-%20Landspatientregistret%20psykiatri%20-%20oplysninger%20om%20operationer.html" TargetMode="External"/><Relationship Id="rId802" Type="http://schemas.openxmlformats.org/officeDocument/2006/relationships/hyperlink" Target="https://www.dst.dk/extranet/ForskningVariabellister/PSYK_SKSOPR%20-%20Landspatientregistret%20psykiatri%20-%20oplysninger%20om%20operationer.html" TargetMode="External"/><Relationship Id="rId1737" Type="http://schemas.openxmlformats.org/officeDocument/2006/relationships/hyperlink" Target="https://www.dst.dk/extranet/ForskningVariabellister/PSYK_SKSOPR%20-%20Landspatientregistret%20psykiatri%20-%20oplysninger%20om%20operationer.html" TargetMode="External"/><Relationship Id="rId1944" Type="http://schemas.openxmlformats.org/officeDocument/2006/relationships/hyperlink" Target="https://www.dst.dk/extranet/ForskningVariabellister/PSYK_SKSOPR%20-%20Landspatientregistret%20psykiatri%20-%20oplysninger%20om%20operationer.html" TargetMode="External"/><Relationship Id="rId29" Type="http://schemas.openxmlformats.org/officeDocument/2006/relationships/hyperlink" Target="https://dst.dk/extranet/ForskningVariabellister/KRKO%20-%20Kriminalstatistik%20konfererede%20sager.html" TargetMode="External"/><Relationship Id="rId178" Type="http://schemas.openxmlformats.org/officeDocument/2006/relationships/hyperlink" Target="https://www.dst.dk/extranet/ForskningVariabellister/PSYK_SKSOPR%20-%20Landspatientregistret%20psykiatri%20-%20oplysninger%20om%20operationer.html" TargetMode="External"/><Relationship Id="rId1804" Type="http://schemas.openxmlformats.org/officeDocument/2006/relationships/hyperlink" Target="https://www.dst.dk/extranet/ForskningVariabellister/PSYK_SKSOPR%20-%20Landspatientregistret%20psykiatri%20-%20oplysninger%20om%20operationer.html" TargetMode="External"/><Relationship Id="rId385" Type="http://schemas.openxmlformats.org/officeDocument/2006/relationships/hyperlink" Target="https://www.dst.dk/extranet/ForskningVariabellister/PSYK_SKSOPR%20-%20Landspatientregistret%20psykiatri%20-%20oplysninger%20om%20operationer.html" TargetMode="External"/><Relationship Id="rId592" Type="http://schemas.openxmlformats.org/officeDocument/2006/relationships/hyperlink" Target="https://www.dst.dk/extranet/ForskningVariabellister/PSYK_SKSOPR%20-%20Landspatientregistret%20psykiatri%20-%20oplysninger%20om%20operationer.html" TargetMode="External"/><Relationship Id="rId2066" Type="http://schemas.openxmlformats.org/officeDocument/2006/relationships/hyperlink" Target="https://www.dst.dk/extranet/ForskningVariabellister/PSYK_SKSOPR%20-%20Landspatientregistret%20psykiatri%20-%20oplysninger%20om%20operationer.html" TargetMode="External"/><Relationship Id="rId245" Type="http://schemas.openxmlformats.org/officeDocument/2006/relationships/hyperlink" Target="https://www.dst.dk/extranet/ForskningVariabellister/PSYK_SKSOPR%20-%20Landspatientregistret%20psykiatri%20-%20oplysninger%20om%20operationer.html" TargetMode="External"/><Relationship Id="rId452" Type="http://schemas.openxmlformats.org/officeDocument/2006/relationships/hyperlink" Target="https://www.dst.dk/extranet/ForskningVariabellister/PSYK_SKSOPR%20-%20Landspatientregistret%20psykiatri%20-%20oplysninger%20om%20operationer.html" TargetMode="External"/><Relationship Id="rId897" Type="http://schemas.openxmlformats.org/officeDocument/2006/relationships/hyperlink" Target="https://www.dst.dk/extranet/ForskningVariabellister/PSYK_SKSOPR%20-%20Landspatientregistret%20psykiatri%20-%20oplysninger%20om%20operationer.html" TargetMode="External"/><Relationship Id="rId1082" Type="http://schemas.openxmlformats.org/officeDocument/2006/relationships/hyperlink" Target="https://www.dst.dk/extranet/ForskningVariabellister/PSYK_SKSOPR%20-%20Landspatientregistret%20psykiatri%20-%20oplysninger%20om%20operationer.html" TargetMode="External"/><Relationship Id="rId2133" Type="http://schemas.openxmlformats.org/officeDocument/2006/relationships/hyperlink" Target="https://www.dst.dk/extranet/ForskningVariabellister/BFL%20-%20Detaljeret%20l%C3%B8nmodtagerdata%20fra%20e-Indkomst.html" TargetMode="External"/><Relationship Id="rId105" Type="http://schemas.openxmlformats.org/officeDocument/2006/relationships/hyperlink" Target="https://www.dst.dk/extranet/ForskningVariabellister/PSYK_SKSOPR%20-%20Landspatientregistret%20psykiatri%20-%20oplysninger%20om%20operationer.html" TargetMode="External"/><Relationship Id="rId312" Type="http://schemas.openxmlformats.org/officeDocument/2006/relationships/hyperlink" Target="https://www.dst.dk/extranet/ForskningVariabellister/PSYK_SKSOPR%20-%20Landspatientregistret%20psykiatri%20-%20oplysninger%20om%20operationer.html" TargetMode="External"/><Relationship Id="rId757" Type="http://schemas.openxmlformats.org/officeDocument/2006/relationships/hyperlink" Target="https://www.dst.dk/extranet/ForskningVariabellister/PSYK_SKSOPR%20-%20Landspatientregistret%20psykiatri%20-%20oplysninger%20om%20operationer.html" TargetMode="External"/><Relationship Id="rId964" Type="http://schemas.openxmlformats.org/officeDocument/2006/relationships/hyperlink" Target="https://www.dst.dk/extranet/ForskningVariabellister/PSYK_SKSOPR%20-%20Landspatientregistret%20psykiatri%20-%20oplysninger%20om%20operationer.html" TargetMode="External"/><Relationship Id="rId1387" Type="http://schemas.openxmlformats.org/officeDocument/2006/relationships/hyperlink" Target="https://www.dst.dk/extranet/ForskningVariabellister/PSYK_SKSOPR%20-%20Landspatientregistret%20psykiatri%20-%20oplysninger%20om%20operationer.html" TargetMode="External"/><Relationship Id="rId1594" Type="http://schemas.openxmlformats.org/officeDocument/2006/relationships/hyperlink" Target="https://www.dst.dk/extranet/ForskningVariabellister/PSYK_SKSOPR%20-%20Landspatientregistret%20psykiatri%20-%20oplysninger%20om%20operationer.html" TargetMode="External"/><Relationship Id="rId93" Type="http://schemas.openxmlformats.org/officeDocument/2006/relationships/hyperlink" Target="https://www.dst.dk/extranet/ForskningVariabellister/PSYK_SKSOPR%20-%20Landspatientregistret%20psykiatri%20-%20oplysninger%20om%20operationer.html" TargetMode="External"/><Relationship Id="rId617" Type="http://schemas.openxmlformats.org/officeDocument/2006/relationships/hyperlink" Target="https://www.dst.dk/extranet/ForskningVariabellister/PSYK_SKSOPR%20-%20Landspatientregistret%20psykiatri%20-%20oplysninger%20om%20operationer.html" TargetMode="External"/><Relationship Id="rId824" Type="http://schemas.openxmlformats.org/officeDocument/2006/relationships/hyperlink" Target="https://www.dst.dk/extranet/ForskningVariabellister/PSYK_SKSOPR%20-%20Landspatientregistret%20psykiatri%20-%20oplysninger%20om%20operationer.html" TargetMode="External"/><Relationship Id="rId1247" Type="http://schemas.openxmlformats.org/officeDocument/2006/relationships/hyperlink" Target="https://www.dst.dk/extranet/ForskningVariabellister/PSYK_SKSOPR%20-%20Landspatientregistret%20psykiatri%20-%20oplysninger%20om%20operationer.html" TargetMode="External"/><Relationship Id="rId1454" Type="http://schemas.openxmlformats.org/officeDocument/2006/relationships/hyperlink" Target="https://www.dst.dk/extranet/ForskningVariabellister/PSYK_SKSOPR%20-%20Landspatientregistret%20psykiatri%20-%20oplysninger%20om%20operationer.html" TargetMode="External"/><Relationship Id="rId1661" Type="http://schemas.openxmlformats.org/officeDocument/2006/relationships/hyperlink" Target="https://www.dst.dk/extranet/ForskningVariabellister/PSYK_SKSOPR%20-%20Landspatientregistret%20psykiatri%20-%20oplysninger%20om%20operationer.html" TargetMode="External"/><Relationship Id="rId1899" Type="http://schemas.openxmlformats.org/officeDocument/2006/relationships/hyperlink" Target="https://www.dst.dk/extranet/ForskningVariabellister/PSYK_SKSOPR%20-%20Landspatientregistret%20psykiatri%20-%20oplysninger%20om%20operationer.html" TargetMode="External"/><Relationship Id="rId1107" Type="http://schemas.openxmlformats.org/officeDocument/2006/relationships/hyperlink" Target="https://www.dst.dk/extranet/ForskningVariabellister/PSYK_SKSOPR%20-%20Landspatientregistret%20psykiatri%20-%20oplysninger%20om%20operationer.html" TargetMode="External"/><Relationship Id="rId1314" Type="http://schemas.openxmlformats.org/officeDocument/2006/relationships/hyperlink" Target="https://www.dst.dk/extranet/ForskningVariabellister/PSYK_SKSOPR%20-%20Landspatientregistret%20psykiatri%20-%20oplysninger%20om%20operationer.html" TargetMode="External"/><Relationship Id="rId1521" Type="http://schemas.openxmlformats.org/officeDocument/2006/relationships/hyperlink" Target="https://www.dst.dk/extranet/ForskningVariabellister/PSYK_SKSOPR%20-%20Landspatientregistret%20psykiatri%20-%20oplysninger%20om%20operationer.html" TargetMode="External"/><Relationship Id="rId1759" Type="http://schemas.openxmlformats.org/officeDocument/2006/relationships/hyperlink" Target="https://www.dst.dk/extranet/ForskningVariabellister/PSYK_SKSOPR%20-%20Landspatientregistret%20psykiatri%20-%20oplysninger%20om%20operationer.html" TargetMode="External"/><Relationship Id="rId1966" Type="http://schemas.openxmlformats.org/officeDocument/2006/relationships/hyperlink" Target="https://www.dst.dk/extranet/ForskningVariabellister/PSYK_SKSOPR%20-%20Landspatientregistret%20psykiatri%20-%20oplysninger%20om%20operationer.html" TargetMode="External"/><Relationship Id="rId1619" Type="http://schemas.openxmlformats.org/officeDocument/2006/relationships/hyperlink" Target="https://www.dst.dk/extranet/ForskningVariabellister/PSYK_SKSOPR%20-%20Landspatientregistret%20psykiatri%20-%20oplysninger%20om%20operationer.html" TargetMode="External"/><Relationship Id="rId1826" Type="http://schemas.openxmlformats.org/officeDocument/2006/relationships/hyperlink" Target="https://www.dst.dk/extranet/ForskningVariabellister/PSYK_SKSOPR%20-%20Landspatientregistret%20psykiatri%20-%20oplysninger%20om%20operationer.html" TargetMode="External"/><Relationship Id="rId20" Type="http://schemas.openxmlformats.org/officeDocument/2006/relationships/hyperlink" Target="https://www.dst.dk/extranet/ForskningVariabellister/FAIK%20-%20Familieindkomster.html" TargetMode="External"/><Relationship Id="rId2088" Type="http://schemas.openxmlformats.org/officeDocument/2006/relationships/hyperlink" Target="https://www.dst.dk/extranet/ForskningVariabellister/PSYK_SKSOPR%20-%20Landspatientregistret%20psykiatri%20-%20oplysninger%20om%20operationer.html" TargetMode="External"/><Relationship Id="rId267" Type="http://schemas.openxmlformats.org/officeDocument/2006/relationships/hyperlink" Target="https://www.dst.dk/extranet/ForskningVariabellister/PSYK_SKSOPR%20-%20Landspatientregistret%20psykiatri%20-%20oplysninger%20om%20operationer.html" TargetMode="External"/><Relationship Id="rId474" Type="http://schemas.openxmlformats.org/officeDocument/2006/relationships/hyperlink" Target="https://www.dst.dk/extranet/ForskningVariabellister/PSYK_SKSOPR%20-%20Landspatientregistret%20psykiatri%20-%20oplysninger%20om%20operationer.html" TargetMode="External"/><Relationship Id="rId127" Type="http://schemas.openxmlformats.org/officeDocument/2006/relationships/hyperlink" Target="https://www.dst.dk/extranet/ForskningVariabellister/PSYK_SKSOPR%20-%20Landspatientregistret%20psykiatri%20-%20oplysninger%20om%20operationer.html" TargetMode="External"/><Relationship Id="rId681" Type="http://schemas.openxmlformats.org/officeDocument/2006/relationships/hyperlink" Target="https://www.dst.dk/extranet/ForskningVariabellister/PSYK_SKSOPR%20-%20Landspatientregistret%20psykiatri%20-%20oplysninger%20om%20operationer.html" TargetMode="External"/><Relationship Id="rId779" Type="http://schemas.openxmlformats.org/officeDocument/2006/relationships/hyperlink" Target="https://www.dst.dk/extranet/ForskningVariabellister/PSYK_SKSOPR%20-%20Landspatientregistret%20psykiatri%20-%20oplysninger%20om%20operationer.html" TargetMode="External"/><Relationship Id="rId986" Type="http://schemas.openxmlformats.org/officeDocument/2006/relationships/hyperlink" Target="https://www.dst.dk/extranet/ForskningVariabellister/PSYK_SKSOPR%20-%20Landspatientregistret%20psykiatri%20-%20oplysninger%20om%20operationer.html" TargetMode="External"/><Relationship Id="rId334" Type="http://schemas.openxmlformats.org/officeDocument/2006/relationships/hyperlink" Target="https://www.dst.dk/extranet/ForskningVariabellister/PSYK_SKSOPR%20-%20Landspatientregistret%20psykiatri%20-%20oplysninger%20om%20operationer.html" TargetMode="External"/><Relationship Id="rId541" Type="http://schemas.openxmlformats.org/officeDocument/2006/relationships/hyperlink" Target="https://www.dst.dk/extranet/ForskningVariabellister/PSYK_SKSOPR%20-%20Landspatientregistret%20psykiatri%20-%20oplysninger%20om%20operationer.html" TargetMode="External"/><Relationship Id="rId639" Type="http://schemas.openxmlformats.org/officeDocument/2006/relationships/hyperlink" Target="https://www.dst.dk/extranet/ForskningVariabellister/PSYK_SKSOPR%20-%20Landspatientregistret%20psykiatri%20-%20oplysninger%20om%20operationer.html" TargetMode="External"/><Relationship Id="rId1171" Type="http://schemas.openxmlformats.org/officeDocument/2006/relationships/hyperlink" Target="https://www.dst.dk/extranet/ForskningVariabellister/PSYK_SKSOPR%20-%20Landspatientregistret%20psykiatri%20-%20oplysninger%20om%20operationer.html" TargetMode="External"/><Relationship Id="rId1269" Type="http://schemas.openxmlformats.org/officeDocument/2006/relationships/hyperlink" Target="https://www.dst.dk/extranet/ForskningVariabellister/PSYK_SKSOPR%20-%20Landspatientregistret%20psykiatri%20-%20oplysninger%20om%20operationer.html" TargetMode="External"/><Relationship Id="rId1476" Type="http://schemas.openxmlformats.org/officeDocument/2006/relationships/hyperlink" Target="https://www.dst.dk/extranet/ForskningVariabellister/PSYK_SKSOPR%20-%20Landspatientregistret%20psykiatri%20-%20oplysninger%20om%20operationer.html" TargetMode="External"/><Relationship Id="rId2015" Type="http://schemas.openxmlformats.org/officeDocument/2006/relationships/hyperlink" Target="https://www.dst.dk/extranet/ForskningVariabellister/PSYK_SKSOPR%20-%20Landspatientregistret%20psykiatri%20-%20oplysninger%20om%20operationer.html" TargetMode="External"/><Relationship Id="rId401" Type="http://schemas.openxmlformats.org/officeDocument/2006/relationships/hyperlink" Target="https://www.dst.dk/extranet/ForskningVariabellister/PSYK_SKSOPR%20-%20Landspatientregistret%20psykiatri%20-%20oplysninger%20om%20operationer.html" TargetMode="External"/><Relationship Id="rId846" Type="http://schemas.openxmlformats.org/officeDocument/2006/relationships/hyperlink" Target="https://www.dst.dk/extranet/ForskningVariabellister/PSYK_SKSOPR%20-%20Landspatientregistret%20psykiatri%20-%20oplysninger%20om%20operationer.html" TargetMode="External"/><Relationship Id="rId1031" Type="http://schemas.openxmlformats.org/officeDocument/2006/relationships/hyperlink" Target="https://www.dst.dk/extranet/ForskningVariabellister/PSYK_SKSOPR%20-%20Landspatientregistret%20psykiatri%20-%20oplysninger%20om%20operationer.html" TargetMode="External"/><Relationship Id="rId1129" Type="http://schemas.openxmlformats.org/officeDocument/2006/relationships/hyperlink" Target="https://www.dst.dk/extranet/ForskningVariabellister/PSYK_SKSOPR%20-%20Landspatientregistret%20psykiatri%20-%20oplysninger%20om%20operationer.html" TargetMode="External"/><Relationship Id="rId1683" Type="http://schemas.openxmlformats.org/officeDocument/2006/relationships/hyperlink" Target="https://www.dst.dk/extranet/ForskningVariabellister/PSYK_SKSOPR%20-%20Landspatientregistret%20psykiatri%20-%20oplysninger%20om%20operationer.html" TargetMode="External"/><Relationship Id="rId1890" Type="http://schemas.openxmlformats.org/officeDocument/2006/relationships/hyperlink" Target="https://www.dst.dk/extranet/ForskningVariabellister/PSYK_SKSOPR%20-%20Landspatientregistret%20psykiatri%20-%20oplysninger%20om%20operationer.html" TargetMode="External"/><Relationship Id="rId1988" Type="http://schemas.openxmlformats.org/officeDocument/2006/relationships/hyperlink" Target="https://www.dst.dk/extranet/ForskningVariabellister/PSYK_SKSOPR%20-%20Landspatientregistret%20psykiatri%20-%20oplysninger%20om%20operationer.html" TargetMode="External"/><Relationship Id="rId706" Type="http://schemas.openxmlformats.org/officeDocument/2006/relationships/hyperlink" Target="https://www.dst.dk/extranet/ForskningVariabellister/PSYK_SKSOPR%20-%20Landspatientregistret%20psykiatri%20-%20oplysninger%20om%20operationer.html" TargetMode="External"/><Relationship Id="rId913" Type="http://schemas.openxmlformats.org/officeDocument/2006/relationships/hyperlink" Target="https://www.dst.dk/extranet/ForskningVariabellister/PSYK_SKSOPR%20-%20Landspatientregistret%20psykiatri%20-%20oplysninger%20om%20operationer.html" TargetMode="External"/><Relationship Id="rId1336" Type="http://schemas.openxmlformats.org/officeDocument/2006/relationships/hyperlink" Target="https://www.dst.dk/extranet/ForskningVariabellister/PSYK_SKSOPR%20-%20Landspatientregistret%20psykiatri%20-%20oplysninger%20om%20operationer.html" TargetMode="External"/><Relationship Id="rId1543" Type="http://schemas.openxmlformats.org/officeDocument/2006/relationships/hyperlink" Target="https://www.dst.dk/extranet/ForskningVariabellister/PSYK_SKSOPR%20-%20Landspatientregistret%20psykiatri%20-%20oplysninger%20om%20operationer.html" TargetMode="External"/><Relationship Id="rId1750" Type="http://schemas.openxmlformats.org/officeDocument/2006/relationships/hyperlink" Target="https://www.dst.dk/extranet/ForskningVariabellister/PSYK_SKSOPR%20-%20Landspatientregistret%20psykiatri%20-%20oplysninger%20om%20operationer.html" TargetMode="External"/><Relationship Id="rId42" Type="http://schemas.openxmlformats.org/officeDocument/2006/relationships/hyperlink" Target="https://www.dst.dk/extranet/ForskningVariabellister/LPR_F_FORLOEB%20-%20Landspatientregistret%20(LPR3)%20-%20Oplysninger%20om%20forl%C3%B8b.html" TargetMode="External"/><Relationship Id="rId1403" Type="http://schemas.openxmlformats.org/officeDocument/2006/relationships/hyperlink" Target="https://www.dst.dk/extranet/ForskningVariabellister/PSYK_SKSOPR%20-%20Landspatientregistret%20psykiatri%20-%20oplysninger%20om%20operationer.html" TargetMode="External"/><Relationship Id="rId1610" Type="http://schemas.openxmlformats.org/officeDocument/2006/relationships/hyperlink" Target="https://www.dst.dk/extranet/ForskningVariabellister/PSYK_SKSOPR%20-%20Landspatientregistret%20psykiatri%20-%20oplysninger%20om%20operationer.html" TargetMode="External"/><Relationship Id="rId1848" Type="http://schemas.openxmlformats.org/officeDocument/2006/relationships/hyperlink" Target="https://www.dst.dk/extranet/ForskningVariabellister/PSYK_SKSOPR%20-%20Landspatientregistret%20psykiatri%20-%20oplysninger%20om%20operationer.html" TargetMode="External"/><Relationship Id="rId191" Type="http://schemas.openxmlformats.org/officeDocument/2006/relationships/hyperlink" Target="https://www.dst.dk/extranet/ForskningVariabellister/PSYK_SKSOPR%20-%20Landspatientregistret%20psykiatri%20-%20oplysninger%20om%20operationer.html" TargetMode="External"/><Relationship Id="rId1708" Type="http://schemas.openxmlformats.org/officeDocument/2006/relationships/hyperlink" Target="https://www.dst.dk/extranet/ForskningVariabellister/PSYK_SKSOPR%20-%20Landspatientregistret%20psykiatri%20-%20oplysninger%20om%20operationer.html" TargetMode="External"/><Relationship Id="rId1915" Type="http://schemas.openxmlformats.org/officeDocument/2006/relationships/hyperlink" Target="https://www.dst.dk/extranet/ForskningVariabellister/PSYK_SKSOPR%20-%20Landspatientregistret%20psykiatri%20-%20oplysninger%20om%20operationer.html" TargetMode="External"/><Relationship Id="rId289" Type="http://schemas.openxmlformats.org/officeDocument/2006/relationships/hyperlink" Target="https://www.dst.dk/extranet/ForskningVariabellister/PSYK_SKSOPR%20-%20Landspatientregistret%20psykiatri%20-%20oplysninger%20om%20operationer.html" TargetMode="External"/><Relationship Id="rId496" Type="http://schemas.openxmlformats.org/officeDocument/2006/relationships/hyperlink" Target="https://www.dst.dk/extranet/ForskningVariabellister/PSYK_SKSOPR%20-%20Landspatientregistret%20psykiatri%20-%20oplysninger%20om%20operationer.html" TargetMode="External"/><Relationship Id="rId149" Type="http://schemas.openxmlformats.org/officeDocument/2006/relationships/hyperlink" Target="https://www.dst.dk/extranet/ForskningVariabellister/PSYK_SKSOPR%20-%20Landspatientregistret%20psykiatri%20-%20oplysninger%20om%20operationer.html" TargetMode="External"/><Relationship Id="rId356" Type="http://schemas.openxmlformats.org/officeDocument/2006/relationships/hyperlink" Target="https://www.dst.dk/extranet/ForskningVariabellister/PSYK_SKSOPR%20-%20Landspatientregistret%20psykiatri%20-%20oplysninger%20om%20operationer.html" TargetMode="External"/><Relationship Id="rId563" Type="http://schemas.openxmlformats.org/officeDocument/2006/relationships/hyperlink" Target="https://www.dst.dk/extranet/ForskningVariabellister/PSYK_SKSOPR%20-%20Landspatientregistret%20psykiatri%20-%20oplysninger%20om%20operationer.html" TargetMode="External"/><Relationship Id="rId770" Type="http://schemas.openxmlformats.org/officeDocument/2006/relationships/hyperlink" Target="https://www.dst.dk/extranet/ForskningVariabellister/PSYK_SKSOPR%20-%20Landspatientregistret%20psykiatri%20-%20oplysninger%20om%20operationer.html" TargetMode="External"/><Relationship Id="rId1193" Type="http://schemas.openxmlformats.org/officeDocument/2006/relationships/hyperlink" Target="https://www.dst.dk/extranet/ForskningVariabellister/PSYK_SKSOPR%20-%20Landspatientregistret%20psykiatri%20-%20oplysninger%20om%20operationer.html" TargetMode="External"/><Relationship Id="rId2037" Type="http://schemas.openxmlformats.org/officeDocument/2006/relationships/hyperlink" Target="https://www.dst.dk/extranet/ForskningVariabellister/PSYK_SKSOPR%20-%20Landspatientregistret%20psykiatri%20-%20oplysninger%20om%20operationer.html" TargetMode="External"/><Relationship Id="rId216" Type="http://schemas.openxmlformats.org/officeDocument/2006/relationships/hyperlink" Target="https://www.dst.dk/extranet/ForskningVariabellister/PSYK_SKSOPR%20-%20Landspatientregistret%20psykiatri%20-%20oplysninger%20om%20operationer.html" TargetMode="External"/><Relationship Id="rId423" Type="http://schemas.openxmlformats.org/officeDocument/2006/relationships/hyperlink" Target="https://www.dst.dk/extranet/ForskningVariabellister/PSYK_SKSOPR%20-%20Landspatientregistret%20psykiatri%20-%20oplysninger%20om%20operationer.html" TargetMode="External"/><Relationship Id="rId868" Type="http://schemas.openxmlformats.org/officeDocument/2006/relationships/hyperlink" Target="https://www.dst.dk/extranet/ForskningVariabellister/PSYK_SKSOPR%20-%20Landspatientregistret%20psykiatri%20-%20oplysninger%20om%20operationer.html" TargetMode="External"/><Relationship Id="rId1053" Type="http://schemas.openxmlformats.org/officeDocument/2006/relationships/hyperlink" Target="https://www.dst.dk/extranet/ForskningVariabellister/PSYK_SKSOPR%20-%20Landspatientregistret%20psykiatri%20-%20oplysninger%20om%20operationer.html" TargetMode="External"/><Relationship Id="rId1260" Type="http://schemas.openxmlformats.org/officeDocument/2006/relationships/hyperlink" Target="https://www.dst.dk/extranet/ForskningVariabellister/PSYK_SKSOPR%20-%20Landspatientregistret%20psykiatri%20-%20oplysninger%20om%20operationer.html" TargetMode="External"/><Relationship Id="rId1498" Type="http://schemas.openxmlformats.org/officeDocument/2006/relationships/hyperlink" Target="https://www.dst.dk/extranet/ForskningVariabellister/PSYK_SKSOPR%20-%20Landspatientregistret%20psykiatri%20-%20oplysninger%20om%20operationer.html" TargetMode="External"/><Relationship Id="rId2104" Type="http://schemas.openxmlformats.org/officeDocument/2006/relationships/hyperlink" Target="https://www.dst.dk/extranet/ForskningVariabellister/PSYK_SKSOPR%20-%20Landspatientregistret%20psykiatri%20-%20oplysninger%20om%20operationer.html" TargetMode="External"/><Relationship Id="rId630" Type="http://schemas.openxmlformats.org/officeDocument/2006/relationships/hyperlink" Target="https://www.dst.dk/extranet/ForskningVariabellister/PSYK_SKSOPR%20-%20Landspatientregistret%20psykiatri%20-%20oplysninger%20om%20operationer.html" TargetMode="External"/><Relationship Id="rId728" Type="http://schemas.openxmlformats.org/officeDocument/2006/relationships/hyperlink" Target="https://www.dst.dk/extranet/ForskningVariabellister/PSYK_SKSOPR%20-%20Landspatientregistret%20psykiatri%20-%20oplysninger%20om%20operationer.html" TargetMode="External"/><Relationship Id="rId935" Type="http://schemas.openxmlformats.org/officeDocument/2006/relationships/hyperlink" Target="https://www.dst.dk/extranet/ForskningVariabellister/PSYK_SKSOPR%20-%20Landspatientregistret%20psykiatri%20-%20oplysninger%20om%20operationer.html" TargetMode="External"/><Relationship Id="rId1358" Type="http://schemas.openxmlformats.org/officeDocument/2006/relationships/hyperlink" Target="https://www.dst.dk/extranet/ForskningVariabellister/PSYK_SKSOPR%20-%20Landspatientregistret%20psykiatri%20-%20oplysninger%20om%20operationer.html" TargetMode="External"/><Relationship Id="rId1565" Type="http://schemas.openxmlformats.org/officeDocument/2006/relationships/hyperlink" Target="https://www.dst.dk/extranet/ForskningVariabellister/PSYK_SKSOPR%20-%20Landspatientregistret%20psykiatri%20-%20oplysninger%20om%20operationer.html" TargetMode="External"/><Relationship Id="rId1772" Type="http://schemas.openxmlformats.org/officeDocument/2006/relationships/hyperlink" Target="https://www.dst.dk/extranet/ForskningVariabellister/PSYK_SKSOPR%20-%20Landspatientregistret%20psykiatri%20-%20oplysninger%20om%20operationer.html" TargetMode="External"/><Relationship Id="rId64" Type="http://schemas.openxmlformats.org/officeDocument/2006/relationships/hyperlink" Target="https://www.dst.dk/extranet/ForskningVariabellister/PSYK_SKSOPR%20-%20Landspatientregistret%20psykiatri%20-%20oplysninger%20om%20operationer.html" TargetMode="External"/><Relationship Id="rId1120" Type="http://schemas.openxmlformats.org/officeDocument/2006/relationships/hyperlink" Target="https://www.dst.dk/extranet/ForskningVariabellister/PSYK_SKSOPR%20-%20Landspatientregistret%20psykiatri%20-%20oplysninger%20om%20operationer.html" TargetMode="External"/><Relationship Id="rId1218" Type="http://schemas.openxmlformats.org/officeDocument/2006/relationships/hyperlink" Target="https://www.dst.dk/extranet/ForskningVariabellister/PSYK_SKSOPR%20-%20Landspatientregistret%20psykiatri%20-%20oplysninger%20om%20operationer.html" TargetMode="External"/><Relationship Id="rId1425" Type="http://schemas.openxmlformats.org/officeDocument/2006/relationships/hyperlink" Target="https://www.dst.dk/extranet/ForskningVariabellister/PSYK_SKSOPR%20-%20Landspatientregistret%20psykiatri%20-%20oplysninger%20om%20operationer.html" TargetMode="External"/><Relationship Id="rId1632" Type="http://schemas.openxmlformats.org/officeDocument/2006/relationships/hyperlink" Target="https://www.dst.dk/extranet/ForskningVariabellister/PSYK_SKSOPR%20-%20Landspatientregistret%20psykiatri%20-%20oplysninger%20om%20operationer.html" TargetMode="External"/><Relationship Id="rId1937" Type="http://schemas.openxmlformats.org/officeDocument/2006/relationships/hyperlink" Target="https://www.dst.dk/extranet/ForskningVariabellister/PSYK_SKSOPR%20-%20Landspatientregistret%20psykiatri%20-%20oplysninger%20om%20operationer.html" TargetMode="External"/><Relationship Id="rId280" Type="http://schemas.openxmlformats.org/officeDocument/2006/relationships/hyperlink" Target="https://www.dst.dk/extranet/ForskningVariabellister/PSYK_SKSOPR%20-%20Landspatientregistret%20psykiatri%20-%20oplysninger%20om%20operationer.html" TargetMode="External"/><Relationship Id="rId140" Type="http://schemas.openxmlformats.org/officeDocument/2006/relationships/hyperlink" Target="https://www.dst.dk/extranet/ForskningVariabellister/PSYK_SKSOPR%20-%20Landspatientregistret%20psykiatri%20-%20oplysninger%20om%20operationer.html" TargetMode="External"/><Relationship Id="rId378" Type="http://schemas.openxmlformats.org/officeDocument/2006/relationships/hyperlink" Target="https://www.dst.dk/extranet/ForskningVariabellister/PSYK_SKSOPR%20-%20Landspatientregistret%20psykiatri%20-%20oplysninger%20om%20operationer.html" TargetMode="External"/><Relationship Id="rId585" Type="http://schemas.openxmlformats.org/officeDocument/2006/relationships/hyperlink" Target="https://www.dst.dk/extranet/ForskningVariabellister/PSYK_SKSOPR%20-%20Landspatientregistret%20psykiatri%20-%20oplysninger%20om%20operationer.html" TargetMode="External"/><Relationship Id="rId792" Type="http://schemas.openxmlformats.org/officeDocument/2006/relationships/hyperlink" Target="https://www.dst.dk/extranet/ForskningVariabellister/PSYK_SKSOPR%20-%20Landspatientregistret%20psykiatri%20-%20oplysninger%20om%20operationer.html" TargetMode="External"/><Relationship Id="rId2059" Type="http://schemas.openxmlformats.org/officeDocument/2006/relationships/hyperlink" Target="https://www.dst.dk/extranet/ForskningVariabellister/PSYK_SKSOPR%20-%20Landspatientregistret%20psykiatri%20-%20oplysninger%20om%20operationer.html" TargetMode="External"/><Relationship Id="rId6" Type="http://schemas.openxmlformats.org/officeDocument/2006/relationships/hyperlink" Target="https://www.dst.dk/extranet/ForskningVariabellister/FAIK%20-%20Familieindkomster.html" TargetMode="External"/><Relationship Id="rId238" Type="http://schemas.openxmlformats.org/officeDocument/2006/relationships/hyperlink" Target="https://www.dst.dk/extranet/ForskningVariabellister/PSYK_SKSOPR%20-%20Landspatientregistret%20psykiatri%20-%20oplysninger%20om%20operationer.html" TargetMode="External"/><Relationship Id="rId445" Type="http://schemas.openxmlformats.org/officeDocument/2006/relationships/hyperlink" Target="https://www.dst.dk/extranet/ForskningVariabellister/PSYK_SKSOPR%20-%20Landspatientregistret%20psykiatri%20-%20oplysninger%20om%20operationer.html" TargetMode="External"/><Relationship Id="rId652" Type="http://schemas.openxmlformats.org/officeDocument/2006/relationships/hyperlink" Target="https://www.dst.dk/extranet/ForskningVariabellister/PSYK_SKSOPR%20-%20Landspatientregistret%20psykiatri%20-%20oplysninger%20om%20operationer.html" TargetMode="External"/><Relationship Id="rId1075" Type="http://schemas.openxmlformats.org/officeDocument/2006/relationships/hyperlink" Target="https://www.dst.dk/extranet/ForskningVariabellister/PSYK_SKSOPR%20-%20Landspatientregistret%20psykiatri%20-%20oplysninger%20om%20operationer.html" TargetMode="External"/><Relationship Id="rId1282" Type="http://schemas.openxmlformats.org/officeDocument/2006/relationships/hyperlink" Target="https://www.dst.dk/extranet/ForskningVariabellister/PSYK_SKSOPR%20-%20Landspatientregistret%20psykiatri%20-%20oplysninger%20om%20operationer.html" TargetMode="External"/><Relationship Id="rId2126" Type="http://schemas.openxmlformats.org/officeDocument/2006/relationships/hyperlink" Target="https://www.dst.dk/extranet/ForskningVariabellister/BUAH%20-%20B%C3%B8rn%20og%20unge%20anbragte%20h%C3%A6ndelsesregister.html" TargetMode="External"/><Relationship Id="rId305" Type="http://schemas.openxmlformats.org/officeDocument/2006/relationships/hyperlink" Target="https://www.dst.dk/extranet/ForskningVariabellister/PSYK_SKSOPR%20-%20Landspatientregistret%20psykiatri%20-%20oplysninger%20om%20operationer.html" TargetMode="External"/><Relationship Id="rId512" Type="http://schemas.openxmlformats.org/officeDocument/2006/relationships/hyperlink" Target="https://www.dst.dk/extranet/ForskningVariabellister/PSYK_SKSOPR%20-%20Landspatientregistret%20psykiatri%20-%20oplysninger%20om%20operationer.html" TargetMode="External"/><Relationship Id="rId957" Type="http://schemas.openxmlformats.org/officeDocument/2006/relationships/hyperlink" Target="https://www.dst.dk/extranet/ForskningVariabellister/PSYK_SKSOPR%20-%20Landspatientregistret%20psykiatri%20-%20oplysninger%20om%20operationer.html" TargetMode="External"/><Relationship Id="rId1142" Type="http://schemas.openxmlformats.org/officeDocument/2006/relationships/hyperlink" Target="https://www.dst.dk/extranet/ForskningVariabellister/PSYK_SKSOPR%20-%20Landspatientregistret%20psykiatri%20-%20oplysninger%20om%20operationer.html" TargetMode="External"/><Relationship Id="rId1587" Type="http://schemas.openxmlformats.org/officeDocument/2006/relationships/hyperlink" Target="https://www.dst.dk/extranet/ForskningVariabellister/PSYK_SKSOPR%20-%20Landspatientregistret%20psykiatri%20-%20oplysninger%20om%20operationer.html" TargetMode="External"/><Relationship Id="rId1794" Type="http://schemas.openxmlformats.org/officeDocument/2006/relationships/hyperlink" Target="https://www.dst.dk/extranet/ForskningVariabellister/PSYK_SKSOPR%20-%20Landspatientregistret%20psykiatri%20-%20oplysninger%20om%20operationer.html" TargetMode="External"/><Relationship Id="rId86" Type="http://schemas.openxmlformats.org/officeDocument/2006/relationships/hyperlink" Target="https://www.dst.dk/extranet/ForskningVariabellister/PSYK_SKSOPR%20-%20Landspatientregistret%20psykiatri%20-%20oplysninger%20om%20operationer.html" TargetMode="External"/><Relationship Id="rId817" Type="http://schemas.openxmlformats.org/officeDocument/2006/relationships/hyperlink" Target="https://www.dst.dk/extranet/ForskningVariabellister/PSYK_SKSOPR%20-%20Landspatientregistret%20psykiatri%20-%20oplysninger%20om%20operationer.html" TargetMode="External"/><Relationship Id="rId1002" Type="http://schemas.openxmlformats.org/officeDocument/2006/relationships/hyperlink" Target="https://www.dst.dk/extranet/ForskningVariabellister/PSYK_SKSOPR%20-%20Landspatientregistret%20psykiatri%20-%20oplysninger%20om%20operationer.html" TargetMode="External"/><Relationship Id="rId1447" Type="http://schemas.openxmlformats.org/officeDocument/2006/relationships/hyperlink" Target="https://www.dst.dk/extranet/ForskningVariabellister/PSYK_SKSOPR%20-%20Landspatientregistret%20psykiatri%20-%20oplysninger%20om%20operationer.html" TargetMode="External"/><Relationship Id="rId1654" Type="http://schemas.openxmlformats.org/officeDocument/2006/relationships/hyperlink" Target="https://www.dst.dk/extranet/ForskningVariabellister/PSYK_SKSOPR%20-%20Landspatientregistret%20psykiatri%20-%20oplysninger%20om%20operationer.html" TargetMode="External"/><Relationship Id="rId1861" Type="http://schemas.openxmlformats.org/officeDocument/2006/relationships/hyperlink" Target="https://www.dst.dk/extranet/ForskningVariabellister/PSYK_SKSOPR%20-%20Landspatientregistret%20psykiatri%20-%20oplysninger%20om%20operationer.html" TargetMode="External"/><Relationship Id="rId1307" Type="http://schemas.openxmlformats.org/officeDocument/2006/relationships/hyperlink" Target="https://www.dst.dk/extranet/ForskningVariabellister/PSYK_SKSOPR%20-%20Landspatientregistret%20psykiatri%20-%20oplysninger%20om%20operationer.html" TargetMode="External"/><Relationship Id="rId1514" Type="http://schemas.openxmlformats.org/officeDocument/2006/relationships/hyperlink" Target="https://www.dst.dk/extranet/ForskningVariabellister/PSYK_SKSOPR%20-%20Landspatientregistret%20psykiatri%20-%20oplysninger%20om%20operationer.html" TargetMode="External"/><Relationship Id="rId1721" Type="http://schemas.openxmlformats.org/officeDocument/2006/relationships/hyperlink" Target="https://www.dst.dk/extranet/ForskningVariabellister/PSYK_SKSOPR%20-%20Landspatientregistret%20psykiatri%20-%20oplysninger%20om%20operationer.html" TargetMode="External"/><Relationship Id="rId1959" Type="http://schemas.openxmlformats.org/officeDocument/2006/relationships/hyperlink" Target="https://www.dst.dk/extranet/ForskningVariabellister/PSYK_SKSOPR%20-%20Landspatientregistret%20psykiatri%20-%20oplysninger%20om%20operationer.html" TargetMode="External"/><Relationship Id="rId13" Type="http://schemas.openxmlformats.org/officeDocument/2006/relationships/hyperlink" Target="https://www.dst.dk/extranet/ForskningVariabellister/UDKV%20-%20Uddannelsesekvalifikationsregister.html" TargetMode="External"/><Relationship Id="rId1819" Type="http://schemas.openxmlformats.org/officeDocument/2006/relationships/hyperlink" Target="https://www.dst.dk/extranet/ForskningVariabellister/PSYK_SKSOPR%20-%20Landspatientregistret%20psykiatri%20-%20oplysninger%20om%20operationer.html" TargetMode="External"/><Relationship Id="rId162" Type="http://schemas.openxmlformats.org/officeDocument/2006/relationships/hyperlink" Target="https://www.dst.dk/extranet/ForskningVariabellister/PSYK_SKSOPR%20-%20Landspatientregistret%20psykiatri%20-%20oplysninger%20om%20operationer.html" TargetMode="External"/><Relationship Id="rId467" Type="http://schemas.openxmlformats.org/officeDocument/2006/relationships/hyperlink" Target="https://www.dst.dk/extranet/ForskningVariabellister/PSYK_SKSOPR%20-%20Landspatientregistret%20psykiatri%20-%20oplysninger%20om%20operationer.html" TargetMode="External"/><Relationship Id="rId1097" Type="http://schemas.openxmlformats.org/officeDocument/2006/relationships/hyperlink" Target="https://www.dst.dk/extranet/ForskningVariabellister/PSYK_SKSOPR%20-%20Landspatientregistret%20psykiatri%20-%20oplysninger%20om%20operationer.html" TargetMode="External"/><Relationship Id="rId2050" Type="http://schemas.openxmlformats.org/officeDocument/2006/relationships/hyperlink" Target="https://www.dst.dk/extranet/ForskningVariabellister/PSYK_SKSOPR%20-%20Landspatientregistret%20psykiatri%20-%20oplysninger%20om%20operationer.html" TargetMode="External"/><Relationship Id="rId2148" Type="http://schemas.openxmlformats.org/officeDocument/2006/relationships/hyperlink" Target="https://www.dst.dk/extranet/ForskningVariabellister/DODSAARS%20-%20D%C3%B8ds%C3%A5rssagsregistret.html" TargetMode="External"/><Relationship Id="rId674" Type="http://schemas.openxmlformats.org/officeDocument/2006/relationships/hyperlink" Target="https://www.dst.dk/extranet/ForskningVariabellister/PSYK_SKSOPR%20-%20Landspatientregistret%20psykiatri%20-%20oplysninger%20om%20operationer.html" TargetMode="External"/><Relationship Id="rId881" Type="http://schemas.openxmlformats.org/officeDocument/2006/relationships/hyperlink" Target="https://www.dst.dk/extranet/ForskningVariabellister/PSYK_SKSOPR%20-%20Landspatientregistret%20psykiatri%20-%20oplysninger%20om%20operationer.html" TargetMode="External"/><Relationship Id="rId979" Type="http://schemas.openxmlformats.org/officeDocument/2006/relationships/hyperlink" Target="https://www.dst.dk/extranet/ForskningVariabellister/PSYK_SKSOPR%20-%20Landspatientregistret%20psykiatri%20-%20oplysninger%20om%20operationer.html" TargetMode="External"/><Relationship Id="rId327" Type="http://schemas.openxmlformats.org/officeDocument/2006/relationships/hyperlink" Target="https://www.dst.dk/extranet/ForskningVariabellister/PSYK_SKSOPR%20-%20Landspatientregistret%20psykiatri%20-%20oplysninger%20om%20operationer.html" TargetMode="External"/><Relationship Id="rId534" Type="http://schemas.openxmlformats.org/officeDocument/2006/relationships/hyperlink" Target="https://www.dst.dk/extranet/ForskningVariabellister/PSYK_SKSOPR%20-%20Landspatientregistret%20psykiatri%20-%20oplysninger%20om%20operationer.html" TargetMode="External"/><Relationship Id="rId741" Type="http://schemas.openxmlformats.org/officeDocument/2006/relationships/hyperlink" Target="https://www.dst.dk/extranet/ForskningVariabellister/PSYK_SKSOPR%20-%20Landspatientregistret%20psykiatri%20-%20oplysninger%20om%20operationer.html" TargetMode="External"/><Relationship Id="rId839" Type="http://schemas.openxmlformats.org/officeDocument/2006/relationships/hyperlink" Target="https://www.dst.dk/extranet/ForskningVariabellister/PSYK_SKSOPR%20-%20Landspatientregistret%20psykiatri%20-%20oplysninger%20om%20operationer.html" TargetMode="External"/><Relationship Id="rId1164" Type="http://schemas.openxmlformats.org/officeDocument/2006/relationships/hyperlink" Target="https://www.dst.dk/extranet/ForskningVariabellister/PSYK_SKSOPR%20-%20Landspatientregistret%20psykiatri%20-%20oplysninger%20om%20operationer.html" TargetMode="External"/><Relationship Id="rId1371" Type="http://schemas.openxmlformats.org/officeDocument/2006/relationships/hyperlink" Target="https://www.dst.dk/extranet/ForskningVariabellister/PSYK_SKSOPR%20-%20Landspatientregistret%20psykiatri%20-%20oplysninger%20om%20operationer.html" TargetMode="External"/><Relationship Id="rId1469" Type="http://schemas.openxmlformats.org/officeDocument/2006/relationships/hyperlink" Target="https://www.dst.dk/extranet/ForskningVariabellister/PSYK_SKSOPR%20-%20Landspatientregistret%20psykiatri%20-%20oplysninger%20om%20operationer.html" TargetMode="External"/><Relationship Id="rId2008" Type="http://schemas.openxmlformats.org/officeDocument/2006/relationships/hyperlink" Target="https://www.dst.dk/extranet/ForskningVariabellister/PSYK_SKSOPR%20-%20Landspatientregistret%20psykiatri%20-%20oplysninger%20om%20operationer.html" TargetMode="External"/><Relationship Id="rId601" Type="http://schemas.openxmlformats.org/officeDocument/2006/relationships/hyperlink" Target="https://www.dst.dk/extranet/ForskningVariabellister/PSYK_SKSOPR%20-%20Landspatientregistret%20psykiatri%20-%20oplysninger%20om%20operationer.html" TargetMode="External"/><Relationship Id="rId1024" Type="http://schemas.openxmlformats.org/officeDocument/2006/relationships/hyperlink" Target="https://www.dst.dk/extranet/ForskningVariabellister/PSYK_SKSOPR%20-%20Landspatientregistret%20psykiatri%20-%20oplysninger%20om%20operationer.html" TargetMode="External"/><Relationship Id="rId1231" Type="http://schemas.openxmlformats.org/officeDocument/2006/relationships/hyperlink" Target="https://www.dst.dk/extranet/ForskningVariabellister/PSYK_SKSOPR%20-%20Landspatientregistret%20psykiatri%20-%20oplysninger%20om%20operationer.html" TargetMode="External"/><Relationship Id="rId1676" Type="http://schemas.openxmlformats.org/officeDocument/2006/relationships/hyperlink" Target="https://www.dst.dk/extranet/ForskningVariabellister/PSYK_SKSOPR%20-%20Landspatientregistret%20psykiatri%20-%20oplysninger%20om%20operationer.html" TargetMode="External"/><Relationship Id="rId1883" Type="http://schemas.openxmlformats.org/officeDocument/2006/relationships/hyperlink" Target="https://www.dst.dk/extranet/ForskningVariabellister/PSYK_SKSOPR%20-%20Landspatientregistret%20psykiatri%20-%20oplysninger%20om%20operationer.html" TargetMode="External"/><Relationship Id="rId906" Type="http://schemas.openxmlformats.org/officeDocument/2006/relationships/hyperlink" Target="https://www.dst.dk/extranet/ForskningVariabellister/PSYK_SKSOPR%20-%20Landspatientregistret%20psykiatri%20-%20oplysninger%20om%20operationer.html" TargetMode="External"/><Relationship Id="rId1329" Type="http://schemas.openxmlformats.org/officeDocument/2006/relationships/hyperlink" Target="https://www.dst.dk/extranet/ForskningVariabellister/PSYK_SKSOPR%20-%20Landspatientregistret%20psykiatri%20-%20oplysninger%20om%20operationer.html" TargetMode="External"/><Relationship Id="rId1536" Type="http://schemas.openxmlformats.org/officeDocument/2006/relationships/hyperlink" Target="https://www.dst.dk/extranet/ForskningVariabellister/PSYK_SKSOPR%20-%20Landspatientregistret%20psykiatri%20-%20oplysninger%20om%20operationer.html" TargetMode="External"/><Relationship Id="rId1743" Type="http://schemas.openxmlformats.org/officeDocument/2006/relationships/hyperlink" Target="https://www.dst.dk/extranet/ForskningVariabellister/PSYK_SKSOPR%20-%20Landspatientregistret%20psykiatri%20-%20oplysninger%20om%20operationer.html" TargetMode="External"/><Relationship Id="rId1950" Type="http://schemas.openxmlformats.org/officeDocument/2006/relationships/hyperlink" Target="https://www.dst.dk/extranet/ForskningVariabellister/PSYK_SKSOPR%20-%20Landspatientregistret%20psykiatri%20-%20oplysninger%20om%20operationer.html" TargetMode="External"/><Relationship Id="rId35" Type="http://schemas.openxmlformats.org/officeDocument/2006/relationships/hyperlink" Target="https://dst.dk/extranet/ForskningVariabellister/SSSY%20-%20Sygesikring%20%286-cifret%29.html" TargetMode="External"/><Relationship Id="rId1603" Type="http://schemas.openxmlformats.org/officeDocument/2006/relationships/hyperlink" Target="https://www.dst.dk/extranet/ForskningVariabellister/PSYK_SKSOPR%20-%20Landspatientregistret%20psykiatri%20-%20oplysninger%20om%20operationer.html" TargetMode="External"/><Relationship Id="rId1810" Type="http://schemas.openxmlformats.org/officeDocument/2006/relationships/hyperlink" Target="https://www.dst.dk/extranet/ForskningVariabellister/PSYK_SKSOPR%20-%20Landspatientregistret%20psykiatri%20-%20oplysninger%20om%20operationer.html" TargetMode="External"/><Relationship Id="rId184" Type="http://schemas.openxmlformats.org/officeDocument/2006/relationships/hyperlink" Target="https://www.dst.dk/extranet/ForskningVariabellister/PSYK_SKSOPR%20-%20Landspatientregistret%20psykiatri%20-%20oplysninger%20om%20operationer.html" TargetMode="External"/><Relationship Id="rId391" Type="http://schemas.openxmlformats.org/officeDocument/2006/relationships/hyperlink" Target="https://www.dst.dk/extranet/ForskningVariabellister/PSYK_SKSOPR%20-%20Landspatientregistret%20psykiatri%20-%20oplysninger%20om%20operationer.html" TargetMode="External"/><Relationship Id="rId1908" Type="http://schemas.openxmlformats.org/officeDocument/2006/relationships/hyperlink" Target="https://www.dst.dk/extranet/ForskningVariabellister/PSYK_SKSOPR%20-%20Landspatientregistret%20psykiatri%20-%20oplysninger%20om%20operationer.html" TargetMode="External"/><Relationship Id="rId2072" Type="http://schemas.openxmlformats.org/officeDocument/2006/relationships/hyperlink" Target="https://www.dst.dk/extranet/ForskningVariabellister/PSYK_SKSOPR%20-%20Landspatientregistret%20psykiatri%20-%20oplysninger%20om%20operationer.html" TargetMode="External"/><Relationship Id="rId251" Type="http://schemas.openxmlformats.org/officeDocument/2006/relationships/hyperlink" Target="https://www.dst.dk/extranet/ForskningVariabellister/PSYK_SKSOPR%20-%20Landspatientregistret%20psykiatri%20-%20oplysninger%20om%20operationer.html" TargetMode="External"/><Relationship Id="rId489" Type="http://schemas.openxmlformats.org/officeDocument/2006/relationships/hyperlink" Target="https://www.dst.dk/extranet/ForskningVariabellister/PSYK_SKSOPR%20-%20Landspatientregistret%20psykiatri%20-%20oplysninger%20om%20operationer.html" TargetMode="External"/><Relationship Id="rId696" Type="http://schemas.openxmlformats.org/officeDocument/2006/relationships/hyperlink" Target="https://www.dst.dk/extranet/ForskningVariabellister/PSYK_SKSOPR%20-%20Landspatientregistret%20psykiatri%20-%20oplysninger%20om%20operationer.html" TargetMode="External"/><Relationship Id="rId349" Type="http://schemas.openxmlformats.org/officeDocument/2006/relationships/hyperlink" Target="https://www.dst.dk/extranet/ForskningVariabellister/PSYK_SKSOPR%20-%20Landspatientregistret%20psykiatri%20-%20oplysninger%20om%20operationer.html" TargetMode="External"/><Relationship Id="rId556" Type="http://schemas.openxmlformats.org/officeDocument/2006/relationships/hyperlink" Target="https://www.dst.dk/extranet/ForskningVariabellister/PSYK_SKSOPR%20-%20Landspatientregistret%20psykiatri%20-%20oplysninger%20om%20operationer.html" TargetMode="External"/><Relationship Id="rId763" Type="http://schemas.openxmlformats.org/officeDocument/2006/relationships/hyperlink" Target="https://www.dst.dk/extranet/ForskningVariabellister/PSYK_SKSOPR%20-%20Landspatientregistret%20psykiatri%20-%20oplysninger%20om%20operationer.html" TargetMode="External"/><Relationship Id="rId1186" Type="http://schemas.openxmlformats.org/officeDocument/2006/relationships/hyperlink" Target="https://www.dst.dk/extranet/ForskningVariabellister/PSYK_SKSOPR%20-%20Landspatientregistret%20psykiatri%20-%20oplysninger%20om%20operationer.html" TargetMode="External"/><Relationship Id="rId1393" Type="http://schemas.openxmlformats.org/officeDocument/2006/relationships/hyperlink" Target="https://www.dst.dk/extranet/ForskningVariabellister/PSYK_SKSOPR%20-%20Landspatientregistret%20psykiatri%20-%20oplysninger%20om%20operationer.html" TargetMode="External"/><Relationship Id="rId111" Type="http://schemas.openxmlformats.org/officeDocument/2006/relationships/hyperlink" Target="https://www.dst.dk/extranet/ForskningVariabellister/PSYK_SKSOPR%20-%20Landspatientregistret%20psykiatri%20-%20oplysninger%20om%20operationer.html" TargetMode="External"/><Relationship Id="rId209" Type="http://schemas.openxmlformats.org/officeDocument/2006/relationships/hyperlink" Target="https://www.dst.dk/extranet/ForskningVariabellister/PSYK_SKSOPR%20-%20Landspatientregistret%20psykiatri%20-%20oplysninger%20om%20operationer.html" TargetMode="External"/><Relationship Id="rId416" Type="http://schemas.openxmlformats.org/officeDocument/2006/relationships/hyperlink" Target="https://www.dst.dk/extranet/ForskningVariabellister/PSYK_SKSOPR%20-%20Landspatientregistret%20psykiatri%20-%20oplysninger%20om%20operationer.html" TargetMode="External"/><Relationship Id="rId970" Type="http://schemas.openxmlformats.org/officeDocument/2006/relationships/hyperlink" Target="https://www.dst.dk/extranet/ForskningVariabellister/PSYK_SKSOPR%20-%20Landspatientregistret%20psykiatri%20-%20oplysninger%20om%20operationer.html" TargetMode="External"/><Relationship Id="rId1046" Type="http://schemas.openxmlformats.org/officeDocument/2006/relationships/hyperlink" Target="https://www.dst.dk/extranet/ForskningVariabellister/PSYK_SKSOPR%20-%20Landspatientregistret%20psykiatri%20-%20oplysninger%20om%20operationer.html" TargetMode="External"/><Relationship Id="rId1253" Type="http://schemas.openxmlformats.org/officeDocument/2006/relationships/hyperlink" Target="https://www.dst.dk/extranet/ForskningVariabellister/PSYK_SKSOPR%20-%20Landspatientregistret%20psykiatri%20-%20oplysninger%20om%20operationer.html" TargetMode="External"/><Relationship Id="rId1698" Type="http://schemas.openxmlformats.org/officeDocument/2006/relationships/hyperlink" Target="https://www.dst.dk/extranet/ForskningVariabellister/PSYK_SKSOPR%20-%20Landspatientregistret%20psykiatri%20-%20oplysninger%20om%20operationer.html" TargetMode="External"/><Relationship Id="rId623" Type="http://schemas.openxmlformats.org/officeDocument/2006/relationships/hyperlink" Target="https://www.dst.dk/extranet/ForskningVariabellister/PSYK_SKSOPR%20-%20Landspatientregistret%20psykiatri%20-%20oplysninger%20om%20operationer.html" TargetMode="External"/><Relationship Id="rId830" Type="http://schemas.openxmlformats.org/officeDocument/2006/relationships/hyperlink" Target="https://www.dst.dk/extranet/ForskningVariabellister/PSYK_SKSOPR%20-%20Landspatientregistret%20psykiatri%20-%20oplysninger%20om%20operationer.html" TargetMode="External"/><Relationship Id="rId928" Type="http://schemas.openxmlformats.org/officeDocument/2006/relationships/hyperlink" Target="https://www.dst.dk/extranet/ForskningVariabellister/PSYK_SKSOPR%20-%20Landspatientregistret%20psykiatri%20-%20oplysninger%20om%20operationer.html" TargetMode="External"/><Relationship Id="rId1460" Type="http://schemas.openxmlformats.org/officeDocument/2006/relationships/hyperlink" Target="https://www.dst.dk/extranet/ForskningVariabellister/PSYK_SKSOPR%20-%20Landspatientregistret%20psykiatri%20-%20oplysninger%20om%20operationer.html" TargetMode="External"/><Relationship Id="rId1558" Type="http://schemas.openxmlformats.org/officeDocument/2006/relationships/hyperlink" Target="https://www.dst.dk/extranet/ForskningVariabellister/PSYK_SKSOPR%20-%20Landspatientregistret%20psykiatri%20-%20oplysninger%20om%20operationer.html" TargetMode="External"/><Relationship Id="rId1765" Type="http://schemas.openxmlformats.org/officeDocument/2006/relationships/hyperlink" Target="https://www.dst.dk/extranet/ForskningVariabellister/PSYK_SKSOPR%20-%20Landspatientregistret%20psykiatri%20-%20oplysninger%20om%20operationer.html" TargetMode="External"/><Relationship Id="rId57" Type="http://schemas.openxmlformats.org/officeDocument/2006/relationships/hyperlink" Target="https://www.dst.dk/extranet/ForskningVariabellister/PSYK_PERS%20-%20Landspatientregistret%20psykiatri%20-%20oplysninger%20om%20ambulante%20bes%C3%B8g.html" TargetMode="External"/><Relationship Id="rId1113" Type="http://schemas.openxmlformats.org/officeDocument/2006/relationships/hyperlink" Target="https://www.dst.dk/extranet/ForskningVariabellister/PSYK_SKSOPR%20-%20Landspatientregistret%20psykiatri%20-%20oplysninger%20om%20operationer.html" TargetMode="External"/><Relationship Id="rId1320" Type="http://schemas.openxmlformats.org/officeDocument/2006/relationships/hyperlink" Target="https://www.dst.dk/extranet/ForskningVariabellister/PSYK_SKSOPR%20-%20Landspatientregistret%20psykiatri%20-%20oplysninger%20om%20operationer.html" TargetMode="External"/><Relationship Id="rId1418" Type="http://schemas.openxmlformats.org/officeDocument/2006/relationships/hyperlink" Target="https://www.dst.dk/extranet/ForskningVariabellister/PSYK_SKSOPR%20-%20Landspatientregistret%20psykiatri%20-%20oplysninger%20om%20operationer.html" TargetMode="External"/><Relationship Id="rId1972" Type="http://schemas.openxmlformats.org/officeDocument/2006/relationships/hyperlink" Target="https://www.dst.dk/extranet/ForskningVariabellister/PSYK_SKSOPR%20-%20Landspatientregistret%20psykiatri%20-%20oplysninger%20om%20operationer.html" TargetMode="External"/><Relationship Id="rId1625" Type="http://schemas.openxmlformats.org/officeDocument/2006/relationships/hyperlink" Target="https://www.dst.dk/extranet/ForskningVariabellister/PSYK_SKSOPR%20-%20Landspatientregistret%20psykiatri%20-%20oplysninger%20om%20operationer.html" TargetMode="External"/><Relationship Id="rId1832" Type="http://schemas.openxmlformats.org/officeDocument/2006/relationships/hyperlink" Target="https://www.dst.dk/extranet/ForskningVariabellister/PSYK_SKSOPR%20-%20Landspatientregistret%20psykiatri%20-%20oplysninger%20om%20operationer.html" TargetMode="External"/><Relationship Id="rId2094" Type="http://schemas.openxmlformats.org/officeDocument/2006/relationships/hyperlink" Target="https://www.dst.dk/extranet/ForskningVariabellister/PSYK_SKSOPR%20-%20Landspatientregistret%20psykiatri%20-%20oplysninger%20om%20operationer.html" TargetMode="External"/><Relationship Id="rId273" Type="http://schemas.openxmlformats.org/officeDocument/2006/relationships/hyperlink" Target="https://www.dst.dk/extranet/ForskningVariabellister/PSYK_SKSOPR%20-%20Landspatientregistret%20psykiatri%20-%20oplysninger%20om%20operationer.html" TargetMode="External"/><Relationship Id="rId480" Type="http://schemas.openxmlformats.org/officeDocument/2006/relationships/hyperlink" Target="https://www.dst.dk/extranet/ForskningVariabellister/PSYK_SKSOPR%20-%20Landspatientregistret%20psykiatri%20-%20oplysninger%20om%20operationer.html" TargetMode="External"/><Relationship Id="rId133" Type="http://schemas.openxmlformats.org/officeDocument/2006/relationships/hyperlink" Target="https://www.dst.dk/extranet/ForskningVariabellister/PSYK_SKSOPR%20-%20Landspatientregistret%20psykiatri%20-%20oplysninger%20om%20operationer.html" TargetMode="External"/><Relationship Id="rId340" Type="http://schemas.openxmlformats.org/officeDocument/2006/relationships/hyperlink" Target="https://www.dst.dk/extranet/ForskningVariabellister/PSYK_SKSOPR%20-%20Landspatientregistret%20psykiatri%20-%20oplysninger%20om%20operationer.html" TargetMode="External"/><Relationship Id="rId578" Type="http://schemas.openxmlformats.org/officeDocument/2006/relationships/hyperlink" Target="https://www.dst.dk/extranet/ForskningVariabellister/PSYK_SKSOPR%20-%20Landspatientregistret%20psykiatri%20-%20oplysninger%20om%20operationer.html" TargetMode="External"/><Relationship Id="rId785" Type="http://schemas.openxmlformats.org/officeDocument/2006/relationships/hyperlink" Target="https://www.dst.dk/extranet/ForskningVariabellister/PSYK_SKSOPR%20-%20Landspatientregistret%20psykiatri%20-%20oplysninger%20om%20operationer.html" TargetMode="External"/><Relationship Id="rId992" Type="http://schemas.openxmlformats.org/officeDocument/2006/relationships/hyperlink" Target="https://www.dst.dk/extranet/ForskningVariabellister/PSYK_SKSOPR%20-%20Landspatientregistret%20psykiatri%20-%20oplysninger%20om%20operationer.html" TargetMode="External"/><Relationship Id="rId2021" Type="http://schemas.openxmlformats.org/officeDocument/2006/relationships/hyperlink" Target="https://www.dst.dk/extranet/ForskningVariabellister/PSYK_SKSOPR%20-%20Landspatientregistret%20psykiatri%20-%20oplysninger%20om%20operationer.html" TargetMode="External"/><Relationship Id="rId200" Type="http://schemas.openxmlformats.org/officeDocument/2006/relationships/hyperlink" Target="https://www.dst.dk/extranet/ForskningVariabellister/PSYK_SKSOPR%20-%20Landspatientregistret%20psykiatri%20-%20oplysninger%20om%20operationer.html" TargetMode="External"/><Relationship Id="rId438" Type="http://schemas.openxmlformats.org/officeDocument/2006/relationships/hyperlink" Target="https://www.dst.dk/extranet/ForskningVariabellister/PSYK_SKSOPR%20-%20Landspatientregistret%20psykiatri%20-%20oplysninger%20om%20operationer.html" TargetMode="External"/><Relationship Id="rId645" Type="http://schemas.openxmlformats.org/officeDocument/2006/relationships/hyperlink" Target="https://www.dst.dk/extranet/ForskningVariabellister/PSYK_SKSOPR%20-%20Landspatientregistret%20psykiatri%20-%20oplysninger%20om%20operationer.html" TargetMode="External"/><Relationship Id="rId852" Type="http://schemas.openxmlformats.org/officeDocument/2006/relationships/hyperlink" Target="https://www.dst.dk/extranet/ForskningVariabellister/PSYK_SKSOPR%20-%20Landspatientregistret%20psykiatri%20-%20oplysninger%20om%20operationer.html" TargetMode="External"/><Relationship Id="rId1068" Type="http://schemas.openxmlformats.org/officeDocument/2006/relationships/hyperlink" Target="https://www.dst.dk/extranet/ForskningVariabellister/PSYK_SKSOPR%20-%20Landspatientregistret%20psykiatri%20-%20oplysninger%20om%20operationer.html" TargetMode="External"/><Relationship Id="rId1275" Type="http://schemas.openxmlformats.org/officeDocument/2006/relationships/hyperlink" Target="https://www.dst.dk/extranet/ForskningVariabellister/PSYK_SKSOPR%20-%20Landspatientregistret%20psykiatri%20-%20oplysninger%20om%20operationer.html" TargetMode="External"/><Relationship Id="rId1482" Type="http://schemas.openxmlformats.org/officeDocument/2006/relationships/hyperlink" Target="https://www.dst.dk/extranet/ForskningVariabellister/PSYK_SKSOPR%20-%20Landspatientregistret%20psykiatri%20-%20oplysninger%20om%20operationer.html" TargetMode="External"/><Relationship Id="rId2119" Type="http://schemas.openxmlformats.org/officeDocument/2006/relationships/hyperlink" Target="https://www.dst.dk/extranet/ForskningVariabellister/BBRBYGNING%20-%20BBR%20bygninger.html" TargetMode="External"/><Relationship Id="rId505" Type="http://schemas.openxmlformats.org/officeDocument/2006/relationships/hyperlink" Target="https://www.dst.dk/extranet/ForskningVariabellister/PSYK_SKSOPR%20-%20Landspatientregistret%20psykiatri%20-%20oplysninger%20om%20operationer.html" TargetMode="External"/><Relationship Id="rId712" Type="http://schemas.openxmlformats.org/officeDocument/2006/relationships/hyperlink" Target="https://www.dst.dk/extranet/ForskningVariabellister/PSYK_SKSOPR%20-%20Landspatientregistret%20psykiatri%20-%20oplysninger%20om%20operationer.html" TargetMode="External"/><Relationship Id="rId1135" Type="http://schemas.openxmlformats.org/officeDocument/2006/relationships/hyperlink" Target="https://www.dst.dk/extranet/ForskningVariabellister/PSYK_SKSOPR%20-%20Landspatientregistret%20psykiatri%20-%20oplysninger%20om%20operationer.html" TargetMode="External"/><Relationship Id="rId1342" Type="http://schemas.openxmlformats.org/officeDocument/2006/relationships/hyperlink" Target="https://www.dst.dk/extranet/ForskningVariabellister/PSYK_SKSOPR%20-%20Landspatientregistret%20psykiatri%20-%20oplysninger%20om%20operationer.html" TargetMode="External"/><Relationship Id="rId1787" Type="http://schemas.openxmlformats.org/officeDocument/2006/relationships/hyperlink" Target="https://www.dst.dk/extranet/ForskningVariabellister/PSYK_SKSOPR%20-%20Landspatientregistret%20psykiatri%20-%20oplysninger%20om%20operationer.html" TargetMode="External"/><Relationship Id="rId1994" Type="http://schemas.openxmlformats.org/officeDocument/2006/relationships/hyperlink" Target="https://www.dst.dk/extranet/ForskningVariabellister/PSYK_SKSOPR%20-%20Landspatientregistret%20psykiatri%20-%20oplysninger%20om%20operationer.html" TargetMode="External"/><Relationship Id="rId79" Type="http://schemas.openxmlformats.org/officeDocument/2006/relationships/hyperlink" Target="https://www.dst.dk/extranet/ForskningVariabellister/PSYK_SKSOPR%20-%20Landspatientregistret%20psykiatri%20-%20oplysninger%20om%20operationer.html" TargetMode="External"/><Relationship Id="rId1202" Type="http://schemas.openxmlformats.org/officeDocument/2006/relationships/hyperlink" Target="https://www.dst.dk/extranet/ForskningVariabellister/PSYK_SKSOPR%20-%20Landspatientregistret%20psykiatri%20-%20oplysninger%20om%20operationer.html" TargetMode="External"/><Relationship Id="rId1647" Type="http://schemas.openxmlformats.org/officeDocument/2006/relationships/hyperlink" Target="https://www.dst.dk/extranet/ForskningVariabellister/PSYK_SKSOPR%20-%20Landspatientregistret%20psykiatri%20-%20oplysninger%20om%20operationer.html" TargetMode="External"/><Relationship Id="rId1854" Type="http://schemas.openxmlformats.org/officeDocument/2006/relationships/hyperlink" Target="https://www.dst.dk/extranet/ForskningVariabellister/PSYK_SKSOPR%20-%20Landspatientregistret%20psykiatri%20-%20oplysninger%20om%20operationer.html" TargetMode="External"/><Relationship Id="rId1507" Type="http://schemas.openxmlformats.org/officeDocument/2006/relationships/hyperlink" Target="https://www.dst.dk/extranet/ForskningVariabellister/PSYK_SKSOPR%20-%20Landspatientregistret%20psykiatri%20-%20oplysninger%20om%20operationer.html" TargetMode="External"/><Relationship Id="rId1714" Type="http://schemas.openxmlformats.org/officeDocument/2006/relationships/hyperlink" Target="https://www.dst.dk/extranet/ForskningVariabellister/PSYK_SKSOPR%20-%20Landspatientregistret%20psykiatri%20-%20oplysninger%20om%20operationer.html" TargetMode="External"/><Relationship Id="rId295" Type="http://schemas.openxmlformats.org/officeDocument/2006/relationships/hyperlink" Target="https://www.dst.dk/extranet/ForskningVariabellister/PSYK_SKSOPR%20-%20Landspatientregistret%20psykiatri%20-%20oplysninger%20om%20operationer.html" TargetMode="External"/><Relationship Id="rId1921" Type="http://schemas.openxmlformats.org/officeDocument/2006/relationships/hyperlink" Target="https://www.dst.dk/extranet/ForskningVariabellister/PSYK_SKSOPR%20-%20Landspatientregistret%20psykiatri%20-%20oplysninger%20om%20operationer.html" TargetMode="External"/><Relationship Id="rId155" Type="http://schemas.openxmlformats.org/officeDocument/2006/relationships/hyperlink" Target="https://www.dst.dk/extranet/ForskningVariabellister/PSYK_SKSOPR%20-%20Landspatientregistret%20psykiatri%20-%20oplysninger%20om%20operationer.html" TargetMode="External"/><Relationship Id="rId362" Type="http://schemas.openxmlformats.org/officeDocument/2006/relationships/hyperlink" Target="https://www.dst.dk/extranet/ForskningVariabellister/PSYK_SKSOPR%20-%20Landspatientregistret%20psykiatri%20-%20oplysninger%20om%20operationer.html" TargetMode="External"/><Relationship Id="rId1297" Type="http://schemas.openxmlformats.org/officeDocument/2006/relationships/hyperlink" Target="https://www.dst.dk/extranet/ForskningVariabellister/PSYK_SKSOPR%20-%20Landspatientregistret%20psykiatri%20-%20oplysninger%20om%20operationer.html" TargetMode="External"/><Relationship Id="rId2043" Type="http://schemas.openxmlformats.org/officeDocument/2006/relationships/hyperlink" Target="https://www.dst.dk/extranet/ForskningVariabellister/PSYK_SKSOPR%20-%20Landspatientregistret%20psykiatri%20-%20oplysninger%20om%20operationer.html" TargetMode="External"/><Relationship Id="rId222" Type="http://schemas.openxmlformats.org/officeDocument/2006/relationships/hyperlink" Target="https://www.dst.dk/extranet/ForskningVariabellister/PSYK_SKSOPR%20-%20Landspatientregistret%20psykiatri%20-%20oplysninger%20om%20operationer.html" TargetMode="External"/><Relationship Id="rId667" Type="http://schemas.openxmlformats.org/officeDocument/2006/relationships/hyperlink" Target="https://www.dst.dk/extranet/ForskningVariabellister/PSYK_SKSOPR%20-%20Landspatientregistret%20psykiatri%20-%20oplysninger%20om%20operationer.html" TargetMode="External"/><Relationship Id="rId874" Type="http://schemas.openxmlformats.org/officeDocument/2006/relationships/hyperlink" Target="https://www.dst.dk/extranet/ForskningVariabellister/PSYK_SKSOPR%20-%20Landspatientregistret%20psykiatri%20-%20oplysninger%20om%20operationer.html" TargetMode="External"/><Relationship Id="rId2110" Type="http://schemas.openxmlformats.org/officeDocument/2006/relationships/hyperlink" Target="https://www.dst.dk/extranet/ForskningVariabellister/LPR_OPR%20-%20Landspatientregistret%20-%20operationer%20efter%20ICD8%20klassifikationen.html" TargetMode="External"/><Relationship Id="rId527" Type="http://schemas.openxmlformats.org/officeDocument/2006/relationships/hyperlink" Target="https://www.dst.dk/extranet/ForskningVariabellister/PSYK_SKSOPR%20-%20Landspatientregistret%20psykiatri%20-%20oplysninger%20om%20operationer.html" TargetMode="External"/><Relationship Id="rId734" Type="http://schemas.openxmlformats.org/officeDocument/2006/relationships/hyperlink" Target="https://www.dst.dk/extranet/ForskningVariabellister/PSYK_SKSOPR%20-%20Landspatientregistret%20psykiatri%20-%20oplysninger%20om%20operationer.html" TargetMode="External"/><Relationship Id="rId941" Type="http://schemas.openxmlformats.org/officeDocument/2006/relationships/hyperlink" Target="https://www.dst.dk/extranet/ForskningVariabellister/PSYK_SKSOPR%20-%20Landspatientregistret%20psykiatri%20-%20oplysninger%20om%20operationer.html" TargetMode="External"/><Relationship Id="rId1157" Type="http://schemas.openxmlformats.org/officeDocument/2006/relationships/hyperlink" Target="https://www.dst.dk/extranet/ForskningVariabellister/PSYK_SKSOPR%20-%20Landspatientregistret%20psykiatri%20-%20oplysninger%20om%20operationer.html" TargetMode="External"/><Relationship Id="rId1364" Type="http://schemas.openxmlformats.org/officeDocument/2006/relationships/hyperlink" Target="https://www.dst.dk/extranet/ForskningVariabellister/PSYK_SKSOPR%20-%20Landspatientregistret%20psykiatri%20-%20oplysninger%20om%20operationer.html" TargetMode="External"/><Relationship Id="rId1571" Type="http://schemas.openxmlformats.org/officeDocument/2006/relationships/hyperlink" Target="https://www.dst.dk/extranet/ForskningVariabellister/PSYK_SKSOPR%20-%20Landspatientregistret%20psykiatri%20-%20oplysninger%20om%20operationer.html" TargetMode="External"/><Relationship Id="rId70" Type="http://schemas.openxmlformats.org/officeDocument/2006/relationships/hyperlink" Target="https://www.dst.dk/extranet/ForskningVariabellister/PSYK_SKSOPR%20-%20Landspatientregistret%20psykiatri%20-%20oplysninger%20om%20operationer.html" TargetMode="External"/><Relationship Id="rId801" Type="http://schemas.openxmlformats.org/officeDocument/2006/relationships/hyperlink" Target="https://www.dst.dk/extranet/ForskningVariabellister/PSYK_SKSOPR%20-%20Landspatientregistret%20psykiatri%20-%20oplysninger%20om%20operationer.html" TargetMode="External"/><Relationship Id="rId1017" Type="http://schemas.openxmlformats.org/officeDocument/2006/relationships/hyperlink" Target="https://www.dst.dk/extranet/ForskningVariabellister/PSYK_SKSOPR%20-%20Landspatientregistret%20psykiatri%20-%20oplysninger%20om%20operationer.html" TargetMode="External"/><Relationship Id="rId1224" Type="http://schemas.openxmlformats.org/officeDocument/2006/relationships/hyperlink" Target="https://www.dst.dk/extranet/ForskningVariabellister/PSYK_SKSOPR%20-%20Landspatientregistret%20psykiatri%20-%20oplysninger%20om%20operationer.html" TargetMode="External"/><Relationship Id="rId1431" Type="http://schemas.openxmlformats.org/officeDocument/2006/relationships/hyperlink" Target="https://www.dst.dk/extranet/ForskningVariabellister/PSYK_SKSOPR%20-%20Landspatientregistret%20psykiatri%20-%20oplysninger%20om%20operationer.html" TargetMode="External"/><Relationship Id="rId1669" Type="http://schemas.openxmlformats.org/officeDocument/2006/relationships/hyperlink" Target="https://www.dst.dk/extranet/ForskningVariabellister/PSYK_SKSOPR%20-%20Landspatientregistret%20psykiatri%20-%20oplysninger%20om%20operationer.html" TargetMode="External"/><Relationship Id="rId1876" Type="http://schemas.openxmlformats.org/officeDocument/2006/relationships/hyperlink" Target="https://www.dst.dk/extranet/ForskningVariabellister/PSYK_SKSOPR%20-%20Landspatientregistret%20psykiatri%20-%20oplysninger%20om%20operationer.html" TargetMode="External"/><Relationship Id="rId1529" Type="http://schemas.openxmlformats.org/officeDocument/2006/relationships/hyperlink" Target="https://www.dst.dk/extranet/ForskningVariabellister/PSYK_SKSOPR%20-%20Landspatientregistret%20psykiatri%20-%20oplysninger%20om%20operationer.html" TargetMode="External"/><Relationship Id="rId1736" Type="http://schemas.openxmlformats.org/officeDocument/2006/relationships/hyperlink" Target="https://www.dst.dk/extranet/ForskningVariabellister/PSYK_SKSOPR%20-%20Landspatientregistret%20psykiatri%20-%20oplysninger%20om%20operationer.html" TargetMode="External"/><Relationship Id="rId1943" Type="http://schemas.openxmlformats.org/officeDocument/2006/relationships/hyperlink" Target="https://www.dst.dk/extranet/ForskningVariabellister/PSYK_SKSOPR%20-%20Landspatientregistret%20psykiatri%20-%20oplysninger%20om%20operationer.html" TargetMode="External"/><Relationship Id="rId28" Type="http://schemas.openxmlformats.org/officeDocument/2006/relationships/hyperlink" Target="https://dst.dk/extranet/ForskningVariabellister/KROF%20-%20Ofre%20for%20straffelovsforbrydelser.html" TargetMode="External"/><Relationship Id="rId1803" Type="http://schemas.openxmlformats.org/officeDocument/2006/relationships/hyperlink" Target="https://www.dst.dk/extranet/ForskningVariabellister/PSYK_SKSOPR%20-%20Landspatientregistret%20psykiatri%20-%20oplysninger%20om%20operationer.html" TargetMode="External"/><Relationship Id="rId177" Type="http://schemas.openxmlformats.org/officeDocument/2006/relationships/hyperlink" Target="https://www.dst.dk/extranet/ForskningVariabellister/PSYK_SKSOPR%20-%20Landspatientregistret%20psykiatri%20-%20oplysninger%20om%20operationer.html" TargetMode="External"/><Relationship Id="rId384" Type="http://schemas.openxmlformats.org/officeDocument/2006/relationships/hyperlink" Target="https://www.dst.dk/extranet/ForskningVariabellister/PSYK_SKSOPR%20-%20Landspatientregistret%20psykiatri%20-%20oplysninger%20om%20operationer.html" TargetMode="External"/><Relationship Id="rId591" Type="http://schemas.openxmlformats.org/officeDocument/2006/relationships/hyperlink" Target="https://www.dst.dk/extranet/ForskningVariabellister/PSYK_SKSOPR%20-%20Landspatientregistret%20psykiatri%20-%20oplysninger%20om%20operationer.html" TargetMode="External"/><Relationship Id="rId2065" Type="http://schemas.openxmlformats.org/officeDocument/2006/relationships/hyperlink" Target="https://www.dst.dk/extranet/ForskningVariabellister/PSYK_SKSOPR%20-%20Landspatientregistret%20psykiatri%20-%20oplysninger%20om%20operationer.html" TargetMode="External"/><Relationship Id="rId244" Type="http://schemas.openxmlformats.org/officeDocument/2006/relationships/hyperlink" Target="https://www.dst.dk/extranet/ForskningVariabellister/PSYK_SKSOPR%20-%20Landspatientregistret%20psykiatri%20-%20oplysninger%20om%20operationer.html" TargetMode="External"/><Relationship Id="rId689" Type="http://schemas.openxmlformats.org/officeDocument/2006/relationships/hyperlink" Target="https://www.dst.dk/extranet/ForskningVariabellister/PSYK_SKSOPR%20-%20Landspatientregistret%20psykiatri%20-%20oplysninger%20om%20operationer.html" TargetMode="External"/><Relationship Id="rId896" Type="http://schemas.openxmlformats.org/officeDocument/2006/relationships/hyperlink" Target="https://www.dst.dk/extranet/ForskningVariabellister/PSYK_SKSOPR%20-%20Landspatientregistret%20psykiatri%20-%20oplysninger%20om%20operationer.html" TargetMode="External"/><Relationship Id="rId1081" Type="http://schemas.openxmlformats.org/officeDocument/2006/relationships/hyperlink" Target="https://www.dst.dk/extranet/ForskningVariabellister/PSYK_SKSOPR%20-%20Landspatientregistret%20psykiatri%20-%20oplysninger%20om%20operationer.html" TargetMode="External"/><Relationship Id="rId451" Type="http://schemas.openxmlformats.org/officeDocument/2006/relationships/hyperlink" Target="https://www.dst.dk/extranet/ForskningVariabellister/PSYK_SKSOPR%20-%20Landspatientregistret%20psykiatri%20-%20oplysninger%20om%20operationer.html" TargetMode="External"/><Relationship Id="rId549" Type="http://schemas.openxmlformats.org/officeDocument/2006/relationships/hyperlink" Target="https://www.dst.dk/extranet/ForskningVariabellister/PSYK_SKSOPR%20-%20Landspatientregistret%20psykiatri%20-%20oplysninger%20om%20operationer.html" TargetMode="External"/><Relationship Id="rId756" Type="http://schemas.openxmlformats.org/officeDocument/2006/relationships/hyperlink" Target="https://www.dst.dk/extranet/ForskningVariabellister/PSYK_SKSOPR%20-%20Landspatientregistret%20psykiatri%20-%20oplysninger%20om%20operationer.html" TargetMode="External"/><Relationship Id="rId1179" Type="http://schemas.openxmlformats.org/officeDocument/2006/relationships/hyperlink" Target="https://www.dst.dk/extranet/ForskningVariabellister/PSYK_SKSOPR%20-%20Landspatientregistret%20psykiatri%20-%20oplysninger%20om%20operationer.html" TargetMode="External"/><Relationship Id="rId1386" Type="http://schemas.openxmlformats.org/officeDocument/2006/relationships/hyperlink" Target="https://www.dst.dk/extranet/ForskningVariabellister/PSYK_SKSOPR%20-%20Landspatientregistret%20psykiatri%20-%20oplysninger%20om%20operationer.html" TargetMode="External"/><Relationship Id="rId1593" Type="http://schemas.openxmlformats.org/officeDocument/2006/relationships/hyperlink" Target="https://www.dst.dk/extranet/ForskningVariabellister/PSYK_SKSOPR%20-%20Landspatientregistret%20psykiatri%20-%20oplysninger%20om%20operationer.html" TargetMode="External"/><Relationship Id="rId2132" Type="http://schemas.openxmlformats.org/officeDocument/2006/relationships/hyperlink" Target="https://www.dst.dk/extranet/ForskningVariabellister/IDAN%20-%20IDA%20ans%C3%A6ttelser.html" TargetMode="External"/><Relationship Id="rId104" Type="http://schemas.openxmlformats.org/officeDocument/2006/relationships/hyperlink" Target="https://www.dst.dk/extranet/ForskningVariabellister/PSYK_SKSOPR%20-%20Landspatientregistret%20psykiatri%20-%20oplysninger%20om%20operationer.html" TargetMode="External"/><Relationship Id="rId311" Type="http://schemas.openxmlformats.org/officeDocument/2006/relationships/hyperlink" Target="https://www.dst.dk/extranet/ForskningVariabellister/PSYK_SKSOPR%20-%20Landspatientregistret%20psykiatri%20-%20oplysninger%20om%20operationer.html" TargetMode="External"/><Relationship Id="rId409" Type="http://schemas.openxmlformats.org/officeDocument/2006/relationships/hyperlink" Target="https://www.dst.dk/extranet/ForskningVariabellister/PSYK_SKSOPR%20-%20Landspatientregistret%20psykiatri%20-%20oplysninger%20om%20operationer.html" TargetMode="External"/><Relationship Id="rId963" Type="http://schemas.openxmlformats.org/officeDocument/2006/relationships/hyperlink" Target="https://www.dst.dk/extranet/ForskningVariabellister/PSYK_SKSOPR%20-%20Landspatientregistret%20psykiatri%20-%20oplysninger%20om%20operationer.html" TargetMode="External"/><Relationship Id="rId1039" Type="http://schemas.openxmlformats.org/officeDocument/2006/relationships/hyperlink" Target="https://www.dst.dk/extranet/ForskningVariabellister/PSYK_SKSOPR%20-%20Landspatientregistret%20psykiatri%20-%20oplysninger%20om%20operationer.html" TargetMode="External"/><Relationship Id="rId1246" Type="http://schemas.openxmlformats.org/officeDocument/2006/relationships/hyperlink" Target="https://www.dst.dk/extranet/ForskningVariabellister/PSYK_SKSOPR%20-%20Landspatientregistret%20psykiatri%20-%20oplysninger%20om%20operationer.html" TargetMode="External"/><Relationship Id="rId1898" Type="http://schemas.openxmlformats.org/officeDocument/2006/relationships/hyperlink" Target="https://www.dst.dk/extranet/ForskningVariabellister/PSYK_SKSOPR%20-%20Landspatientregistret%20psykiatri%20-%20oplysninger%20om%20operationer.html" TargetMode="External"/><Relationship Id="rId92" Type="http://schemas.openxmlformats.org/officeDocument/2006/relationships/hyperlink" Target="https://www.dst.dk/extranet/ForskningVariabellister/PSYK_SKSOPR%20-%20Landspatientregistret%20psykiatri%20-%20oplysninger%20om%20operationer.html" TargetMode="External"/><Relationship Id="rId616" Type="http://schemas.openxmlformats.org/officeDocument/2006/relationships/hyperlink" Target="https://www.dst.dk/extranet/ForskningVariabellister/PSYK_SKSOPR%20-%20Landspatientregistret%20psykiatri%20-%20oplysninger%20om%20operationer.html" TargetMode="External"/><Relationship Id="rId823" Type="http://schemas.openxmlformats.org/officeDocument/2006/relationships/hyperlink" Target="https://www.dst.dk/extranet/ForskningVariabellister/PSYK_SKSOPR%20-%20Landspatientregistret%20psykiatri%20-%20oplysninger%20om%20operationer.html" TargetMode="External"/><Relationship Id="rId1453" Type="http://schemas.openxmlformats.org/officeDocument/2006/relationships/hyperlink" Target="https://www.dst.dk/extranet/ForskningVariabellister/PSYK_SKSOPR%20-%20Landspatientregistret%20psykiatri%20-%20oplysninger%20om%20operationer.html" TargetMode="External"/><Relationship Id="rId1660" Type="http://schemas.openxmlformats.org/officeDocument/2006/relationships/hyperlink" Target="https://www.dst.dk/extranet/ForskningVariabellister/PSYK_SKSOPR%20-%20Landspatientregistret%20psykiatri%20-%20oplysninger%20om%20operationer.html" TargetMode="External"/><Relationship Id="rId1758" Type="http://schemas.openxmlformats.org/officeDocument/2006/relationships/hyperlink" Target="https://www.dst.dk/extranet/ForskningVariabellister/PSYK_SKSOPR%20-%20Landspatientregistret%20psykiatri%20-%20oplysninger%20om%20operationer.html" TargetMode="External"/><Relationship Id="rId1106" Type="http://schemas.openxmlformats.org/officeDocument/2006/relationships/hyperlink" Target="https://www.dst.dk/extranet/ForskningVariabellister/PSYK_SKSOPR%20-%20Landspatientregistret%20psykiatri%20-%20oplysninger%20om%20operationer.html" TargetMode="External"/><Relationship Id="rId1313" Type="http://schemas.openxmlformats.org/officeDocument/2006/relationships/hyperlink" Target="https://www.dst.dk/extranet/ForskningVariabellister/PSYK_SKSOPR%20-%20Landspatientregistret%20psykiatri%20-%20oplysninger%20om%20operationer.html" TargetMode="External"/><Relationship Id="rId1520" Type="http://schemas.openxmlformats.org/officeDocument/2006/relationships/hyperlink" Target="https://www.dst.dk/extranet/ForskningVariabellister/PSYK_SKSOPR%20-%20Landspatientregistret%20psykiatri%20-%20oplysninger%20om%20operationer.html" TargetMode="External"/><Relationship Id="rId1965" Type="http://schemas.openxmlformats.org/officeDocument/2006/relationships/hyperlink" Target="https://www.dst.dk/extranet/ForskningVariabellister/PSYK_SKSOPR%20-%20Landspatientregistret%20psykiatri%20-%20oplysninger%20om%20operationer.html" TargetMode="External"/><Relationship Id="rId1618" Type="http://schemas.openxmlformats.org/officeDocument/2006/relationships/hyperlink" Target="https://www.dst.dk/extranet/ForskningVariabellister/PSYK_SKSOPR%20-%20Landspatientregistret%20psykiatri%20-%20oplysninger%20om%20operationer.html" TargetMode="External"/><Relationship Id="rId1825" Type="http://schemas.openxmlformats.org/officeDocument/2006/relationships/hyperlink" Target="https://www.dst.dk/extranet/ForskningVariabellister/PSYK_SKSOPR%20-%20Landspatientregistret%20psykiatri%20-%20oplysninger%20om%20operationer.html" TargetMode="External"/><Relationship Id="rId199" Type="http://schemas.openxmlformats.org/officeDocument/2006/relationships/hyperlink" Target="https://www.dst.dk/extranet/ForskningVariabellister/PSYK_SKSOPR%20-%20Landspatientregistret%20psykiatri%20-%20oplysninger%20om%20operationer.html" TargetMode="External"/><Relationship Id="rId2087" Type="http://schemas.openxmlformats.org/officeDocument/2006/relationships/hyperlink" Target="https://www.dst.dk/extranet/ForskningVariabellister/PSYK_SKSOPR%20-%20Landspatientregistret%20psykiatri%20-%20oplysninger%20om%20operationer.html" TargetMode="External"/><Relationship Id="rId266" Type="http://schemas.openxmlformats.org/officeDocument/2006/relationships/hyperlink" Target="https://www.dst.dk/extranet/ForskningVariabellister/PSYK_SKSOPR%20-%20Landspatientregistret%20psykiatri%20-%20oplysninger%20om%20operationer.html" TargetMode="External"/><Relationship Id="rId473" Type="http://schemas.openxmlformats.org/officeDocument/2006/relationships/hyperlink" Target="https://www.dst.dk/extranet/ForskningVariabellister/PSYK_SKSOPR%20-%20Landspatientregistret%20psykiatri%20-%20oplysninger%20om%20operationer.html" TargetMode="External"/><Relationship Id="rId680" Type="http://schemas.openxmlformats.org/officeDocument/2006/relationships/hyperlink" Target="https://www.dst.dk/extranet/ForskningVariabellister/PSYK_SKSOPR%20-%20Landspatientregistret%20psykiatri%20-%20oplysninger%20om%20operationer.html" TargetMode="External"/><Relationship Id="rId126" Type="http://schemas.openxmlformats.org/officeDocument/2006/relationships/hyperlink" Target="https://www.dst.dk/extranet/ForskningVariabellister/PSYK_SKSOPR%20-%20Landspatientregistret%20psykiatri%20-%20oplysninger%20om%20operationer.html" TargetMode="External"/><Relationship Id="rId333" Type="http://schemas.openxmlformats.org/officeDocument/2006/relationships/hyperlink" Target="https://www.dst.dk/extranet/ForskningVariabellister/PSYK_SKSOPR%20-%20Landspatientregistret%20psykiatri%20-%20oplysninger%20om%20operationer.html" TargetMode="External"/><Relationship Id="rId540" Type="http://schemas.openxmlformats.org/officeDocument/2006/relationships/hyperlink" Target="https://www.dst.dk/extranet/ForskningVariabellister/PSYK_SKSOPR%20-%20Landspatientregistret%20psykiatri%20-%20oplysninger%20om%20operationer.html" TargetMode="External"/><Relationship Id="rId778" Type="http://schemas.openxmlformats.org/officeDocument/2006/relationships/hyperlink" Target="https://www.dst.dk/extranet/ForskningVariabellister/PSYK_SKSOPR%20-%20Landspatientregistret%20psykiatri%20-%20oplysninger%20om%20operationer.html" TargetMode="External"/><Relationship Id="rId985" Type="http://schemas.openxmlformats.org/officeDocument/2006/relationships/hyperlink" Target="https://www.dst.dk/extranet/ForskningVariabellister/PSYK_SKSOPR%20-%20Landspatientregistret%20psykiatri%20-%20oplysninger%20om%20operationer.html" TargetMode="External"/><Relationship Id="rId1170" Type="http://schemas.openxmlformats.org/officeDocument/2006/relationships/hyperlink" Target="https://www.dst.dk/extranet/ForskningVariabellister/PSYK_SKSOPR%20-%20Landspatientregistret%20psykiatri%20-%20oplysninger%20om%20operationer.html" TargetMode="External"/><Relationship Id="rId2014" Type="http://schemas.openxmlformats.org/officeDocument/2006/relationships/hyperlink" Target="https://www.dst.dk/extranet/ForskningVariabellister/PSYK_SKSOPR%20-%20Landspatientregistret%20psykiatri%20-%20oplysninger%20om%20operationer.html" TargetMode="External"/><Relationship Id="rId638" Type="http://schemas.openxmlformats.org/officeDocument/2006/relationships/hyperlink" Target="https://www.dst.dk/extranet/ForskningVariabellister/PSYK_SKSOPR%20-%20Landspatientregistret%20psykiatri%20-%20oplysninger%20om%20operationer.html" TargetMode="External"/><Relationship Id="rId845" Type="http://schemas.openxmlformats.org/officeDocument/2006/relationships/hyperlink" Target="https://www.dst.dk/extranet/ForskningVariabellister/PSYK_SKSOPR%20-%20Landspatientregistret%20psykiatri%20-%20oplysninger%20om%20operationer.html" TargetMode="External"/><Relationship Id="rId1030" Type="http://schemas.openxmlformats.org/officeDocument/2006/relationships/hyperlink" Target="https://www.dst.dk/extranet/ForskningVariabellister/PSYK_SKSOPR%20-%20Landspatientregistret%20psykiatri%20-%20oplysninger%20om%20operationer.html" TargetMode="External"/><Relationship Id="rId1268" Type="http://schemas.openxmlformats.org/officeDocument/2006/relationships/hyperlink" Target="https://www.dst.dk/extranet/ForskningVariabellister/PSYK_SKSOPR%20-%20Landspatientregistret%20psykiatri%20-%20oplysninger%20om%20operationer.html" TargetMode="External"/><Relationship Id="rId1475" Type="http://schemas.openxmlformats.org/officeDocument/2006/relationships/hyperlink" Target="https://www.dst.dk/extranet/ForskningVariabellister/PSYK_SKSOPR%20-%20Landspatientregistret%20psykiatri%20-%20oplysninger%20om%20operationer.html" TargetMode="External"/><Relationship Id="rId1682" Type="http://schemas.openxmlformats.org/officeDocument/2006/relationships/hyperlink" Target="https://www.dst.dk/extranet/ForskningVariabellister/PSYK_SKSOPR%20-%20Landspatientregistret%20psykiatri%20-%20oplysninger%20om%20operationer.html" TargetMode="External"/><Relationship Id="rId400" Type="http://schemas.openxmlformats.org/officeDocument/2006/relationships/hyperlink" Target="https://www.dst.dk/extranet/ForskningVariabellister/PSYK_SKSOPR%20-%20Landspatientregistret%20psykiatri%20-%20oplysninger%20om%20operationer.html" TargetMode="External"/><Relationship Id="rId705" Type="http://schemas.openxmlformats.org/officeDocument/2006/relationships/hyperlink" Target="https://www.dst.dk/extranet/ForskningVariabellister/PSYK_SKSOPR%20-%20Landspatientregistret%20psykiatri%20-%20oplysninger%20om%20operationer.html" TargetMode="External"/><Relationship Id="rId1128" Type="http://schemas.openxmlformats.org/officeDocument/2006/relationships/hyperlink" Target="https://www.dst.dk/extranet/ForskningVariabellister/PSYK_SKSOPR%20-%20Landspatientregistret%20psykiatri%20-%20oplysninger%20om%20operationer.html" TargetMode="External"/><Relationship Id="rId1335" Type="http://schemas.openxmlformats.org/officeDocument/2006/relationships/hyperlink" Target="https://www.dst.dk/extranet/ForskningVariabellister/PSYK_SKSOPR%20-%20Landspatientregistret%20psykiatri%20-%20oplysninger%20om%20operationer.html" TargetMode="External"/><Relationship Id="rId1542" Type="http://schemas.openxmlformats.org/officeDocument/2006/relationships/hyperlink" Target="https://www.dst.dk/extranet/ForskningVariabellister/PSYK_SKSOPR%20-%20Landspatientregistret%20psykiatri%20-%20oplysninger%20om%20operationer.html" TargetMode="External"/><Relationship Id="rId1987" Type="http://schemas.openxmlformats.org/officeDocument/2006/relationships/hyperlink" Target="https://www.dst.dk/extranet/ForskningVariabellister/PSYK_SKSOPR%20-%20Landspatientregistret%20psykiatri%20-%20oplysninger%20om%20operationer.html" TargetMode="External"/><Relationship Id="rId912" Type="http://schemas.openxmlformats.org/officeDocument/2006/relationships/hyperlink" Target="https://www.dst.dk/extranet/ForskningVariabellister/PSYK_SKSOPR%20-%20Landspatientregistret%20psykiatri%20-%20oplysninger%20om%20operationer.html" TargetMode="External"/><Relationship Id="rId1847" Type="http://schemas.openxmlformats.org/officeDocument/2006/relationships/hyperlink" Target="https://www.dst.dk/extranet/ForskningVariabellister/PSYK_SKSOPR%20-%20Landspatientregistret%20psykiatri%20-%20oplysninger%20om%20operationer.html" TargetMode="External"/><Relationship Id="rId41" Type="http://schemas.openxmlformats.org/officeDocument/2006/relationships/hyperlink" Target="https://www.dst.dk/extranet/ForskningVariabellister/UDDLAERER%20-%20Grundskole%20l%C3%A6rer-elever%20pr.%2030-9.html" TargetMode="External"/><Relationship Id="rId1402" Type="http://schemas.openxmlformats.org/officeDocument/2006/relationships/hyperlink" Target="https://www.dst.dk/extranet/ForskningVariabellister/PSYK_SKSOPR%20-%20Landspatientregistret%20psykiatri%20-%20oplysninger%20om%20operationer.html" TargetMode="External"/><Relationship Id="rId1707" Type="http://schemas.openxmlformats.org/officeDocument/2006/relationships/hyperlink" Target="https://www.dst.dk/extranet/ForskningVariabellister/PSYK_SKSOPR%20-%20Landspatientregistret%20psykiatri%20-%20oplysninger%20om%20operationer.html" TargetMode="External"/><Relationship Id="rId190" Type="http://schemas.openxmlformats.org/officeDocument/2006/relationships/hyperlink" Target="https://www.dst.dk/extranet/ForskningVariabellister/PSYK_SKSOPR%20-%20Landspatientregistret%20psykiatri%20-%20oplysninger%20om%20operationer.html" TargetMode="External"/><Relationship Id="rId288" Type="http://schemas.openxmlformats.org/officeDocument/2006/relationships/hyperlink" Target="https://www.dst.dk/extranet/ForskningVariabellister/PSYK_SKSOPR%20-%20Landspatientregistret%20psykiatri%20-%20oplysninger%20om%20operationer.html" TargetMode="External"/><Relationship Id="rId1914" Type="http://schemas.openxmlformats.org/officeDocument/2006/relationships/hyperlink" Target="https://www.dst.dk/extranet/ForskningVariabellister/PSYK_SKSOPR%20-%20Landspatientregistret%20psykiatri%20-%20oplysninger%20om%20operationer.html" TargetMode="External"/><Relationship Id="rId495" Type="http://schemas.openxmlformats.org/officeDocument/2006/relationships/hyperlink" Target="https://www.dst.dk/extranet/ForskningVariabellister/PSYK_SKSOPR%20-%20Landspatientregistret%20psykiatri%20-%20oplysninger%20om%20operationer.html" TargetMode="External"/><Relationship Id="rId148" Type="http://schemas.openxmlformats.org/officeDocument/2006/relationships/hyperlink" Target="https://www.dst.dk/extranet/ForskningVariabellister/PSYK_SKSOPR%20-%20Landspatientregistret%20psykiatri%20-%20oplysninger%20om%20operationer.html" TargetMode="External"/><Relationship Id="rId355" Type="http://schemas.openxmlformats.org/officeDocument/2006/relationships/hyperlink" Target="https://www.dst.dk/extranet/ForskningVariabellister/PSYK_SKSOPR%20-%20Landspatientregistret%20psykiatri%20-%20oplysninger%20om%20operationer.html" TargetMode="External"/><Relationship Id="rId562" Type="http://schemas.openxmlformats.org/officeDocument/2006/relationships/hyperlink" Target="https://www.dst.dk/extranet/ForskningVariabellister/PSYK_SKSOPR%20-%20Landspatientregistret%20psykiatri%20-%20oplysninger%20om%20operationer.html" TargetMode="External"/><Relationship Id="rId1192" Type="http://schemas.openxmlformats.org/officeDocument/2006/relationships/hyperlink" Target="https://www.dst.dk/extranet/ForskningVariabellister/PSYK_SKSOPR%20-%20Landspatientregistret%20psykiatri%20-%20oplysninger%20om%20operationer.html" TargetMode="External"/><Relationship Id="rId2036" Type="http://schemas.openxmlformats.org/officeDocument/2006/relationships/hyperlink" Target="https://www.dst.dk/extranet/ForskningVariabellister/PSYK_SKSOPR%20-%20Landspatientregistret%20psykiatri%20-%20oplysninger%20om%20operationer.html" TargetMode="External"/><Relationship Id="rId215" Type="http://schemas.openxmlformats.org/officeDocument/2006/relationships/hyperlink" Target="https://www.dst.dk/extranet/ForskningVariabellister/PSYK_SKSOPR%20-%20Landspatientregistret%20psykiatri%20-%20oplysninger%20om%20operationer.html" TargetMode="External"/><Relationship Id="rId422" Type="http://schemas.openxmlformats.org/officeDocument/2006/relationships/hyperlink" Target="https://www.dst.dk/extranet/ForskningVariabellister/PSYK_SKSOPR%20-%20Landspatientregistret%20psykiatri%20-%20oplysninger%20om%20operationer.html" TargetMode="External"/><Relationship Id="rId867" Type="http://schemas.openxmlformats.org/officeDocument/2006/relationships/hyperlink" Target="https://www.dst.dk/extranet/ForskningVariabellister/PSYK_SKSOPR%20-%20Landspatientregistret%20psykiatri%20-%20oplysninger%20om%20operationer.html" TargetMode="External"/><Relationship Id="rId1052" Type="http://schemas.openxmlformats.org/officeDocument/2006/relationships/hyperlink" Target="https://www.dst.dk/extranet/ForskningVariabellister/PSYK_SKSOPR%20-%20Landspatientregistret%20psykiatri%20-%20oplysninger%20om%20operationer.html" TargetMode="External"/><Relationship Id="rId1497" Type="http://schemas.openxmlformats.org/officeDocument/2006/relationships/hyperlink" Target="https://www.dst.dk/extranet/ForskningVariabellister/PSYK_SKSOPR%20-%20Landspatientregistret%20psykiatri%20-%20oplysninger%20om%20operationer.html" TargetMode="External"/><Relationship Id="rId2103" Type="http://schemas.openxmlformats.org/officeDocument/2006/relationships/hyperlink" Target="https://www.dst.dk/extranet/ForskningVariabellister/PSYK_SKSOPR%20-%20Landspatientregistret%20psykiatri%20-%20oplysninger%20om%20operationer.html" TargetMode="External"/><Relationship Id="rId727" Type="http://schemas.openxmlformats.org/officeDocument/2006/relationships/hyperlink" Target="https://www.dst.dk/extranet/ForskningVariabellister/PSYK_SKSOPR%20-%20Landspatientregistret%20psykiatri%20-%20oplysninger%20om%20operationer.html" TargetMode="External"/><Relationship Id="rId934" Type="http://schemas.openxmlformats.org/officeDocument/2006/relationships/hyperlink" Target="https://www.dst.dk/extranet/ForskningVariabellister/PSYK_SKSOPR%20-%20Landspatientregistret%20psykiatri%20-%20oplysninger%20om%20operationer.html" TargetMode="External"/><Relationship Id="rId1357" Type="http://schemas.openxmlformats.org/officeDocument/2006/relationships/hyperlink" Target="https://www.dst.dk/extranet/ForskningVariabellister/PSYK_SKSOPR%20-%20Landspatientregistret%20psykiatri%20-%20oplysninger%20om%20operationer.html" TargetMode="External"/><Relationship Id="rId1564" Type="http://schemas.openxmlformats.org/officeDocument/2006/relationships/hyperlink" Target="https://www.dst.dk/extranet/ForskningVariabellister/PSYK_SKSOPR%20-%20Landspatientregistret%20psykiatri%20-%20oplysninger%20om%20operationer.html" TargetMode="External"/><Relationship Id="rId1771" Type="http://schemas.openxmlformats.org/officeDocument/2006/relationships/hyperlink" Target="https://www.dst.dk/extranet/ForskningVariabellister/PSYK_SKSOPR%20-%20Landspatientregistret%20psykiatri%20-%20oplysninger%20om%20operationer.html" TargetMode="External"/><Relationship Id="rId63" Type="http://schemas.openxmlformats.org/officeDocument/2006/relationships/hyperlink" Target="https://www.dst.dk/extranet/ForskningVariabellister/PSYK_SKSOPR%20-%20Landspatientregistret%20psykiatri%20-%20oplysninger%20om%20operationer.html" TargetMode="External"/><Relationship Id="rId1217" Type="http://schemas.openxmlformats.org/officeDocument/2006/relationships/hyperlink" Target="https://www.dst.dk/extranet/ForskningVariabellister/PSYK_SKSOPR%20-%20Landspatientregistret%20psykiatri%20-%20oplysninger%20om%20operationer.html" TargetMode="External"/><Relationship Id="rId1424" Type="http://schemas.openxmlformats.org/officeDocument/2006/relationships/hyperlink" Target="https://www.dst.dk/extranet/ForskningVariabellister/PSYK_SKSOPR%20-%20Landspatientregistret%20psykiatri%20-%20oplysninger%20om%20operationer.html" TargetMode="External"/><Relationship Id="rId1631" Type="http://schemas.openxmlformats.org/officeDocument/2006/relationships/hyperlink" Target="https://www.dst.dk/extranet/ForskningVariabellister/PSYK_SKSOPR%20-%20Landspatientregistret%20psykiatri%20-%20oplysninger%20om%20operationer.html" TargetMode="External"/><Relationship Id="rId1869" Type="http://schemas.openxmlformats.org/officeDocument/2006/relationships/hyperlink" Target="https://www.dst.dk/extranet/ForskningVariabellister/PSYK_SKSOPR%20-%20Landspatientregistret%20psykiatri%20-%20oplysninger%20om%20operationer.html" TargetMode="External"/><Relationship Id="rId1729" Type="http://schemas.openxmlformats.org/officeDocument/2006/relationships/hyperlink" Target="https://www.dst.dk/extranet/ForskningVariabellister/PSYK_SKSOPR%20-%20Landspatientregistret%20psykiatri%20-%20oplysninger%20om%20operationer.html" TargetMode="External"/><Relationship Id="rId1936" Type="http://schemas.openxmlformats.org/officeDocument/2006/relationships/hyperlink" Target="https://www.dst.dk/extranet/ForskningVariabellister/PSYK_SKSOPR%20-%20Landspatientregistret%20psykiatri%20-%20oplysninger%20om%20operationer.html" TargetMode="External"/><Relationship Id="rId377" Type="http://schemas.openxmlformats.org/officeDocument/2006/relationships/hyperlink" Target="https://www.dst.dk/extranet/ForskningVariabellister/PSYK_SKSOPR%20-%20Landspatientregistret%20psykiatri%20-%20oplysninger%20om%20operationer.html" TargetMode="External"/><Relationship Id="rId584" Type="http://schemas.openxmlformats.org/officeDocument/2006/relationships/hyperlink" Target="https://www.dst.dk/extranet/ForskningVariabellister/PSYK_SKSOPR%20-%20Landspatientregistret%20psykiatri%20-%20oplysninger%20om%20operationer.html" TargetMode="External"/><Relationship Id="rId2058" Type="http://schemas.openxmlformats.org/officeDocument/2006/relationships/hyperlink" Target="https://www.dst.dk/extranet/ForskningVariabellister/PSYK_SKSOPR%20-%20Landspatientregistret%20psykiatri%20-%20oplysninger%20om%20operationer.html" TargetMode="External"/><Relationship Id="rId5" Type="http://schemas.openxmlformats.org/officeDocument/2006/relationships/hyperlink" Target="https://www.dst.dk/extranet/ForskningVariabellister/FAM%20-%20Familieforhold.html" TargetMode="External"/><Relationship Id="rId237" Type="http://schemas.openxmlformats.org/officeDocument/2006/relationships/hyperlink" Target="https://www.dst.dk/extranet/ForskningVariabellister/PSYK_SKSOPR%20-%20Landspatientregistret%20psykiatri%20-%20oplysninger%20om%20operationer.html" TargetMode="External"/><Relationship Id="rId791" Type="http://schemas.openxmlformats.org/officeDocument/2006/relationships/hyperlink" Target="https://www.dst.dk/extranet/ForskningVariabellister/PSYK_SKSOPR%20-%20Landspatientregistret%20psykiatri%20-%20oplysninger%20om%20operationer.html" TargetMode="External"/><Relationship Id="rId889" Type="http://schemas.openxmlformats.org/officeDocument/2006/relationships/hyperlink" Target="https://www.dst.dk/extranet/ForskningVariabellister/PSYK_SKSOPR%20-%20Landspatientregistret%20psykiatri%20-%20oplysninger%20om%20operationer.html" TargetMode="External"/><Relationship Id="rId1074" Type="http://schemas.openxmlformats.org/officeDocument/2006/relationships/hyperlink" Target="https://www.dst.dk/extranet/ForskningVariabellister/PSYK_SKSOPR%20-%20Landspatientregistret%20psykiatri%20-%20oplysninger%20om%20operationer.html" TargetMode="External"/><Relationship Id="rId444" Type="http://schemas.openxmlformats.org/officeDocument/2006/relationships/hyperlink" Target="https://www.dst.dk/extranet/ForskningVariabellister/PSYK_SKSOPR%20-%20Landspatientregistret%20psykiatri%20-%20oplysninger%20om%20operationer.html" TargetMode="External"/><Relationship Id="rId651" Type="http://schemas.openxmlformats.org/officeDocument/2006/relationships/hyperlink" Target="https://www.dst.dk/extranet/ForskningVariabellister/PSYK_SKSOPR%20-%20Landspatientregistret%20psykiatri%20-%20oplysninger%20om%20operationer.html" TargetMode="External"/><Relationship Id="rId749" Type="http://schemas.openxmlformats.org/officeDocument/2006/relationships/hyperlink" Target="https://www.dst.dk/extranet/ForskningVariabellister/PSYK_SKSOPR%20-%20Landspatientregistret%20psykiatri%20-%20oplysninger%20om%20operationer.html" TargetMode="External"/><Relationship Id="rId1281" Type="http://schemas.openxmlformats.org/officeDocument/2006/relationships/hyperlink" Target="https://www.dst.dk/extranet/ForskningVariabellister/PSYK_SKSOPR%20-%20Landspatientregistret%20psykiatri%20-%20oplysninger%20om%20operationer.html" TargetMode="External"/><Relationship Id="rId1379" Type="http://schemas.openxmlformats.org/officeDocument/2006/relationships/hyperlink" Target="https://www.dst.dk/extranet/ForskningVariabellister/PSYK_SKSOPR%20-%20Landspatientregistret%20psykiatri%20-%20oplysninger%20om%20operationer.html" TargetMode="External"/><Relationship Id="rId1586" Type="http://schemas.openxmlformats.org/officeDocument/2006/relationships/hyperlink" Target="https://www.dst.dk/extranet/ForskningVariabellister/PSYK_SKSOPR%20-%20Landspatientregistret%20psykiatri%20-%20oplysninger%20om%20operationer.html" TargetMode="External"/><Relationship Id="rId2125" Type="http://schemas.openxmlformats.org/officeDocument/2006/relationships/hyperlink" Target="https://www.dst.dk/extranet/ForskningVariabellister/BUAS%20-%20B%C3%B8rn%20og%20unge%20anbragte%20kvartalsstatus.html" TargetMode="External"/><Relationship Id="rId304" Type="http://schemas.openxmlformats.org/officeDocument/2006/relationships/hyperlink" Target="https://www.dst.dk/extranet/ForskningVariabellister/PSYK_SKSOPR%20-%20Landspatientregistret%20psykiatri%20-%20oplysninger%20om%20operationer.html" TargetMode="External"/><Relationship Id="rId511" Type="http://schemas.openxmlformats.org/officeDocument/2006/relationships/hyperlink" Target="https://www.dst.dk/extranet/ForskningVariabellister/PSYK_SKSOPR%20-%20Landspatientregistret%20psykiatri%20-%20oplysninger%20om%20operationer.html" TargetMode="External"/><Relationship Id="rId609" Type="http://schemas.openxmlformats.org/officeDocument/2006/relationships/hyperlink" Target="https://www.dst.dk/extranet/ForskningVariabellister/PSYK_SKSOPR%20-%20Landspatientregistret%20psykiatri%20-%20oplysninger%20om%20operationer.html" TargetMode="External"/><Relationship Id="rId956" Type="http://schemas.openxmlformats.org/officeDocument/2006/relationships/hyperlink" Target="https://www.dst.dk/extranet/ForskningVariabellister/PSYK_SKSOPR%20-%20Landspatientregistret%20psykiatri%20-%20oplysninger%20om%20operationer.html" TargetMode="External"/><Relationship Id="rId1141" Type="http://schemas.openxmlformats.org/officeDocument/2006/relationships/hyperlink" Target="https://www.dst.dk/extranet/ForskningVariabellister/PSYK_SKSOPR%20-%20Landspatientregistret%20psykiatri%20-%20oplysninger%20om%20operationer.html" TargetMode="External"/><Relationship Id="rId1239" Type="http://schemas.openxmlformats.org/officeDocument/2006/relationships/hyperlink" Target="https://www.dst.dk/extranet/ForskningVariabellister/PSYK_SKSOPR%20-%20Landspatientregistret%20psykiatri%20-%20oplysninger%20om%20operationer.html" TargetMode="External"/><Relationship Id="rId1793" Type="http://schemas.openxmlformats.org/officeDocument/2006/relationships/hyperlink" Target="https://www.dst.dk/extranet/ForskningVariabellister/PSYK_SKSOPR%20-%20Landspatientregistret%20psykiatri%20-%20oplysninger%20om%20operationer.html" TargetMode="External"/><Relationship Id="rId85" Type="http://schemas.openxmlformats.org/officeDocument/2006/relationships/hyperlink" Target="https://www.dst.dk/extranet/ForskningVariabellister/PSYK_SKSOPR%20-%20Landspatientregistret%20psykiatri%20-%20oplysninger%20om%20operationer.html" TargetMode="External"/><Relationship Id="rId816" Type="http://schemas.openxmlformats.org/officeDocument/2006/relationships/hyperlink" Target="https://www.dst.dk/extranet/ForskningVariabellister/PSYK_SKSOPR%20-%20Landspatientregistret%20psykiatri%20-%20oplysninger%20om%20operationer.html" TargetMode="External"/><Relationship Id="rId1001" Type="http://schemas.openxmlformats.org/officeDocument/2006/relationships/hyperlink" Target="https://www.dst.dk/extranet/ForskningVariabellister/PSYK_SKSOPR%20-%20Landspatientregistret%20psykiatri%20-%20oplysninger%20om%20operationer.html" TargetMode="External"/><Relationship Id="rId1446" Type="http://schemas.openxmlformats.org/officeDocument/2006/relationships/hyperlink" Target="https://www.dst.dk/extranet/ForskningVariabellister/PSYK_SKSOPR%20-%20Landspatientregistret%20psykiatri%20-%20oplysninger%20om%20operationer.html" TargetMode="External"/><Relationship Id="rId1653" Type="http://schemas.openxmlformats.org/officeDocument/2006/relationships/hyperlink" Target="https://www.dst.dk/extranet/ForskningVariabellister/PSYK_SKSOPR%20-%20Landspatientregistret%20psykiatri%20-%20oplysninger%20om%20operationer.html" TargetMode="External"/><Relationship Id="rId1860" Type="http://schemas.openxmlformats.org/officeDocument/2006/relationships/hyperlink" Target="https://www.dst.dk/extranet/ForskningVariabellister/PSYK_SKSOPR%20-%20Landspatientregistret%20psykiatri%20-%20oplysninger%20om%20operationer.html" TargetMode="External"/><Relationship Id="rId1306" Type="http://schemas.openxmlformats.org/officeDocument/2006/relationships/hyperlink" Target="https://www.dst.dk/extranet/ForskningVariabellister/PSYK_SKSOPR%20-%20Landspatientregistret%20psykiatri%20-%20oplysninger%20om%20operationer.html" TargetMode="External"/><Relationship Id="rId1513" Type="http://schemas.openxmlformats.org/officeDocument/2006/relationships/hyperlink" Target="https://www.dst.dk/extranet/ForskningVariabellister/PSYK_SKSOPR%20-%20Landspatientregistret%20psykiatri%20-%20oplysninger%20om%20operationer.html" TargetMode="External"/><Relationship Id="rId1720" Type="http://schemas.openxmlformats.org/officeDocument/2006/relationships/hyperlink" Target="https://www.dst.dk/extranet/ForskningVariabellister/PSYK_SKSOPR%20-%20Landspatientregistret%20psykiatri%20-%20oplysninger%20om%20operationer.html" TargetMode="External"/><Relationship Id="rId1958" Type="http://schemas.openxmlformats.org/officeDocument/2006/relationships/hyperlink" Target="https://www.dst.dk/extranet/ForskningVariabellister/PSYK_SKSOPR%20-%20Landspatientregistret%20psykiatri%20-%20oplysninger%20om%20operationer.html" TargetMode="External"/><Relationship Id="rId12" Type="http://schemas.openxmlformats.org/officeDocument/2006/relationships/hyperlink" Target="https://www.dst.dk/extranet/ForskningVariabellister/UDGK%20-%20Gymnasiekarakterer.html" TargetMode="External"/><Relationship Id="rId1818" Type="http://schemas.openxmlformats.org/officeDocument/2006/relationships/hyperlink" Target="https://www.dst.dk/extranet/ForskningVariabellister/PSYK_SKSOPR%20-%20Landspatientregistret%20psykiatri%20-%20oplysninger%20om%20operationer.html" TargetMode="External"/><Relationship Id="rId161" Type="http://schemas.openxmlformats.org/officeDocument/2006/relationships/hyperlink" Target="https://www.dst.dk/extranet/ForskningVariabellister/PSYK_SKSOPR%20-%20Landspatientregistret%20psykiatri%20-%20oplysninger%20om%20operationer.html" TargetMode="External"/><Relationship Id="rId399" Type="http://schemas.openxmlformats.org/officeDocument/2006/relationships/hyperlink" Target="https://www.dst.dk/extranet/ForskningVariabellister/PSYK_SKSOPR%20-%20Landspatientregistret%20psykiatri%20-%20oplysninger%20om%20operationer.html" TargetMode="External"/><Relationship Id="rId259" Type="http://schemas.openxmlformats.org/officeDocument/2006/relationships/hyperlink" Target="https://www.dst.dk/extranet/ForskningVariabellister/PSYK_SKSOPR%20-%20Landspatientregistret%20psykiatri%20-%20oplysninger%20om%20operationer.html" TargetMode="External"/><Relationship Id="rId466" Type="http://schemas.openxmlformats.org/officeDocument/2006/relationships/hyperlink" Target="https://www.dst.dk/extranet/ForskningVariabellister/PSYK_SKSOPR%20-%20Landspatientregistret%20psykiatri%20-%20oplysninger%20om%20operationer.html" TargetMode="External"/><Relationship Id="rId673" Type="http://schemas.openxmlformats.org/officeDocument/2006/relationships/hyperlink" Target="https://www.dst.dk/extranet/ForskningVariabellister/PSYK_SKSOPR%20-%20Landspatientregistret%20psykiatri%20-%20oplysninger%20om%20operationer.html" TargetMode="External"/><Relationship Id="rId880" Type="http://schemas.openxmlformats.org/officeDocument/2006/relationships/hyperlink" Target="https://www.dst.dk/extranet/ForskningVariabellister/PSYK_SKSOPR%20-%20Landspatientregistret%20psykiatri%20-%20oplysninger%20om%20operationer.html" TargetMode="External"/><Relationship Id="rId1096" Type="http://schemas.openxmlformats.org/officeDocument/2006/relationships/hyperlink" Target="https://www.dst.dk/extranet/ForskningVariabellister/PSYK_SKSOPR%20-%20Landspatientregistret%20psykiatri%20-%20oplysninger%20om%20operationer.html" TargetMode="External"/><Relationship Id="rId2147" Type="http://schemas.openxmlformats.org/officeDocument/2006/relationships/hyperlink" Target="https://www.dst.dk/extranet/ForskningVariabellister/DODSAASG%20-%20D%C3%B8ds%C3%A5rsagsregister.html" TargetMode="External"/><Relationship Id="rId119" Type="http://schemas.openxmlformats.org/officeDocument/2006/relationships/hyperlink" Target="https://www.dst.dk/extranet/ForskningVariabellister/PSYK_SKSOPR%20-%20Landspatientregistret%20psykiatri%20-%20oplysninger%20om%20operationer.html" TargetMode="External"/><Relationship Id="rId326" Type="http://schemas.openxmlformats.org/officeDocument/2006/relationships/hyperlink" Target="https://www.dst.dk/extranet/ForskningVariabellister/PSYK_SKSOPR%20-%20Landspatientregistret%20psykiatri%20-%20oplysninger%20om%20operationer.html" TargetMode="External"/><Relationship Id="rId533" Type="http://schemas.openxmlformats.org/officeDocument/2006/relationships/hyperlink" Target="https://www.dst.dk/extranet/ForskningVariabellister/PSYK_SKSOPR%20-%20Landspatientregistret%20psykiatri%20-%20oplysninger%20om%20operationer.html" TargetMode="External"/><Relationship Id="rId978" Type="http://schemas.openxmlformats.org/officeDocument/2006/relationships/hyperlink" Target="https://www.dst.dk/extranet/ForskningVariabellister/PSYK_SKSOPR%20-%20Landspatientregistret%20psykiatri%20-%20oplysninger%20om%20operationer.html" TargetMode="External"/><Relationship Id="rId1163" Type="http://schemas.openxmlformats.org/officeDocument/2006/relationships/hyperlink" Target="https://www.dst.dk/extranet/ForskningVariabellister/PSYK_SKSOPR%20-%20Landspatientregistret%20psykiatri%20-%20oplysninger%20om%20operationer.html" TargetMode="External"/><Relationship Id="rId1370" Type="http://schemas.openxmlformats.org/officeDocument/2006/relationships/hyperlink" Target="https://www.dst.dk/extranet/ForskningVariabellister/PSYK_SKSOPR%20-%20Landspatientregistret%20psykiatri%20-%20oplysninger%20om%20operationer.html" TargetMode="External"/><Relationship Id="rId2007" Type="http://schemas.openxmlformats.org/officeDocument/2006/relationships/hyperlink" Target="https://www.dst.dk/extranet/ForskningVariabellister/PSYK_SKSOPR%20-%20Landspatientregistret%20psykiatri%20-%20oplysninger%20om%20operationer.html" TargetMode="External"/><Relationship Id="rId740" Type="http://schemas.openxmlformats.org/officeDocument/2006/relationships/hyperlink" Target="https://www.dst.dk/extranet/ForskningVariabellister/PSYK_SKSOPR%20-%20Landspatientregistret%20psykiatri%20-%20oplysninger%20om%20operationer.html" TargetMode="External"/><Relationship Id="rId838" Type="http://schemas.openxmlformats.org/officeDocument/2006/relationships/hyperlink" Target="https://www.dst.dk/extranet/ForskningVariabellister/PSYK_SKSOPR%20-%20Landspatientregistret%20psykiatri%20-%20oplysninger%20om%20operationer.html" TargetMode="External"/><Relationship Id="rId1023" Type="http://schemas.openxmlformats.org/officeDocument/2006/relationships/hyperlink" Target="https://www.dst.dk/extranet/ForskningVariabellister/PSYK_SKSOPR%20-%20Landspatientregistret%20psykiatri%20-%20oplysninger%20om%20operationer.html" TargetMode="External"/><Relationship Id="rId1468" Type="http://schemas.openxmlformats.org/officeDocument/2006/relationships/hyperlink" Target="https://www.dst.dk/extranet/ForskningVariabellister/PSYK_SKSOPR%20-%20Landspatientregistret%20psykiatri%20-%20oplysninger%20om%20operationer.html" TargetMode="External"/><Relationship Id="rId1675" Type="http://schemas.openxmlformats.org/officeDocument/2006/relationships/hyperlink" Target="https://www.dst.dk/extranet/ForskningVariabellister/PSYK_SKSOPR%20-%20Landspatientregistret%20psykiatri%20-%20oplysninger%20om%20operationer.html" TargetMode="External"/><Relationship Id="rId1882" Type="http://schemas.openxmlformats.org/officeDocument/2006/relationships/hyperlink" Target="https://www.dst.dk/extranet/ForskningVariabellister/PSYK_SKSOPR%20-%20Landspatientregistret%20psykiatri%20-%20oplysninger%20om%20operationer.html" TargetMode="External"/><Relationship Id="rId600" Type="http://schemas.openxmlformats.org/officeDocument/2006/relationships/hyperlink" Target="https://www.dst.dk/extranet/ForskningVariabellister/PSYK_SKSOPR%20-%20Landspatientregistret%20psykiatri%20-%20oplysninger%20om%20operationer.html" TargetMode="External"/><Relationship Id="rId1230" Type="http://schemas.openxmlformats.org/officeDocument/2006/relationships/hyperlink" Target="https://www.dst.dk/extranet/ForskningVariabellister/PSYK_SKSOPR%20-%20Landspatientregistret%20psykiatri%20-%20oplysninger%20om%20operationer.html" TargetMode="External"/><Relationship Id="rId1328" Type="http://schemas.openxmlformats.org/officeDocument/2006/relationships/hyperlink" Target="https://www.dst.dk/extranet/ForskningVariabellister/PSYK_SKSOPR%20-%20Landspatientregistret%20psykiatri%20-%20oplysninger%20om%20operationer.html" TargetMode="External"/><Relationship Id="rId1535" Type="http://schemas.openxmlformats.org/officeDocument/2006/relationships/hyperlink" Target="https://www.dst.dk/extranet/ForskningVariabellister/PSYK_SKSOPR%20-%20Landspatientregistret%20psykiatri%20-%20oplysninger%20om%20operationer.html" TargetMode="External"/><Relationship Id="rId905" Type="http://schemas.openxmlformats.org/officeDocument/2006/relationships/hyperlink" Target="https://www.dst.dk/extranet/ForskningVariabellister/PSYK_SKSOPR%20-%20Landspatientregistret%20psykiatri%20-%20oplysninger%20om%20operationer.html" TargetMode="External"/><Relationship Id="rId1742" Type="http://schemas.openxmlformats.org/officeDocument/2006/relationships/hyperlink" Target="https://www.dst.dk/extranet/ForskningVariabellister/PSYK_SKSOPR%20-%20Landspatientregistret%20psykiatri%20-%20oplysninger%20om%20operationer.html" TargetMode="External"/><Relationship Id="rId34" Type="http://schemas.openxmlformats.org/officeDocument/2006/relationships/hyperlink" Target="https://www.dst.dk/extranet/ForskningVariabellister/EJER%20-%20Ejere%20af%20ejendomme.html" TargetMode="External"/><Relationship Id="rId1602" Type="http://schemas.openxmlformats.org/officeDocument/2006/relationships/hyperlink" Target="https://www.dst.dk/extranet/ForskningVariabellister/PSYK_SKSOPR%20-%20Landspatientregistret%20psykiatri%20-%20oplysninger%20om%20operationer.html" TargetMode="External"/><Relationship Id="rId183" Type="http://schemas.openxmlformats.org/officeDocument/2006/relationships/hyperlink" Target="https://www.dst.dk/extranet/ForskningVariabellister/PSYK_SKSOPR%20-%20Landspatientregistret%20psykiatri%20-%20oplysninger%20om%20operationer.html" TargetMode="External"/><Relationship Id="rId390" Type="http://schemas.openxmlformats.org/officeDocument/2006/relationships/hyperlink" Target="https://www.dst.dk/extranet/ForskningVariabellister/PSYK_SKSOPR%20-%20Landspatientregistret%20psykiatri%20-%20oplysninger%20om%20operationer.html" TargetMode="External"/><Relationship Id="rId1907" Type="http://schemas.openxmlformats.org/officeDocument/2006/relationships/hyperlink" Target="https://www.dst.dk/extranet/ForskningVariabellister/PSYK_SKSOPR%20-%20Landspatientregistret%20psykiatri%20-%20oplysninger%20om%20operationer.html" TargetMode="External"/><Relationship Id="rId2071" Type="http://schemas.openxmlformats.org/officeDocument/2006/relationships/hyperlink" Target="https://www.dst.dk/extranet/ForskningVariabellister/PSYK_SKSOPR%20-%20Landspatientregistret%20psykiatri%20-%20oplysninger%20om%20operationer.html" TargetMode="External"/><Relationship Id="rId250" Type="http://schemas.openxmlformats.org/officeDocument/2006/relationships/hyperlink" Target="https://www.dst.dk/extranet/ForskningVariabellister/PSYK_SKSOPR%20-%20Landspatientregistret%20psykiatri%20-%20oplysninger%20om%20operationer.html" TargetMode="External"/><Relationship Id="rId488" Type="http://schemas.openxmlformats.org/officeDocument/2006/relationships/hyperlink" Target="https://www.dst.dk/extranet/ForskningVariabellister/PSYK_SKSOPR%20-%20Landspatientregistret%20psykiatri%20-%20oplysninger%20om%20operationer.html" TargetMode="External"/><Relationship Id="rId695" Type="http://schemas.openxmlformats.org/officeDocument/2006/relationships/hyperlink" Target="https://www.dst.dk/extranet/ForskningVariabellister/PSYK_SKSOPR%20-%20Landspatientregistret%20psykiatri%20-%20oplysninger%20om%20operationer.html" TargetMode="External"/><Relationship Id="rId110" Type="http://schemas.openxmlformats.org/officeDocument/2006/relationships/hyperlink" Target="https://www.dst.dk/extranet/ForskningVariabellister/PSYK_SKSOPR%20-%20Landspatientregistret%20psykiatri%20-%20oplysninger%20om%20operationer.html" TargetMode="External"/><Relationship Id="rId348" Type="http://schemas.openxmlformats.org/officeDocument/2006/relationships/hyperlink" Target="https://www.dst.dk/extranet/ForskningVariabellister/PSYK_SKSOPR%20-%20Landspatientregistret%20psykiatri%20-%20oplysninger%20om%20operationer.html" TargetMode="External"/><Relationship Id="rId555" Type="http://schemas.openxmlformats.org/officeDocument/2006/relationships/hyperlink" Target="https://www.dst.dk/extranet/ForskningVariabellister/PSYK_SKSOPR%20-%20Landspatientregistret%20psykiatri%20-%20oplysninger%20om%20operationer.html" TargetMode="External"/><Relationship Id="rId762" Type="http://schemas.openxmlformats.org/officeDocument/2006/relationships/hyperlink" Target="https://www.dst.dk/extranet/ForskningVariabellister/PSYK_SKSOPR%20-%20Landspatientregistret%20psykiatri%20-%20oplysninger%20om%20operationer.html" TargetMode="External"/><Relationship Id="rId1185" Type="http://schemas.openxmlformats.org/officeDocument/2006/relationships/hyperlink" Target="https://www.dst.dk/extranet/ForskningVariabellister/PSYK_SKSOPR%20-%20Landspatientregistret%20psykiatri%20-%20oplysninger%20om%20operationer.html" TargetMode="External"/><Relationship Id="rId1392" Type="http://schemas.openxmlformats.org/officeDocument/2006/relationships/hyperlink" Target="https://www.dst.dk/extranet/ForskningVariabellister/PSYK_SKSOPR%20-%20Landspatientregistret%20psykiatri%20-%20oplysninger%20om%20operationer.html" TargetMode="External"/><Relationship Id="rId2029" Type="http://schemas.openxmlformats.org/officeDocument/2006/relationships/hyperlink" Target="https://www.dst.dk/extranet/ForskningVariabellister/PSYK_SKSOPR%20-%20Landspatientregistret%20psykiatri%20-%20oplysninger%20om%20operationer.html" TargetMode="External"/><Relationship Id="rId208" Type="http://schemas.openxmlformats.org/officeDocument/2006/relationships/hyperlink" Target="https://www.dst.dk/extranet/ForskningVariabellister/PSYK_SKSOPR%20-%20Landspatientregistret%20psykiatri%20-%20oplysninger%20om%20operationer.html" TargetMode="External"/><Relationship Id="rId415" Type="http://schemas.openxmlformats.org/officeDocument/2006/relationships/hyperlink" Target="https://www.dst.dk/extranet/ForskningVariabellister/PSYK_SKSOPR%20-%20Landspatientregistret%20psykiatri%20-%20oplysninger%20om%20operationer.html" TargetMode="External"/><Relationship Id="rId622" Type="http://schemas.openxmlformats.org/officeDocument/2006/relationships/hyperlink" Target="https://www.dst.dk/extranet/ForskningVariabellister/PSYK_SKSOPR%20-%20Landspatientregistret%20psykiatri%20-%20oplysninger%20om%20operationer.html" TargetMode="External"/><Relationship Id="rId1045" Type="http://schemas.openxmlformats.org/officeDocument/2006/relationships/hyperlink" Target="https://www.dst.dk/extranet/ForskningVariabellister/PSYK_SKSOPR%20-%20Landspatientregistret%20psykiatri%20-%20oplysninger%20om%20operationer.html" TargetMode="External"/><Relationship Id="rId1252" Type="http://schemas.openxmlformats.org/officeDocument/2006/relationships/hyperlink" Target="https://www.dst.dk/extranet/ForskningVariabellister/PSYK_SKSOPR%20-%20Landspatientregistret%20psykiatri%20-%20oplysninger%20om%20operationer.html" TargetMode="External"/><Relationship Id="rId1697" Type="http://schemas.openxmlformats.org/officeDocument/2006/relationships/hyperlink" Target="https://www.dst.dk/extranet/ForskningVariabellister/PSYK_SKSOPR%20-%20Landspatientregistret%20psykiatri%20-%20oplysninger%20om%20operationer.html" TargetMode="External"/><Relationship Id="rId927" Type="http://schemas.openxmlformats.org/officeDocument/2006/relationships/hyperlink" Target="https://www.dst.dk/extranet/ForskningVariabellister/PSYK_SKSOPR%20-%20Landspatientregistret%20psykiatri%20-%20oplysninger%20om%20operationer.html" TargetMode="External"/><Relationship Id="rId1112" Type="http://schemas.openxmlformats.org/officeDocument/2006/relationships/hyperlink" Target="https://www.dst.dk/extranet/ForskningVariabellister/PSYK_SKSOPR%20-%20Landspatientregistret%20psykiatri%20-%20oplysninger%20om%20operationer.html" TargetMode="External"/><Relationship Id="rId1557" Type="http://schemas.openxmlformats.org/officeDocument/2006/relationships/hyperlink" Target="https://www.dst.dk/extranet/ForskningVariabellister/PSYK_SKSOPR%20-%20Landspatientregistret%20psykiatri%20-%20oplysninger%20om%20operationer.html" TargetMode="External"/><Relationship Id="rId1764" Type="http://schemas.openxmlformats.org/officeDocument/2006/relationships/hyperlink" Target="https://www.dst.dk/extranet/ForskningVariabellister/PSYK_SKSOPR%20-%20Landspatientregistret%20psykiatri%20-%20oplysninger%20om%20operationer.html" TargetMode="External"/><Relationship Id="rId1971" Type="http://schemas.openxmlformats.org/officeDocument/2006/relationships/hyperlink" Target="https://www.dst.dk/extranet/ForskningVariabellister/PSYK_SKSOPR%20-%20Landspatientregistret%20psykiatri%20-%20oplysninger%20om%20operationer.html" TargetMode="External"/><Relationship Id="rId56" Type="http://schemas.openxmlformats.org/officeDocument/2006/relationships/hyperlink" Target="https://www.dst.dk/extranet/ForskningVariabellister/PSYK_DIAG%20-%20Landspatientregistret%20psykiatri%20-%20diagnoser.html" TargetMode="External"/><Relationship Id="rId1417" Type="http://schemas.openxmlformats.org/officeDocument/2006/relationships/hyperlink" Target="https://www.dst.dk/extranet/ForskningVariabellister/PSYK_SKSOPR%20-%20Landspatientregistret%20psykiatri%20-%20oplysninger%20om%20operationer.html" TargetMode="External"/><Relationship Id="rId1624" Type="http://schemas.openxmlformats.org/officeDocument/2006/relationships/hyperlink" Target="https://www.dst.dk/extranet/ForskningVariabellister/PSYK_SKSOPR%20-%20Landspatientregistret%20psykiatri%20-%20oplysninger%20om%20operationer.html" TargetMode="External"/><Relationship Id="rId1831" Type="http://schemas.openxmlformats.org/officeDocument/2006/relationships/hyperlink" Target="https://www.dst.dk/extranet/ForskningVariabellister/PSYK_SKSOPR%20-%20Landspatientregistret%20psykiatri%20-%20oplysninger%20om%20operationer.html" TargetMode="External"/><Relationship Id="rId1929" Type="http://schemas.openxmlformats.org/officeDocument/2006/relationships/hyperlink" Target="https://www.dst.dk/extranet/ForskningVariabellister/PSYK_SKSOPR%20-%20Landspatientregistret%20psykiatri%20-%20oplysninger%20om%20operationer.html" TargetMode="External"/><Relationship Id="rId2093" Type="http://schemas.openxmlformats.org/officeDocument/2006/relationships/hyperlink" Target="https://www.dst.dk/extranet/ForskningVariabellister/PSYK_SKSOPR%20-%20Landspatientregistret%20psykiatri%20-%20oplysninger%20om%20operationer.html" TargetMode="External"/><Relationship Id="rId272" Type="http://schemas.openxmlformats.org/officeDocument/2006/relationships/hyperlink" Target="https://www.dst.dk/extranet/ForskningVariabellister/PSYK_SKSOPR%20-%20Landspatientregistret%20psykiatri%20-%20oplysninger%20om%20operationer.html" TargetMode="External"/><Relationship Id="rId577" Type="http://schemas.openxmlformats.org/officeDocument/2006/relationships/hyperlink" Target="https://www.dst.dk/extranet/ForskningVariabellister/PSYK_SKSOPR%20-%20Landspatientregistret%20psykiatri%20-%20oplysninger%20om%20operationer.html" TargetMode="External"/><Relationship Id="rId132" Type="http://schemas.openxmlformats.org/officeDocument/2006/relationships/hyperlink" Target="https://www.dst.dk/extranet/ForskningVariabellister/PSYK_SKSOPR%20-%20Landspatientregistret%20psykiatri%20-%20oplysninger%20om%20operationer.html" TargetMode="External"/><Relationship Id="rId784" Type="http://schemas.openxmlformats.org/officeDocument/2006/relationships/hyperlink" Target="https://www.dst.dk/extranet/ForskningVariabellister/PSYK_SKSOPR%20-%20Landspatientregistret%20psykiatri%20-%20oplysninger%20om%20operationer.html" TargetMode="External"/><Relationship Id="rId991" Type="http://schemas.openxmlformats.org/officeDocument/2006/relationships/hyperlink" Target="https://www.dst.dk/extranet/ForskningVariabellister/PSYK_SKSOPR%20-%20Landspatientregistret%20psykiatri%20-%20oplysninger%20om%20operationer.html" TargetMode="External"/><Relationship Id="rId1067" Type="http://schemas.openxmlformats.org/officeDocument/2006/relationships/hyperlink" Target="https://www.dst.dk/extranet/ForskningVariabellister/PSYK_SKSOPR%20-%20Landspatientregistret%20psykiatri%20-%20oplysninger%20om%20operationer.html" TargetMode="External"/><Relationship Id="rId2020" Type="http://schemas.openxmlformats.org/officeDocument/2006/relationships/hyperlink" Target="https://www.dst.dk/extranet/ForskningVariabellister/PSYK_SKSOPR%20-%20Landspatientregistret%20psykiatri%20-%20oplysninger%20om%20operationer.html" TargetMode="External"/><Relationship Id="rId437" Type="http://schemas.openxmlformats.org/officeDocument/2006/relationships/hyperlink" Target="https://www.dst.dk/extranet/ForskningVariabellister/PSYK_SKSOPR%20-%20Landspatientregistret%20psykiatri%20-%20oplysninger%20om%20operationer.html" TargetMode="External"/><Relationship Id="rId644" Type="http://schemas.openxmlformats.org/officeDocument/2006/relationships/hyperlink" Target="https://www.dst.dk/extranet/ForskningVariabellister/PSYK_SKSOPR%20-%20Landspatientregistret%20psykiatri%20-%20oplysninger%20om%20operationer.html" TargetMode="External"/><Relationship Id="rId851" Type="http://schemas.openxmlformats.org/officeDocument/2006/relationships/hyperlink" Target="https://www.dst.dk/extranet/ForskningVariabellister/PSYK_SKSOPR%20-%20Landspatientregistret%20psykiatri%20-%20oplysninger%20om%20operationer.html" TargetMode="External"/><Relationship Id="rId1274" Type="http://schemas.openxmlformats.org/officeDocument/2006/relationships/hyperlink" Target="https://www.dst.dk/extranet/ForskningVariabellister/PSYK_SKSOPR%20-%20Landspatientregistret%20psykiatri%20-%20oplysninger%20om%20operationer.html" TargetMode="External"/><Relationship Id="rId1481" Type="http://schemas.openxmlformats.org/officeDocument/2006/relationships/hyperlink" Target="https://www.dst.dk/extranet/ForskningVariabellister/PSYK_SKSOPR%20-%20Landspatientregistret%20psykiatri%20-%20oplysninger%20om%20operationer.html" TargetMode="External"/><Relationship Id="rId1579" Type="http://schemas.openxmlformats.org/officeDocument/2006/relationships/hyperlink" Target="https://www.dst.dk/extranet/ForskningVariabellister/PSYK_SKSOPR%20-%20Landspatientregistret%20psykiatri%20-%20oplysninger%20om%20operationer.html" TargetMode="External"/><Relationship Id="rId2118" Type="http://schemas.openxmlformats.org/officeDocument/2006/relationships/hyperlink" Target="https://www.dst.dk/extranet/ForskningVariabellister/BBRENHED%20-%20BBR%20enhed.html" TargetMode="External"/><Relationship Id="rId504" Type="http://schemas.openxmlformats.org/officeDocument/2006/relationships/hyperlink" Target="https://www.dst.dk/extranet/ForskningVariabellister/PSYK_SKSOPR%20-%20Landspatientregistret%20psykiatri%20-%20oplysninger%20om%20operationer.html" TargetMode="External"/><Relationship Id="rId711" Type="http://schemas.openxmlformats.org/officeDocument/2006/relationships/hyperlink" Target="https://www.dst.dk/extranet/ForskningVariabellister/PSYK_SKSOPR%20-%20Landspatientregistret%20psykiatri%20-%20oplysninger%20om%20operationer.html" TargetMode="External"/><Relationship Id="rId949" Type="http://schemas.openxmlformats.org/officeDocument/2006/relationships/hyperlink" Target="https://www.dst.dk/extranet/ForskningVariabellister/PSYK_SKSOPR%20-%20Landspatientregistret%20psykiatri%20-%20oplysninger%20om%20operationer.html" TargetMode="External"/><Relationship Id="rId1134" Type="http://schemas.openxmlformats.org/officeDocument/2006/relationships/hyperlink" Target="https://www.dst.dk/extranet/ForskningVariabellister/PSYK_SKSOPR%20-%20Landspatientregistret%20psykiatri%20-%20oplysninger%20om%20operationer.html" TargetMode="External"/><Relationship Id="rId1341" Type="http://schemas.openxmlformats.org/officeDocument/2006/relationships/hyperlink" Target="https://www.dst.dk/extranet/ForskningVariabellister/PSYK_SKSOPR%20-%20Landspatientregistret%20psykiatri%20-%20oplysninger%20om%20operationer.html" TargetMode="External"/><Relationship Id="rId1786" Type="http://schemas.openxmlformats.org/officeDocument/2006/relationships/hyperlink" Target="https://www.dst.dk/extranet/ForskningVariabellister/PSYK_SKSOPR%20-%20Landspatientregistret%20psykiatri%20-%20oplysninger%20om%20operationer.html" TargetMode="External"/><Relationship Id="rId1993" Type="http://schemas.openxmlformats.org/officeDocument/2006/relationships/hyperlink" Target="https://www.dst.dk/extranet/ForskningVariabellister/PSYK_SKSOPR%20-%20Landspatientregistret%20psykiatri%20-%20oplysninger%20om%20operationer.html" TargetMode="External"/><Relationship Id="rId78" Type="http://schemas.openxmlformats.org/officeDocument/2006/relationships/hyperlink" Target="https://www.dst.dk/extranet/ForskningVariabellister/PSYK_SKSOPR%20-%20Landspatientregistret%20psykiatri%20-%20oplysninger%20om%20operationer.html" TargetMode="External"/><Relationship Id="rId809" Type="http://schemas.openxmlformats.org/officeDocument/2006/relationships/hyperlink" Target="https://www.dst.dk/extranet/ForskningVariabellister/PSYK_SKSOPR%20-%20Landspatientregistret%20psykiatri%20-%20oplysninger%20om%20operationer.html" TargetMode="External"/><Relationship Id="rId1201" Type="http://schemas.openxmlformats.org/officeDocument/2006/relationships/hyperlink" Target="https://www.dst.dk/extranet/ForskningVariabellister/PSYK_SKSOPR%20-%20Landspatientregistret%20psykiatri%20-%20oplysninger%20om%20operationer.html" TargetMode="External"/><Relationship Id="rId1439" Type="http://schemas.openxmlformats.org/officeDocument/2006/relationships/hyperlink" Target="https://www.dst.dk/extranet/ForskningVariabellister/PSYK_SKSOPR%20-%20Landspatientregistret%20psykiatri%20-%20oplysninger%20om%20operationer.html" TargetMode="External"/><Relationship Id="rId1646" Type="http://schemas.openxmlformats.org/officeDocument/2006/relationships/hyperlink" Target="https://www.dst.dk/extranet/ForskningVariabellister/PSYK_SKSOPR%20-%20Landspatientregistret%20psykiatri%20-%20oplysninger%20om%20operationer.html" TargetMode="External"/><Relationship Id="rId1853" Type="http://schemas.openxmlformats.org/officeDocument/2006/relationships/hyperlink" Target="https://www.dst.dk/extranet/ForskningVariabellister/PSYK_SKSOPR%20-%20Landspatientregistret%20psykiatri%20-%20oplysninger%20om%20operationer.html" TargetMode="External"/><Relationship Id="rId1506" Type="http://schemas.openxmlformats.org/officeDocument/2006/relationships/hyperlink" Target="https://www.dst.dk/extranet/ForskningVariabellister/PSYK_SKSOPR%20-%20Landspatientregistret%20psykiatri%20-%20oplysninger%20om%20operationer.html" TargetMode="External"/><Relationship Id="rId1713" Type="http://schemas.openxmlformats.org/officeDocument/2006/relationships/hyperlink" Target="https://www.dst.dk/extranet/ForskningVariabellister/PSYK_SKSOPR%20-%20Landspatientregistret%20psykiatri%20-%20oplysninger%20om%20operationer.html" TargetMode="External"/><Relationship Id="rId1920" Type="http://schemas.openxmlformats.org/officeDocument/2006/relationships/hyperlink" Target="https://www.dst.dk/extranet/ForskningVariabellister/PSYK_SKSOPR%20-%20Landspatientregistret%20psykiatri%20-%20oplysninger%20om%20operationer.html" TargetMode="External"/><Relationship Id="rId294" Type="http://schemas.openxmlformats.org/officeDocument/2006/relationships/hyperlink" Target="https://www.dst.dk/extranet/ForskningVariabellister/PSYK_SKSOPR%20-%20Landspatientregistret%20psykiatri%20-%20oplysninger%20om%20operationer.html" TargetMode="External"/><Relationship Id="rId154" Type="http://schemas.openxmlformats.org/officeDocument/2006/relationships/hyperlink" Target="https://www.dst.dk/extranet/ForskningVariabellister/PSYK_SKSOPR%20-%20Landspatientregistret%20psykiatri%20-%20oplysninger%20om%20operationer.html" TargetMode="External"/><Relationship Id="rId361" Type="http://schemas.openxmlformats.org/officeDocument/2006/relationships/hyperlink" Target="https://www.dst.dk/extranet/ForskningVariabellister/PSYK_SKSOPR%20-%20Landspatientregistret%20psykiatri%20-%20oplysninger%20om%20operationer.html" TargetMode="External"/><Relationship Id="rId599" Type="http://schemas.openxmlformats.org/officeDocument/2006/relationships/hyperlink" Target="https://www.dst.dk/extranet/ForskningVariabellister/PSYK_SKSOPR%20-%20Landspatientregistret%20psykiatri%20-%20oplysninger%20om%20operationer.html" TargetMode="External"/><Relationship Id="rId2042" Type="http://schemas.openxmlformats.org/officeDocument/2006/relationships/hyperlink" Target="https://www.dst.dk/extranet/ForskningVariabellister/PSYK_SKSOPR%20-%20Landspatientregistret%20psykiatri%20-%20oplysninger%20om%20operationer.html" TargetMode="External"/><Relationship Id="rId459" Type="http://schemas.openxmlformats.org/officeDocument/2006/relationships/hyperlink" Target="https://www.dst.dk/extranet/ForskningVariabellister/PSYK_SKSOPR%20-%20Landspatientregistret%20psykiatri%20-%20oplysninger%20om%20operationer.html" TargetMode="External"/><Relationship Id="rId666" Type="http://schemas.openxmlformats.org/officeDocument/2006/relationships/hyperlink" Target="https://www.dst.dk/extranet/ForskningVariabellister/PSYK_SKSOPR%20-%20Landspatientregistret%20psykiatri%20-%20oplysninger%20om%20operationer.html" TargetMode="External"/><Relationship Id="rId873" Type="http://schemas.openxmlformats.org/officeDocument/2006/relationships/hyperlink" Target="https://www.dst.dk/extranet/ForskningVariabellister/PSYK_SKSOPR%20-%20Landspatientregistret%20psykiatri%20-%20oplysninger%20om%20operationer.html" TargetMode="External"/><Relationship Id="rId1089" Type="http://schemas.openxmlformats.org/officeDocument/2006/relationships/hyperlink" Target="https://www.dst.dk/extranet/ForskningVariabellister/PSYK_SKSOPR%20-%20Landspatientregistret%20psykiatri%20-%20oplysninger%20om%20operationer.html" TargetMode="External"/><Relationship Id="rId1296" Type="http://schemas.openxmlformats.org/officeDocument/2006/relationships/hyperlink" Target="https://www.dst.dk/extranet/ForskningVariabellister/PSYK_SKSOPR%20-%20Landspatientregistret%20psykiatri%20-%20oplysninger%20om%20operationer.html" TargetMode="External"/><Relationship Id="rId221" Type="http://schemas.openxmlformats.org/officeDocument/2006/relationships/hyperlink" Target="https://www.dst.dk/extranet/ForskningVariabellister/PSYK_SKSOPR%20-%20Landspatientregistret%20psykiatri%20-%20oplysninger%20om%20operationer.html" TargetMode="External"/><Relationship Id="rId319" Type="http://schemas.openxmlformats.org/officeDocument/2006/relationships/hyperlink" Target="https://www.dst.dk/extranet/ForskningVariabellister/PSYK_SKSOPR%20-%20Landspatientregistret%20psykiatri%20-%20oplysninger%20om%20operationer.html" TargetMode="External"/><Relationship Id="rId526" Type="http://schemas.openxmlformats.org/officeDocument/2006/relationships/hyperlink" Target="https://www.dst.dk/extranet/ForskningVariabellister/PSYK_SKSOPR%20-%20Landspatientregistret%20psykiatri%20-%20oplysninger%20om%20operationer.html" TargetMode="External"/><Relationship Id="rId1156" Type="http://schemas.openxmlformats.org/officeDocument/2006/relationships/hyperlink" Target="https://www.dst.dk/extranet/ForskningVariabellister/PSYK_SKSOPR%20-%20Landspatientregistret%20psykiatri%20-%20oplysninger%20om%20operationer.html" TargetMode="External"/><Relationship Id="rId1363" Type="http://schemas.openxmlformats.org/officeDocument/2006/relationships/hyperlink" Target="https://www.dst.dk/extranet/ForskningVariabellister/PSYK_SKSOPR%20-%20Landspatientregistret%20psykiatri%20-%20oplysninger%20om%20operationer.html" TargetMode="External"/><Relationship Id="rId733" Type="http://schemas.openxmlformats.org/officeDocument/2006/relationships/hyperlink" Target="https://www.dst.dk/extranet/ForskningVariabellister/PSYK_SKSOPR%20-%20Landspatientregistret%20psykiatri%20-%20oplysninger%20om%20operationer.html" TargetMode="External"/><Relationship Id="rId940" Type="http://schemas.openxmlformats.org/officeDocument/2006/relationships/hyperlink" Target="https://www.dst.dk/extranet/ForskningVariabellister/PSYK_SKSOPR%20-%20Landspatientregistret%20psykiatri%20-%20oplysninger%20om%20operationer.html" TargetMode="External"/><Relationship Id="rId1016" Type="http://schemas.openxmlformats.org/officeDocument/2006/relationships/hyperlink" Target="https://www.dst.dk/extranet/ForskningVariabellister/PSYK_SKSOPR%20-%20Landspatientregistret%20psykiatri%20-%20oplysninger%20om%20operationer.html" TargetMode="External"/><Relationship Id="rId1570" Type="http://schemas.openxmlformats.org/officeDocument/2006/relationships/hyperlink" Target="https://www.dst.dk/extranet/ForskningVariabellister/PSYK_SKSOPR%20-%20Landspatientregistret%20psykiatri%20-%20oplysninger%20om%20operationer.html" TargetMode="External"/><Relationship Id="rId1668" Type="http://schemas.openxmlformats.org/officeDocument/2006/relationships/hyperlink" Target="https://www.dst.dk/extranet/ForskningVariabellister/PSYK_SKSOPR%20-%20Landspatientregistret%20psykiatri%20-%20oplysninger%20om%20operationer.html" TargetMode="External"/><Relationship Id="rId1875" Type="http://schemas.openxmlformats.org/officeDocument/2006/relationships/hyperlink" Target="https://www.dst.dk/extranet/ForskningVariabellister/PSYK_SKSOPR%20-%20Landspatientregistret%20psykiatri%20-%20oplysninger%20om%20operationer.html" TargetMode="External"/><Relationship Id="rId800" Type="http://schemas.openxmlformats.org/officeDocument/2006/relationships/hyperlink" Target="https://www.dst.dk/extranet/ForskningVariabellister/PSYK_SKSOPR%20-%20Landspatientregistret%20psykiatri%20-%20oplysninger%20om%20operationer.html" TargetMode="External"/><Relationship Id="rId1223" Type="http://schemas.openxmlformats.org/officeDocument/2006/relationships/hyperlink" Target="https://www.dst.dk/extranet/ForskningVariabellister/PSYK_SKSOPR%20-%20Landspatientregistret%20psykiatri%20-%20oplysninger%20om%20operationer.html" TargetMode="External"/><Relationship Id="rId1430" Type="http://schemas.openxmlformats.org/officeDocument/2006/relationships/hyperlink" Target="https://www.dst.dk/extranet/ForskningVariabellister/PSYK_SKSOPR%20-%20Landspatientregistret%20psykiatri%20-%20oplysninger%20om%20operationer.html" TargetMode="External"/><Relationship Id="rId1528" Type="http://schemas.openxmlformats.org/officeDocument/2006/relationships/hyperlink" Target="https://www.dst.dk/extranet/ForskningVariabellister/PSYK_SKSOPR%20-%20Landspatientregistret%20psykiatri%20-%20oplysninger%20om%20operationer.html" TargetMode="External"/><Relationship Id="rId1735" Type="http://schemas.openxmlformats.org/officeDocument/2006/relationships/hyperlink" Target="https://www.dst.dk/extranet/ForskningVariabellister/PSYK_SKSOPR%20-%20Landspatientregistret%20psykiatri%20-%20oplysninger%20om%20operationer.html" TargetMode="External"/><Relationship Id="rId1942" Type="http://schemas.openxmlformats.org/officeDocument/2006/relationships/hyperlink" Target="https://www.dst.dk/extranet/ForskningVariabellister/PSYK_SKSOPR%20-%20Landspatientregistret%20psykiatri%20-%20oplysninger%20om%20operationer.html" TargetMode="External"/><Relationship Id="rId27" Type="http://schemas.openxmlformats.org/officeDocument/2006/relationships/hyperlink" Target="https://dst.dk/extranet/ForskningVariabellister/KRSI%20-%20Kriminalstatistik%20sigtelser.html" TargetMode="External"/><Relationship Id="rId1802" Type="http://schemas.openxmlformats.org/officeDocument/2006/relationships/hyperlink" Target="https://www.dst.dk/extranet/ForskningVariabellister/PSYK_SKSOPR%20-%20Landspatientregistret%20psykiatri%20-%20oplysninger%20om%20operationer.html" TargetMode="External"/><Relationship Id="rId176" Type="http://schemas.openxmlformats.org/officeDocument/2006/relationships/hyperlink" Target="https://www.dst.dk/extranet/ForskningVariabellister/PSYK_SKSOPR%20-%20Landspatientregistret%20psykiatri%20-%20oplysninger%20om%20operationer.html" TargetMode="External"/><Relationship Id="rId383" Type="http://schemas.openxmlformats.org/officeDocument/2006/relationships/hyperlink" Target="https://www.dst.dk/extranet/ForskningVariabellister/PSYK_SKSOPR%20-%20Landspatientregistret%20psykiatri%20-%20oplysninger%20om%20operationer.html" TargetMode="External"/><Relationship Id="rId590" Type="http://schemas.openxmlformats.org/officeDocument/2006/relationships/hyperlink" Target="https://www.dst.dk/extranet/ForskningVariabellister/PSYK_SKSOPR%20-%20Landspatientregistret%20psykiatri%20-%20oplysninger%20om%20operationer.html" TargetMode="External"/><Relationship Id="rId2064" Type="http://schemas.openxmlformats.org/officeDocument/2006/relationships/hyperlink" Target="https://www.dst.dk/extranet/ForskningVariabellister/PSYK_SKSOPR%20-%20Landspatientregistret%20psykiatri%20-%20oplysninger%20om%20operationer.html" TargetMode="External"/><Relationship Id="rId243" Type="http://schemas.openxmlformats.org/officeDocument/2006/relationships/hyperlink" Target="https://www.dst.dk/extranet/ForskningVariabellister/PSYK_SKSOPR%20-%20Landspatientregistret%20psykiatri%20-%20oplysninger%20om%20operationer.html" TargetMode="External"/><Relationship Id="rId450" Type="http://schemas.openxmlformats.org/officeDocument/2006/relationships/hyperlink" Target="https://www.dst.dk/extranet/ForskningVariabellister/PSYK_SKSOPR%20-%20Landspatientregistret%20psykiatri%20-%20oplysninger%20om%20operationer.html" TargetMode="External"/><Relationship Id="rId688" Type="http://schemas.openxmlformats.org/officeDocument/2006/relationships/hyperlink" Target="https://www.dst.dk/extranet/ForskningVariabellister/PSYK_SKSOPR%20-%20Landspatientregistret%20psykiatri%20-%20oplysninger%20om%20operationer.html" TargetMode="External"/><Relationship Id="rId895" Type="http://schemas.openxmlformats.org/officeDocument/2006/relationships/hyperlink" Target="https://www.dst.dk/extranet/ForskningVariabellister/PSYK_SKSOPR%20-%20Landspatientregistret%20psykiatri%20-%20oplysninger%20om%20operationer.html" TargetMode="External"/><Relationship Id="rId1080" Type="http://schemas.openxmlformats.org/officeDocument/2006/relationships/hyperlink" Target="https://www.dst.dk/extranet/ForskningVariabellister/PSYK_SKSOPR%20-%20Landspatientregistret%20psykiatri%20-%20oplysninger%20om%20operationer.html" TargetMode="External"/><Relationship Id="rId2131" Type="http://schemas.openxmlformats.org/officeDocument/2006/relationships/hyperlink" Target="https://www.dst.dk/extranet/ForskningVariabellister/IDAP%20-%20IDA%20persondata.html" TargetMode="External"/><Relationship Id="rId103" Type="http://schemas.openxmlformats.org/officeDocument/2006/relationships/hyperlink" Target="https://www.dst.dk/extranet/ForskningVariabellister/PSYK_SKSOPR%20-%20Landspatientregistret%20psykiatri%20-%20oplysninger%20om%20operationer.html" TargetMode="External"/><Relationship Id="rId310" Type="http://schemas.openxmlformats.org/officeDocument/2006/relationships/hyperlink" Target="https://www.dst.dk/extranet/ForskningVariabellister/PSYK_SKSOPR%20-%20Landspatientregistret%20psykiatri%20-%20oplysninger%20om%20operationer.html" TargetMode="External"/><Relationship Id="rId548" Type="http://schemas.openxmlformats.org/officeDocument/2006/relationships/hyperlink" Target="https://www.dst.dk/extranet/ForskningVariabellister/PSYK_SKSOPR%20-%20Landspatientregistret%20psykiatri%20-%20oplysninger%20om%20operationer.html" TargetMode="External"/><Relationship Id="rId755" Type="http://schemas.openxmlformats.org/officeDocument/2006/relationships/hyperlink" Target="https://www.dst.dk/extranet/ForskningVariabellister/PSYK_SKSOPR%20-%20Landspatientregistret%20psykiatri%20-%20oplysninger%20om%20operationer.html" TargetMode="External"/><Relationship Id="rId962" Type="http://schemas.openxmlformats.org/officeDocument/2006/relationships/hyperlink" Target="https://www.dst.dk/extranet/ForskningVariabellister/PSYK_SKSOPR%20-%20Landspatientregistret%20psykiatri%20-%20oplysninger%20om%20operationer.html" TargetMode="External"/><Relationship Id="rId1178" Type="http://schemas.openxmlformats.org/officeDocument/2006/relationships/hyperlink" Target="https://www.dst.dk/extranet/ForskningVariabellister/PSYK_SKSOPR%20-%20Landspatientregistret%20psykiatri%20-%20oplysninger%20om%20operationer.html" TargetMode="External"/><Relationship Id="rId1385" Type="http://schemas.openxmlformats.org/officeDocument/2006/relationships/hyperlink" Target="https://www.dst.dk/extranet/ForskningVariabellister/PSYK_SKSOPR%20-%20Landspatientregistret%20psykiatri%20-%20oplysninger%20om%20operationer.html" TargetMode="External"/><Relationship Id="rId1592" Type="http://schemas.openxmlformats.org/officeDocument/2006/relationships/hyperlink" Target="https://www.dst.dk/extranet/ForskningVariabellister/PSYK_SKSOPR%20-%20Landspatientregistret%20psykiatri%20-%20oplysninger%20om%20operationer.html" TargetMode="External"/><Relationship Id="rId91" Type="http://schemas.openxmlformats.org/officeDocument/2006/relationships/hyperlink" Target="https://www.dst.dk/extranet/ForskningVariabellister/PSYK_SKSOPR%20-%20Landspatientregistret%20psykiatri%20-%20oplysninger%20om%20operationer.html" TargetMode="External"/><Relationship Id="rId408" Type="http://schemas.openxmlformats.org/officeDocument/2006/relationships/hyperlink" Target="https://www.dst.dk/extranet/ForskningVariabellister/PSYK_SKSOPR%20-%20Landspatientregistret%20psykiatri%20-%20oplysninger%20om%20operationer.html" TargetMode="External"/><Relationship Id="rId615" Type="http://schemas.openxmlformats.org/officeDocument/2006/relationships/hyperlink" Target="https://www.dst.dk/extranet/ForskningVariabellister/PSYK_SKSOPR%20-%20Landspatientregistret%20psykiatri%20-%20oplysninger%20om%20operationer.html" TargetMode="External"/><Relationship Id="rId822" Type="http://schemas.openxmlformats.org/officeDocument/2006/relationships/hyperlink" Target="https://www.dst.dk/extranet/ForskningVariabellister/PSYK_SKSOPR%20-%20Landspatientregistret%20psykiatri%20-%20oplysninger%20om%20operationer.html" TargetMode="External"/><Relationship Id="rId1038" Type="http://schemas.openxmlformats.org/officeDocument/2006/relationships/hyperlink" Target="https://www.dst.dk/extranet/ForskningVariabellister/PSYK_SKSOPR%20-%20Landspatientregistret%20psykiatri%20-%20oplysninger%20om%20operationer.html" TargetMode="External"/><Relationship Id="rId1245" Type="http://schemas.openxmlformats.org/officeDocument/2006/relationships/hyperlink" Target="https://www.dst.dk/extranet/ForskningVariabellister/PSYK_SKSOPR%20-%20Landspatientregistret%20psykiatri%20-%20oplysninger%20om%20operationer.html" TargetMode="External"/><Relationship Id="rId1452" Type="http://schemas.openxmlformats.org/officeDocument/2006/relationships/hyperlink" Target="https://www.dst.dk/extranet/ForskningVariabellister/PSYK_SKSOPR%20-%20Landspatientregistret%20psykiatri%20-%20oplysninger%20om%20operationer.html" TargetMode="External"/><Relationship Id="rId1897" Type="http://schemas.openxmlformats.org/officeDocument/2006/relationships/hyperlink" Target="https://www.dst.dk/extranet/ForskningVariabellister/PSYK_SKSOPR%20-%20Landspatientregistret%20psykiatri%20-%20oplysninger%20om%20operationer.html" TargetMode="External"/><Relationship Id="rId1105" Type="http://schemas.openxmlformats.org/officeDocument/2006/relationships/hyperlink" Target="https://www.dst.dk/extranet/ForskningVariabellister/PSYK_SKSOPR%20-%20Landspatientregistret%20psykiatri%20-%20oplysninger%20om%20operationer.html" TargetMode="External"/><Relationship Id="rId1312" Type="http://schemas.openxmlformats.org/officeDocument/2006/relationships/hyperlink" Target="https://www.dst.dk/extranet/ForskningVariabellister/PSYK_SKSOPR%20-%20Landspatientregistret%20psykiatri%20-%20oplysninger%20om%20operationer.html" TargetMode="External"/><Relationship Id="rId1757" Type="http://schemas.openxmlformats.org/officeDocument/2006/relationships/hyperlink" Target="https://www.dst.dk/extranet/ForskningVariabellister/PSYK_SKSOPR%20-%20Landspatientregistret%20psykiatri%20-%20oplysninger%20om%20operationer.html" TargetMode="External"/><Relationship Id="rId1964" Type="http://schemas.openxmlformats.org/officeDocument/2006/relationships/hyperlink" Target="https://www.dst.dk/extranet/ForskningVariabellister/PSYK_SKSOPR%20-%20Landspatientregistret%20psykiatri%20-%20oplysninger%20om%20operationer.html" TargetMode="External"/><Relationship Id="rId49" Type="http://schemas.openxmlformats.org/officeDocument/2006/relationships/hyperlink" Target="https://www.dst.dk/extranet/ForskningVariabellister/LPR_F_PROCEDURER_KIRURGI%20-%20Landspatientregistret%20(LPR3)%20-%20Oplysninger%20om%20kirurgiske%20procedureregistreringer.html" TargetMode="External"/><Relationship Id="rId1617" Type="http://schemas.openxmlformats.org/officeDocument/2006/relationships/hyperlink" Target="https://www.dst.dk/extranet/ForskningVariabellister/PSYK_SKSOPR%20-%20Landspatientregistret%20psykiatri%20-%20oplysninger%20om%20operationer.html" TargetMode="External"/><Relationship Id="rId1824" Type="http://schemas.openxmlformats.org/officeDocument/2006/relationships/hyperlink" Target="https://www.dst.dk/extranet/ForskningVariabellister/PSYK_SKSOPR%20-%20Landspatientregistret%20psykiatri%20-%20oplysninger%20om%20operationer.html" TargetMode="External"/><Relationship Id="rId198" Type="http://schemas.openxmlformats.org/officeDocument/2006/relationships/hyperlink" Target="https://www.dst.dk/extranet/ForskningVariabellister/PSYK_SKSOPR%20-%20Landspatientregistret%20psykiatri%20-%20oplysninger%20om%20operationer.html" TargetMode="External"/><Relationship Id="rId2086" Type="http://schemas.openxmlformats.org/officeDocument/2006/relationships/hyperlink" Target="https://www.dst.dk/extranet/ForskningVariabellister/PSYK_SKSOPR%20-%20Landspatientregistret%20psykiatri%20-%20oplysninger%20om%20operationer.html" TargetMode="External"/><Relationship Id="rId265" Type="http://schemas.openxmlformats.org/officeDocument/2006/relationships/hyperlink" Target="https://www.dst.dk/extranet/ForskningVariabellister/PSYK_SKSOPR%20-%20Landspatientregistret%20psykiatri%20-%20oplysninger%20om%20operationer.html" TargetMode="External"/><Relationship Id="rId472" Type="http://schemas.openxmlformats.org/officeDocument/2006/relationships/hyperlink" Target="https://www.dst.dk/extranet/ForskningVariabellister/PSYK_SKSOPR%20-%20Landspatientregistret%20psykiatri%20-%20oplysninger%20om%20operationer.html" TargetMode="External"/><Relationship Id="rId2153" Type="http://schemas.openxmlformats.org/officeDocument/2006/relationships/printerSettings" Target="../printerSettings/printerSettings2.bin"/><Relationship Id="rId125" Type="http://schemas.openxmlformats.org/officeDocument/2006/relationships/hyperlink" Target="https://www.dst.dk/extranet/ForskningVariabellister/PSYK_SKSOPR%20-%20Landspatientregistret%20psykiatri%20-%20oplysninger%20om%20operationer.html" TargetMode="External"/><Relationship Id="rId332" Type="http://schemas.openxmlformats.org/officeDocument/2006/relationships/hyperlink" Target="https://www.dst.dk/extranet/ForskningVariabellister/PSYK_SKSOPR%20-%20Landspatientregistret%20psykiatri%20-%20oplysninger%20om%20operationer.html" TargetMode="External"/><Relationship Id="rId777" Type="http://schemas.openxmlformats.org/officeDocument/2006/relationships/hyperlink" Target="https://www.dst.dk/extranet/ForskningVariabellister/PSYK_SKSOPR%20-%20Landspatientregistret%20psykiatri%20-%20oplysninger%20om%20operationer.html" TargetMode="External"/><Relationship Id="rId984" Type="http://schemas.openxmlformats.org/officeDocument/2006/relationships/hyperlink" Target="https://www.dst.dk/extranet/ForskningVariabellister/PSYK_SKSOPR%20-%20Landspatientregistret%20psykiatri%20-%20oplysninger%20om%20operationer.html" TargetMode="External"/><Relationship Id="rId2013" Type="http://schemas.openxmlformats.org/officeDocument/2006/relationships/hyperlink" Target="https://www.dst.dk/extranet/ForskningVariabellister/PSYK_SKSOPR%20-%20Landspatientregistret%20psykiatri%20-%20oplysninger%20om%20operationer.html" TargetMode="External"/><Relationship Id="rId637" Type="http://schemas.openxmlformats.org/officeDocument/2006/relationships/hyperlink" Target="https://www.dst.dk/extranet/ForskningVariabellister/PSYK_SKSOPR%20-%20Landspatientregistret%20psykiatri%20-%20oplysninger%20om%20operationer.html" TargetMode="External"/><Relationship Id="rId844" Type="http://schemas.openxmlformats.org/officeDocument/2006/relationships/hyperlink" Target="https://www.dst.dk/extranet/ForskningVariabellister/PSYK_SKSOPR%20-%20Landspatientregistret%20psykiatri%20-%20oplysninger%20om%20operationer.html" TargetMode="External"/><Relationship Id="rId1267" Type="http://schemas.openxmlformats.org/officeDocument/2006/relationships/hyperlink" Target="https://www.dst.dk/extranet/ForskningVariabellister/PSYK_SKSOPR%20-%20Landspatientregistret%20psykiatri%20-%20oplysninger%20om%20operationer.html" TargetMode="External"/><Relationship Id="rId1474" Type="http://schemas.openxmlformats.org/officeDocument/2006/relationships/hyperlink" Target="https://www.dst.dk/extranet/ForskningVariabellister/PSYK_SKSOPR%20-%20Landspatientregistret%20psykiatri%20-%20oplysninger%20om%20operationer.html" TargetMode="External"/><Relationship Id="rId1681" Type="http://schemas.openxmlformats.org/officeDocument/2006/relationships/hyperlink" Target="https://www.dst.dk/extranet/ForskningVariabellister/PSYK_SKSOPR%20-%20Landspatientregistret%20psykiatri%20-%20oplysninger%20om%20operationer.html" TargetMode="External"/><Relationship Id="rId704" Type="http://schemas.openxmlformats.org/officeDocument/2006/relationships/hyperlink" Target="https://www.dst.dk/extranet/ForskningVariabellister/PSYK_SKSOPR%20-%20Landspatientregistret%20psykiatri%20-%20oplysninger%20om%20operationer.html" TargetMode="External"/><Relationship Id="rId911" Type="http://schemas.openxmlformats.org/officeDocument/2006/relationships/hyperlink" Target="https://www.dst.dk/extranet/ForskningVariabellister/PSYK_SKSOPR%20-%20Landspatientregistret%20psykiatri%20-%20oplysninger%20om%20operationer.html" TargetMode="External"/><Relationship Id="rId1127" Type="http://schemas.openxmlformats.org/officeDocument/2006/relationships/hyperlink" Target="https://www.dst.dk/extranet/ForskningVariabellister/PSYK_SKSOPR%20-%20Landspatientregistret%20psykiatri%20-%20oplysninger%20om%20operationer.html" TargetMode="External"/><Relationship Id="rId1334" Type="http://schemas.openxmlformats.org/officeDocument/2006/relationships/hyperlink" Target="https://www.dst.dk/extranet/ForskningVariabellister/PSYK_SKSOPR%20-%20Landspatientregistret%20psykiatri%20-%20oplysninger%20om%20operationer.html" TargetMode="External"/><Relationship Id="rId1541" Type="http://schemas.openxmlformats.org/officeDocument/2006/relationships/hyperlink" Target="https://www.dst.dk/extranet/ForskningVariabellister/PSYK_SKSOPR%20-%20Landspatientregistret%20psykiatri%20-%20oplysninger%20om%20operationer.html" TargetMode="External"/><Relationship Id="rId1779" Type="http://schemas.openxmlformats.org/officeDocument/2006/relationships/hyperlink" Target="https://www.dst.dk/extranet/ForskningVariabellister/PSYK_SKSOPR%20-%20Landspatientregistret%20psykiatri%20-%20oplysninger%20om%20operationer.html" TargetMode="External"/><Relationship Id="rId1986" Type="http://schemas.openxmlformats.org/officeDocument/2006/relationships/hyperlink" Target="https://www.dst.dk/extranet/ForskningVariabellister/PSYK_SKSOPR%20-%20Landspatientregistret%20psykiatri%20-%20oplysninger%20om%20operationer.html" TargetMode="External"/><Relationship Id="rId40" Type="http://schemas.openxmlformats.org/officeDocument/2006/relationships/hyperlink" Target="https://www.dst.dk/extranet/ForskningVariabellister/BEFADR%20-%20Adresseregister.html" TargetMode="External"/><Relationship Id="rId1401" Type="http://schemas.openxmlformats.org/officeDocument/2006/relationships/hyperlink" Target="https://www.dst.dk/extranet/ForskningVariabellister/PSYK_SKSOPR%20-%20Landspatientregistret%20psykiatri%20-%20oplysninger%20om%20operationer.html" TargetMode="External"/><Relationship Id="rId1639" Type="http://schemas.openxmlformats.org/officeDocument/2006/relationships/hyperlink" Target="https://www.dst.dk/extranet/ForskningVariabellister/PSYK_SKSOPR%20-%20Landspatientregistret%20psykiatri%20-%20oplysninger%20om%20operationer.html" TargetMode="External"/><Relationship Id="rId1846" Type="http://schemas.openxmlformats.org/officeDocument/2006/relationships/hyperlink" Target="https://www.dst.dk/extranet/ForskningVariabellister/PSYK_SKSOPR%20-%20Landspatientregistret%20psykiatri%20-%20oplysninger%20om%20operationer.html" TargetMode="External"/><Relationship Id="rId1706" Type="http://schemas.openxmlformats.org/officeDocument/2006/relationships/hyperlink" Target="https://www.dst.dk/extranet/ForskningVariabellister/PSYK_SKSOPR%20-%20Landspatientregistret%20psykiatri%20-%20oplysninger%20om%20operationer.html" TargetMode="External"/><Relationship Id="rId1913" Type="http://schemas.openxmlformats.org/officeDocument/2006/relationships/hyperlink" Target="https://www.dst.dk/extranet/ForskningVariabellister/PSYK_SKSOPR%20-%20Landspatientregistret%20psykiatri%20-%20oplysninger%20om%20operationer.html" TargetMode="External"/><Relationship Id="rId287" Type="http://schemas.openxmlformats.org/officeDocument/2006/relationships/hyperlink" Target="https://www.dst.dk/extranet/ForskningVariabellister/PSYK_SKSOPR%20-%20Landspatientregistret%20psykiatri%20-%20oplysninger%20om%20operationer.html" TargetMode="External"/><Relationship Id="rId494" Type="http://schemas.openxmlformats.org/officeDocument/2006/relationships/hyperlink" Target="https://www.dst.dk/extranet/ForskningVariabellister/PSYK_SKSOPR%20-%20Landspatientregistret%20psykiatri%20-%20oplysninger%20om%20operationer.html" TargetMode="External"/><Relationship Id="rId147" Type="http://schemas.openxmlformats.org/officeDocument/2006/relationships/hyperlink" Target="https://www.dst.dk/extranet/ForskningVariabellister/PSYK_SKSOPR%20-%20Landspatientregistret%20psykiatri%20-%20oplysninger%20om%20operationer.html" TargetMode="External"/><Relationship Id="rId354" Type="http://schemas.openxmlformats.org/officeDocument/2006/relationships/hyperlink" Target="https://www.dst.dk/extranet/ForskningVariabellister/PSYK_SKSOPR%20-%20Landspatientregistret%20psykiatri%20-%20oplysninger%20om%20operationer.html" TargetMode="External"/><Relationship Id="rId799" Type="http://schemas.openxmlformats.org/officeDocument/2006/relationships/hyperlink" Target="https://www.dst.dk/extranet/ForskningVariabellister/PSYK_SKSOPR%20-%20Landspatientregistret%20psykiatri%20-%20oplysninger%20om%20operationer.html" TargetMode="External"/><Relationship Id="rId1191" Type="http://schemas.openxmlformats.org/officeDocument/2006/relationships/hyperlink" Target="https://www.dst.dk/extranet/ForskningVariabellister/PSYK_SKSOPR%20-%20Landspatientregistret%20psykiatri%20-%20oplysninger%20om%20operationer.html" TargetMode="External"/><Relationship Id="rId2035" Type="http://schemas.openxmlformats.org/officeDocument/2006/relationships/hyperlink" Target="https://www.dst.dk/extranet/ForskningVariabellister/PSYK_SKSOPR%20-%20Landspatientregistret%20psykiatri%20-%20oplysninger%20om%20operationer.html" TargetMode="External"/><Relationship Id="rId561" Type="http://schemas.openxmlformats.org/officeDocument/2006/relationships/hyperlink" Target="https://www.dst.dk/extranet/ForskningVariabellister/PSYK_SKSOPR%20-%20Landspatientregistret%20psykiatri%20-%20oplysninger%20om%20operationer.html" TargetMode="External"/><Relationship Id="rId659" Type="http://schemas.openxmlformats.org/officeDocument/2006/relationships/hyperlink" Target="https://www.dst.dk/extranet/ForskningVariabellister/PSYK_SKSOPR%20-%20Landspatientregistret%20psykiatri%20-%20oplysninger%20om%20operationer.html" TargetMode="External"/><Relationship Id="rId866" Type="http://schemas.openxmlformats.org/officeDocument/2006/relationships/hyperlink" Target="https://www.dst.dk/extranet/ForskningVariabellister/PSYK_SKSOPR%20-%20Landspatientregistret%20psykiatri%20-%20oplysninger%20om%20operationer.html" TargetMode="External"/><Relationship Id="rId1289" Type="http://schemas.openxmlformats.org/officeDocument/2006/relationships/hyperlink" Target="https://www.dst.dk/extranet/ForskningVariabellister/PSYK_SKSOPR%20-%20Landspatientregistret%20psykiatri%20-%20oplysninger%20om%20operationer.html" TargetMode="External"/><Relationship Id="rId1496" Type="http://schemas.openxmlformats.org/officeDocument/2006/relationships/hyperlink" Target="https://www.dst.dk/extranet/ForskningVariabellister/PSYK_SKSOPR%20-%20Landspatientregistret%20psykiatri%20-%20oplysninger%20om%20operationer.html" TargetMode="External"/><Relationship Id="rId214" Type="http://schemas.openxmlformats.org/officeDocument/2006/relationships/hyperlink" Target="https://www.dst.dk/extranet/ForskningVariabellister/PSYK_SKSOPR%20-%20Landspatientregistret%20psykiatri%20-%20oplysninger%20om%20operationer.html" TargetMode="External"/><Relationship Id="rId421" Type="http://schemas.openxmlformats.org/officeDocument/2006/relationships/hyperlink" Target="https://www.dst.dk/extranet/ForskningVariabellister/PSYK_SKSOPR%20-%20Landspatientregistret%20psykiatri%20-%20oplysninger%20om%20operationer.html" TargetMode="External"/><Relationship Id="rId519" Type="http://schemas.openxmlformats.org/officeDocument/2006/relationships/hyperlink" Target="https://www.dst.dk/extranet/ForskningVariabellister/PSYK_SKSOPR%20-%20Landspatientregistret%20psykiatri%20-%20oplysninger%20om%20operationer.html" TargetMode="External"/><Relationship Id="rId1051" Type="http://schemas.openxmlformats.org/officeDocument/2006/relationships/hyperlink" Target="https://www.dst.dk/extranet/ForskningVariabellister/PSYK_SKSOPR%20-%20Landspatientregistret%20psykiatri%20-%20oplysninger%20om%20operationer.html" TargetMode="External"/><Relationship Id="rId1149" Type="http://schemas.openxmlformats.org/officeDocument/2006/relationships/hyperlink" Target="https://www.dst.dk/extranet/ForskningVariabellister/PSYK_SKSOPR%20-%20Landspatientregistret%20psykiatri%20-%20oplysninger%20om%20operationer.html" TargetMode="External"/><Relationship Id="rId1356" Type="http://schemas.openxmlformats.org/officeDocument/2006/relationships/hyperlink" Target="https://www.dst.dk/extranet/ForskningVariabellister/PSYK_SKSOPR%20-%20Landspatientregistret%20psykiatri%20-%20oplysninger%20om%20operationer.html" TargetMode="External"/><Relationship Id="rId2102" Type="http://schemas.openxmlformats.org/officeDocument/2006/relationships/hyperlink" Target="https://www.dst.dk/extranet/ForskningVariabellister/PSYK_SKSOPR%20-%20Landspatientregistret%20psykiatri%20-%20oplysninger%20om%20operationer.html" TargetMode="External"/><Relationship Id="rId726" Type="http://schemas.openxmlformats.org/officeDocument/2006/relationships/hyperlink" Target="https://www.dst.dk/extranet/ForskningVariabellister/PSYK_SKSOPR%20-%20Landspatientregistret%20psykiatri%20-%20oplysninger%20om%20operationer.html" TargetMode="External"/><Relationship Id="rId933" Type="http://schemas.openxmlformats.org/officeDocument/2006/relationships/hyperlink" Target="https://www.dst.dk/extranet/ForskningVariabellister/PSYK_SKSOPR%20-%20Landspatientregistret%20psykiatri%20-%20oplysninger%20om%20operationer.html" TargetMode="External"/><Relationship Id="rId1009" Type="http://schemas.openxmlformats.org/officeDocument/2006/relationships/hyperlink" Target="https://www.dst.dk/extranet/ForskningVariabellister/PSYK_SKSOPR%20-%20Landspatientregistret%20psykiatri%20-%20oplysninger%20om%20operationer.html" TargetMode="External"/><Relationship Id="rId1563" Type="http://schemas.openxmlformats.org/officeDocument/2006/relationships/hyperlink" Target="https://www.dst.dk/extranet/ForskningVariabellister/PSYK_SKSOPR%20-%20Landspatientregistret%20psykiatri%20-%20oplysninger%20om%20operationer.html" TargetMode="External"/><Relationship Id="rId1770" Type="http://schemas.openxmlformats.org/officeDocument/2006/relationships/hyperlink" Target="https://www.dst.dk/extranet/ForskningVariabellister/PSYK_SKSOPR%20-%20Landspatientregistret%20psykiatri%20-%20oplysninger%20om%20operationer.html" TargetMode="External"/><Relationship Id="rId1868" Type="http://schemas.openxmlformats.org/officeDocument/2006/relationships/hyperlink" Target="https://www.dst.dk/extranet/ForskningVariabellister/PSYK_SKSOPR%20-%20Landspatientregistret%20psykiatri%20-%20oplysninger%20om%20operationer.html" TargetMode="External"/><Relationship Id="rId62" Type="http://schemas.openxmlformats.org/officeDocument/2006/relationships/hyperlink" Target="https://www.dst.dk/extranet/ForskningVariabellister/PSYK_SKSOPR%20-%20Landspatientregistret%20psykiatri%20-%20oplysninger%20om%20operationer.html" TargetMode="External"/><Relationship Id="rId1216" Type="http://schemas.openxmlformats.org/officeDocument/2006/relationships/hyperlink" Target="https://www.dst.dk/extranet/ForskningVariabellister/PSYK_SKSOPR%20-%20Landspatientregistret%20psykiatri%20-%20oplysninger%20om%20operationer.html" TargetMode="External"/><Relationship Id="rId1423" Type="http://schemas.openxmlformats.org/officeDocument/2006/relationships/hyperlink" Target="https://www.dst.dk/extranet/ForskningVariabellister/PSYK_SKSOPR%20-%20Landspatientregistret%20psykiatri%20-%20oplysninger%20om%20operationer.html" TargetMode="External"/><Relationship Id="rId1630" Type="http://schemas.openxmlformats.org/officeDocument/2006/relationships/hyperlink" Target="https://www.dst.dk/extranet/ForskningVariabellister/PSYK_SKSOPR%20-%20Landspatientregistret%20psykiatri%20-%20oplysninger%20om%20operationer.html" TargetMode="External"/><Relationship Id="rId1728" Type="http://schemas.openxmlformats.org/officeDocument/2006/relationships/hyperlink" Target="https://www.dst.dk/extranet/ForskningVariabellister/PSYK_SKSOPR%20-%20Landspatientregistret%20psykiatri%20-%20oplysninger%20om%20operationer.html" TargetMode="External"/><Relationship Id="rId1935" Type="http://schemas.openxmlformats.org/officeDocument/2006/relationships/hyperlink" Target="https://www.dst.dk/extranet/ForskningVariabellister/PSYK_SKSOPR%20-%20Landspatientregistret%20psykiatri%20-%20oplysninger%20om%20operationer.html" TargetMode="External"/><Relationship Id="rId169" Type="http://schemas.openxmlformats.org/officeDocument/2006/relationships/hyperlink" Target="https://www.dst.dk/extranet/ForskningVariabellister/PSYK_SKSOPR%20-%20Landspatientregistret%20psykiatri%20-%20oplysninger%20om%20operationer.html" TargetMode="External"/><Relationship Id="rId376" Type="http://schemas.openxmlformats.org/officeDocument/2006/relationships/hyperlink" Target="https://www.dst.dk/extranet/ForskningVariabellister/PSYK_SKSOPR%20-%20Landspatientregistret%20psykiatri%20-%20oplysninger%20om%20operationer.html" TargetMode="External"/><Relationship Id="rId583" Type="http://schemas.openxmlformats.org/officeDocument/2006/relationships/hyperlink" Target="https://www.dst.dk/extranet/ForskningVariabellister/PSYK_SKSOPR%20-%20Landspatientregistret%20psykiatri%20-%20oplysninger%20om%20operationer.html" TargetMode="External"/><Relationship Id="rId790" Type="http://schemas.openxmlformats.org/officeDocument/2006/relationships/hyperlink" Target="https://www.dst.dk/extranet/ForskningVariabellister/PSYK_SKSOPR%20-%20Landspatientregistret%20psykiatri%20-%20oplysninger%20om%20operationer.html" TargetMode="External"/><Relationship Id="rId2057" Type="http://schemas.openxmlformats.org/officeDocument/2006/relationships/hyperlink" Target="https://www.dst.dk/extranet/ForskningVariabellister/PSYK_SKSOPR%20-%20Landspatientregistret%20psykiatri%20-%20oplysninger%20om%20operationer.html" TargetMode="External"/><Relationship Id="rId4" Type="http://schemas.openxmlformats.org/officeDocument/2006/relationships/hyperlink" Target="https://www.dst.dk/extranet/ForskningVariabellister/FAIN%20-%20Husstande%20og%20familier.html" TargetMode="External"/><Relationship Id="rId236" Type="http://schemas.openxmlformats.org/officeDocument/2006/relationships/hyperlink" Target="https://www.dst.dk/extranet/ForskningVariabellister/PSYK_SKSOPR%20-%20Landspatientregistret%20psykiatri%20-%20oplysninger%20om%20operationer.html" TargetMode="External"/><Relationship Id="rId443" Type="http://schemas.openxmlformats.org/officeDocument/2006/relationships/hyperlink" Target="https://www.dst.dk/extranet/ForskningVariabellister/PSYK_SKSOPR%20-%20Landspatientregistret%20psykiatri%20-%20oplysninger%20om%20operationer.html" TargetMode="External"/><Relationship Id="rId650" Type="http://schemas.openxmlformats.org/officeDocument/2006/relationships/hyperlink" Target="https://www.dst.dk/extranet/ForskningVariabellister/PSYK_SKSOPR%20-%20Landspatientregistret%20psykiatri%20-%20oplysninger%20om%20operationer.html" TargetMode="External"/><Relationship Id="rId888" Type="http://schemas.openxmlformats.org/officeDocument/2006/relationships/hyperlink" Target="https://www.dst.dk/extranet/ForskningVariabellister/PSYK_SKSOPR%20-%20Landspatientregistret%20psykiatri%20-%20oplysninger%20om%20operationer.html" TargetMode="External"/><Relationship Id="rId1073" Type="http://schemas.openxmlformats.org/officeDocument/2006/relationships/hyperlink" Target="https://www.dst.dk/extranet/ForskningVariabellister/PSYK_SKSOPR%20-%20Landspatientregistret%20psykiatri%20-%20oplysninger%20om%20operationer.html" TargetMode="External"/><Relationship Id="rId1280" Type="http://schemas.openxmlformats.org/officeDocument/2006/relationships/hyperlink" Target="https://www.dst.dk/extranet/ForskningVariabellister/PSYK_SKSOPR%20-%20Landspatientregistret%20psykiatri%20-%20oplysninger%20om%20operationer.html" TargetMode="External"/><Relationship Id="rId2124" Type="http://schemas.openxmlformats.org/officeDocument/2006/relationships/hyperlink" Target="https://www.dst.dk/extranet/ForskningVariabellister/BUFO%20-%20B%C3%B8rn%20og%20unge%20forebyggende%20foranstaltninger.html" TargetMode="External"/><Relationship Id="rId303" Type="http://schemas.openxmlformats.org/officeDocument/2006/relationships/hyperlink" Target="https://www.dst.dk/extranet/ForskningVariabellister/PSYK_SKSOPR%20-%20Landspatientregistret%20psykiatri%20-%20oplysninger%20om%20operationer.html" TargetMode="External"/><Relationship Id="rId748" Type="http://schemas.openxmlformats.org/officeDocument/2006/relationships/hyperlink" Target="https://www.dst.dk/extranet/ForskningVariabellister/PSYK_SKSOPR%20-%20Landspatientregistret%20psykiatri%20-%20oplysninger%20om%20operationer.html" TargetMode="External"/><Relationship Id="rId955" Type="http://schemas.openxmlformats.org/officeDocument/2006/relationships/hyperlink" Target="https://www.dst.dk/extranet/ForskningVariabellister/PSYK_SKSOPR%20-%20Landspatientregistret%20psykiatri%20-%20oplysninger%20om%20operationer.html" TargetMode="External"/><Relationship Id="rId1140" Type="http://schemas.openxmlformats.org/officeDocument/2006/relationships/hyperlink" Target="https://www.dst.dk/extranet/ForskningVariabellister/PSYK_SKSOPR%20-%20Landspatientregistret%20psykiatri%20-%20oplysninger%20om%20operationer.html" TargetMode="External"/><Relationship Id="rId1378" Type="http://schemas.openxmlformats.org/officeDocument/2006/relationships/hyperlink" Target="https://www.dst.dk/extranet/ForskningVariabellister/PSYK_SKSOPR%20-%20Landspatientregistret%20psykiatri%20-%20oplysninger%20om%20operationer.html" TargetMode="External"/><Relationship Id="rId1585" Type="http://schemas.openxmlformats.org/officeDocument/2006/relationships/hyperlink" Target="https://www.dst.dk/extranet/ForskningVariabellister/PSYK_SKSOPR%20-%20Landspatientregistret%20psykiatri%20-%20oplysninger%20om%20operationer.html" TargetMode="External"/><Relationship Id="rId1792" Type="http://schemas.openxmlformats.org/officeDocument/2006/relationships/hyperlink" Target="https://www.dst.dk/extranet/ForskningVariabellister/PSYK_SKSOPR%20-%20Landspatientregistret%20psykiatri%20-%20oplysninger%20om%20operationer.html" TargetMode="External"/><Relationship Id="rId84" Type="http://schemas.openxmlformats.org/officeDocument/2006/relationships/hyperlink" Target="https://www.dst.dk/extranet/ForskningVariabellister/PSYK_SKSOPR%20-%20Landspatientregistret%20psykiatri%20-%20oplysninger%20om%20operationer.html" TargetMode="External"/><Relationship Id="rId510" Type="http://schemas.openxmlformats.org/officeDocument/2006/relationships/hyperlink" Target="https://www.dst.dk/extranet/ForskningVariabellister/PSYK_SKSOPR%20-%20Landspatientregistret%20psykiatri%20-%20oplysninger%20om%20operationer.html" TargetMode="External"/><Relationship Id="rId608" Type="http://schemas.openxmlformats.org/officeDocument/2006/relationships/hyperlink" Target="https://www.dst.dk/extranet/ForskningVariabellister/PSYK_SKSOPR%20-%20Landspatientregistret%20psykiatri%20-%20oplysninger%20om%20operationer.html" TargetMode="External"/><Relationship Id="rId815" Type="http://schemas.openxmlformats.org/officeDocument/2006/relationships/hyperlink" Target="https://www.dst.dk/extranet/ForskningVariabellister/PSYK_SKSOPR%20-%20Landspatientregistret%20psykiatri%20-%20oplysninger%20om%20operationer.html" TargetMode="External"/><Relationship Id="rId1238" Type="http://schemas.openxmlformats.org/officeDocument/2006/relationships/hyperlink" Target="https://www.dst.dk/extranet/ForskningVariabellister/PSYK_SKSOPR%20-%20Landspatientregistret%20psykiatri%20-%20oplysninger%20om%20operationer.html" TargetMode="External"/><Relationship Id="rId1445" Type="http://schemas.openxmlformats.org/officeDocument/2006/relationships/hyperlink" Target="https://www.dst.dk/extranet/ForskningVariabellister/PSYK_SKSOPR%20-%20Landspatientregistret%20psykiatri%20-%20oplysninger%20om%20operationer.html" TargetMode="External"/><Relationship Id="rId1652" Type="http://schemas.openxmlformats.org/officeDocument/2006/relationships/hyperlink" Target="https://www.dst.dk/extranet/ForskningVariabellister/PSYK_SKSOPR%20-%20Landspatientregistret%20psykiatri%20-%20oplysninger%20om%20operationer.html" TargetMode="External"/><Relationship Id="rId1000" Type="http://schemas.openxmlformats.org/officeDocument/2006/relationships/hyperlink" Target="https://www.dst.dk/extranet/ForskningVariabellister/PSYK_SKSOPR%20-%20Landspatientregistret%20psykiatri%20-%20oplysninger%20om%20operationer.html" TargetMode="External"/><Relationship Id="rId1305" Type="http://schemas.openxmlformats.org/officeDocument/2006/relationships/hyperlink" Target="https://www.dst.dk/extranet/ForskningVariabellister/PSYK_SKSOPR%20-%20Landspatientregistret%20psykiatri%20-%20oplysninger%20om%20operationer.html" TargetMode="External"/><Relationship Id="rId1957" Type="http://schemas.openxmlformats.org/officeDocument/2006/relationships/hyperlink" Target="https://www.dst.dk/extranet/ForskningVariabellister/PSYK_SKSOPR%20-%20Landspatientregistret%20psykiatri%20-%20oplysninger%20om%20operationer.html" TargetMode="External"/><Relationship Id="rId1512" Type="http://schemas.openxmlformats.org/officeDocument/2006/relationships/hyperlink" Target="https://www.dst.dk/extranet/ForskningVariabellister/PSYK_SKSOPR%20-%20Landspatientregistret%20psykiatri%20-%20oplysninger%20om%20operationer.html" TargetMode="External"/><Relationship Id="rId1817" Type="http://schemas.openxmlformats.org/officeDocument/2006/relationships/hyperlink" Target="https://www.dst.dk/extranet/ForskningVariabellister/PSYK_SKSOPR%20-%20Landspatientregistret%20psykiatri%20-%20oplysninger%20om%20operationer.html" TargetMode="External"/><Relationship Id="rId11" Type="http://schemas.openxmlformats.org/officeDocument/2006/relationships/hyperlink" Target="https://www.dst.dk/extranet/ForskningVariabellister/UDDA%20-%20Uddannelser%20(BUE).html" TargetMode="External"/><Relationship Id="rId398" Type="http://schemas.openxmlformats.org/officeDocument/2006/relationships/hyperlink" Target="https://www.dst.dk/extranet/ForskningVariabellister/PSYK_SKSOPR%20-%20Landspatientregistret%20psykiatri%20-%20oplysninger%20om%20operationer.html" TargetMode="External"/><Relationship Id="rId2079" Type="http://schemas.openxmlformats.org/officeDocument/2006/relationships/hyperlink" Target="https://www.dst.dk/extranet/ForskningVariabellister/PSYK_SKSOPR%20-%20Landspatientregistret%20psykiatri%20-%20oplysninger%20om%20operationer.html" TargetMode="External"/><Relationship Id="rId160" Type="http://schemas.openxmlformats.org/officeDocument/2006/relationships/hyperlink" Target="https://www.dst.dk/extranet/ForskningVariabellister/PSYK_SKSOPR%20-%20Landspatientregistret%20psykiatri%20-%20oplysninger%20om%20operationer.html" TargetMode="External"/><Relationship Id="rId258" Type="http://schemas.openxmlformats.org/officeDocument/2006/relationships/hyperlink" Target="https://www.dst.dk/extranet/ForskningVariabellister/PSYK_SKSOPR%20-%20Landspatientregistret%20psykiatri%20-%20oplysninger%20om%20operationer.html" TargetMode="External"/><Relationship Id="rId465" Type="http://schemas.openxmlformats.org/officeDocument/2006/relationships/hyperlink" Target="https://www.dst.dk/extranet/ForskningVariabellister/PSYK_SKSOPR%20-%20Landspatientregistret%20psykiatri%20-%20oplysninger%20om%20operationer.html" TargetMode="External"/><Relationship Id="rId672" Type="http://schemas.openxmlformats.org/officeDocument/2006/relationships/hyperlink" Target="https://www.dst.dk/extranet/ForskningVariabellister/PSYK_SKSOPR%20-%20Landspatientregistret%20psykiatri%20-%20oplysninger%20om%20operationer.html" TargetMode="External"/><Relationship Id="rId1095" Type="http://schemas.openxmlformats.org/officeDocument/2006/relationships/hyperlink" Target="https://www.dst.dk/extranet/ForskningVariabellister/PSYK_SKSOPR%20-%20Landspatientregistret%20psykiatri%20-%20oplysninger%20om%20operationer.html" TargetMode="External"/><Relationship Id="rId2146" Type="http://schemas.openxmlformats.org/officeDocument/2006/relationships/hyperlink" Target="https://www.dst.dk/extranet/ForskningVariabellister/FIRM%20-%20Generel%20firmastatistik%20tom%202016%20endelig%20version.html" TargetMode="External"/><Relationship Id="rId118" Type="http://schemas.openxmlformats.org/officeDocument/2006/relationships/hyperlink" Target="https://www.dst.dk/extranet/ForskningVariabellister/PSYK_SKSOPR%20-%20Landspatientregistret%20psykiatri%20-%20oplysninger%20om%20operationer.html" TargetMode="External"/><Relationship Id="rId325" Type="http://schemas.openxmlformats.org/officeDocument/2006/relationships/hyperlink" Target="https://www.dst.dk/extranet/ForskningVariabellister/PSYK_SKSOPR%20-%20Landspatientregistret%20psykiatri%20-%20oplysninger%20om%20operationer.html" TargetMode="External"/><Relationship Id="rId532" Type="http://schemas.openxmlformats.org/officeDocument/2006/relationships/hyperlink" Target="https://www.dst.dk/extranet/ForskningVariabellister/PSYK_SKSOPR%20-%20Landspatientregistret%20psykiatri%20-%20oplysninger%20om%20operationer.html" TargetMode="External"/><Relationship Id="rId977" Type="http://schemas.openxmlformats.org/officeDocument/2006/relationships/hyperlink" Target="https://www.dst.dk/extranet/ForskningVariabellister/PSYK_SKSOPR%20-%20Landspatientregistret%20psykiatri%20-%20oplysninger%20om%20operationer.html" TargetMode="External"/><Relationship Id="rId1162" Type="http://schemas.openxmlformats.org/officeDocument/2006/relationships/hyperlink" Target="https://www.dst.dk/extranet/ForskningVariabellister/PSYK_SKSOPR%20-%20Landspatientregistret%20psykiatri%20-%20oplysninger%20om%20operationer.html" TargetMode="External"/><Relationship Id="rId2006" Type="http://schemas.openxmlformats.org/officeDocument/2006/relationships/hyperlink" Target="https://www.dst.dk/extranet/ForskningVariabellister/PSYK_SKSOPR%20-%20Landspatientregistret%20psykiatri%20-%20oplysninger%20om%20operationer.html" TargetMode="External"/><Relationship Id="rId837" Type="http://schemas.openxmlformats.org/officeDocument/2006/relationships/hyperlink" Target="https://www.dst.dk/extranet/ForskningVariabellister/PSYK_SKSOPR%20-%20Landspatientregistret%20psykiatri%20-%20oplysninger%20om%20operationer.html" TargetMode="External"/><Relationship Id="rId1022" Type="http://schemas.openxmlformats.org/officeDocument/2006/relationships/hyperlink" Target="https://www.dst.dk/extranet/ForskningVariabellister/PSYK_SKSOPR%20-%20Landspatientregistret%20psykiatri%20-%20oplysninger%20om%20operationer.html" TargetMode="External"/><Relationship Id="rId1467" Type="http://schemas.openxmlformats.org/officeDocument/2006/relationships/hyperlink" Target="https://www.dst.dk/extranet/ForskningVariabellister/PSYK_SKSOPR%20-%20Landspatientregistret%20psykiatri%20-%20oplysninger%20om%20operationer.html" TargetMode="External"/><Relationship Id="rId1674" Type="http://schemas.openxmlformats.org/officeDocument/2006/relationships/hyperlink" Target="https://www.dst.dk/extranet/ForskningVariabellister/PSYK_SKSOPR%20-%20Landspatientregistret%20psykiatri%20-%20oplysninger%20om%20operationer.html" TargetMode="External"/><Relationship Id="rId1881" Type="http://schemas.openxmlformats.org/officeDocument/2006/relationships/hyperlink" Target="https://www.dst.dk/extranet/ForskningVariabellister/PSYK_SKSOPR%20-%20Landspatientregistret%20psykiatri%20-%20oplysninger%20om%20operationer.html" TargetMode="External"/><Relationship Id="rId904" Type="http://schemas.openxmlformats.org/officeDocument/2006/relationships/hyperlink" Target="https://www.dst.dk/extranet/ForskningVariabellister/PSYK_SKSOPR%20-%20Landspatientregistret%20psykiatri%20-%20oplysninger%20om%20operationer.html" TargetMode="External"/><Relationship Id="rId1327" Type="http://schemas.openxmlformats.org/officeDocument/2006/relationships/hyperlink" Target="https://www.dst.dk/extranet/ForskningVariabellister/PSYK_SKSOPR%20-%20Landspatientregistret%20psykiatri%20-%20oplysninger%20om%20operationer.html" TargetMode="External"/><Relationship Id="rId1534" Type="http://schemas.openxmlformats.org/officeDocument/2006/relationships/hyperlink" Target="https://www.dst.dk/extranet/ForskningVariabellister/PSYK_SKSOPR%20-%20Landspatientregistret%20psykiatri%20-%20oplysninger%20om%20operationer.html" TargetMode="External"/><Relationship Id="rId1741" Type="http://schemas.openxmlformats.org/officeDocument/2006/relationships/hyperlink" Target="https://www.dst.dk/extranet/ForskningVariabellister/PSYK_SKSOPR%20-%20Landspatientregistret%20psykiatri%20-%20oplysninger%20om%20operationer.html" TargetMode="External"/><Relationship Id="rId1979" Type="http://schemas.openxmlformats.org/officeDocument/2006/relationships/hyperlink" Target="https://www.dst.dk/extranet/ForskningVariabellister/PSYK_SKSOPR%20-%20Landspatientregistret%20psykiatri%20-%20oplysninger%20om%20operationer.html" TargetMode="External"/><Relationship Id="rId33" Type="http://schemas.openxmlformats.org/officeDocument/2006/relationships/hyperlink" Target="https://dst.dk/extranet/ForskningVariabellister/EJSA%20-%20Ejendomme%20salgsoplysninger.html" TargetMode="External"/><Relationship Id="rId1601" Type="http://schemas.openxmlformats.org/officeDocument/2006/relationships/hyperlink" Target="https://www.dst.dk/extranet/ForskningVariabellister/PSYK_SKSOPR%20-%20Landspatientregistret%20psykiatri%20-%20oplysninger%20om%20operationer.html" TargetMode="External"/><Relationship Id="rId1839" Type="http://schemas.openxmlformats.org/officeDocument/2006/relationships/hyperlink" Target="https://www.dst.dk/extranet/ForskningVariabellister/PSYK_SKSOPR%20-%20Landspatientregistret%20psykiatri%20-%20oplysninger%20om%20operationer.html" TargetMode="External"/><Relationship Id="rId182" Type="http://schemas.openxmlformats.org/officeDocument/2006/relationships/hyperlink" Target="https://www.dst.dk/extranet/ForskningVariabellister/PSYK_SKSOPR%20-%20Landspatientregistret%20psykiatri%20-%20oplysninger%20om%20operationer.html" TargetMode="External"/><Relationship Id="rId1906" Type="http://schemas.openxmlformats.org/officeDocument/2006/relationships/hyperlink" Target="https://www.dst.dk/extranet/ForskningVariabellister/PSYK_SKSOPR%20-%20Landspatientregistret%20psykiatri%20-%20oplysninger%20om%20operationer.html" TargetMode="External"/><Relationship Id="rId487" Type="http://schemas.openxmlformats.org/officeDocument/2006/relationships/hyperlink" Target="https://www.dst.dk/extranet/ForskningVariabellister/PSYK_SKSOPR%20-%20Landspatientregistret%20psykiatri%20-%20oplysninger%20om%20operationer.html" TargetMode="External"/><Relationship Id="rId694" Type="http://schemas.openxmlformats.org/officeDocument/2006/relationships/hyperlink" Target="https://www.dst.dk/extranet/ForskningVariabellister/PSYK_SKSOPR%20-%20Landspatientregistret%20psykiatri%20-%20oplysninger%20om%20operationer.html" TargetMode="External"/><Relationship Id="rId2070" Type="http://schemas.openxmlformats.org/officeDocument/2006/relationships/hyperlink" Target="https://www.dst.dk/extranet/ForskningVariabellister/PSYK_SKSOPR%20-%20Landspatientregistret%20psykiatri%20-%20oplysninger%20om%20operationer.html" TargetMode="External"/><Relationship Id="rId347" Type="http://schemas.openxmlformats.org/officeDocument/2006/relationships/hyperlink" Target="https://www.dst.dk/extranet/ForskningVariabellister/PSYK_SKSOPR%20-%20Landspatientregistret%20psykiatri%20-%20oplysninger%20om%20operationer.html" TargetMode="External"/><Relationship Id="rId999" Type="http://schemas.openxmlformats.org/officeDocument/2006/relationships/hyperlink" Target="https://www.dst.dk/extranet/ForskningVariabellister/PSYK_SKSOPR%20-%20Landspatientregistret%20psykiatri%20-%20oplysninger%20om%20operationer.html" TargetMode="External"/><Relationship Id="rId1184" Type="http://schemas.openxmlformats.org/officeDocument/2006/relationships/hyperlink" Target="https://www.dst.dk/extranet/ForskningVariabellister/PSYK_SKSOPR%20-%20Landspatientregistret%20psykiatri%20-%20oplysninger%20om%20operationer.html" TargetMode="External"/><Relationship Id="rId2028" Type="http://schemas.openxmlformats.org/officeDocument/2006/relationships/hyperlink" Target="https://www.dst.dk/extranet/ForskningVariabellister/PSYK_SKSOPR%20-%20Landspatientregistret%20psykiatri%20-%20oplysninger%20om%20operationer.html" TargetMode="External"/><Relationship Id="rId554" Type="http://schemas.openxmlformats.org/officeDocument/2006/relationships/hyperlink" Target="https://www.dst.dk/extranet/ForskningVariabellister/PSYK_SKSOPR%20-%20Landspatientregistret%20psykiatri%20-%20oplysninger%20om%20operationer.html" TargetMode="External"/><Relationship Id="rId761" Type="http://schemas.openxmlformats.org/officeDocument/2006/relationships/hyperlink" Target="https://www.dst.dk/extranet/ForskningVariabellister/PSYK_SKSOPR%20-%20Landspatientregistret%20psykiatri%20-%20oplysninger%20om%20operationer.html" TargetMode="External"/><Relationship Id="rId859" Type="http://schemas.openxmlformats.org/officeDocument/2006/relationships/hyperlink" Target="https://www.dst.dk/extranet/ForskningVariabellister/PSYK_SKSOPR%20-%20Landspatientregistret%20psykiatri%20-%20oplysninger%20om%20operationer.html" TargetMode="External"/><Relationship Id="rId1391" Type="http://schemas.openxmlformats.org/officeDocument/2006/relationships/hyperlink" Target="https://www.dst.dk/extranet/ForskningVariabellister/PSYK_SKSOPR%20-%20Landspatientregistret%20psykiatri%20-%20oplysninger%20om%20operationer.html" TargetMode="External"/><Relationship Id="rId1489" Type="http://schemas.openxmlformats.org/officeDocument/2006/relationships/hyperlink" Target="https://www.dst.dk/extranet/ForskningVariabellister/PSYK_SKSOPR%20-%20Landspatientregistret%20psykiatri%20-%20oplysninger%20om%20operationer.html" TargetMode="External"/><Relationship Id="rId1696" Type="http://schemas.openxmlformats.org/officeDocument/2006/relationships/hyperlink" Target="https://www.dst.dk/extranet/ForskningVariabellister/PSYK_SKSOPR%20-%20Landspatientregistret%20psykiatri%20-%20oplysninger%20om%20operationer.html" TargetMode="External"/><Relationship Id="rId207" Type="http://schemas.openxmlformats.org/officeDocument/2006/relationships/hyperlink" Target="https://www.dst.dk/extranet/ForskningVariabellister/PSYK_SKSOPR%20-%20Landspatientregistret%20psykiatri%20-%20oplysninger%20om%20operationer.html" TargetMode="External"/><Relationship Id="rId414" Type="http://schemas.openxmlformats.org/officeDocument/2006/relationships/hyperlink" Target="https://www.dst.dk/extranet/ForskningVariabellister/PSYK_SKSOPR%20-%20Landspatientregistret%20psykiatri%20-%20oplysninger%20om%20operationer.html" TargetMode="External"/><Relationship Id="rId621" Type="http://schemas.openxmlformats.org/officeDocument/2006/relationships/hyperlink" Target="https://www.dst.dk/extranet/ForskningVariabellister/PSYK_SKSOPR%20-%20Landspatientregistret%20psykiatri%20-%20oplysninger%20om%20operationer.html" TargetMode="External"/><Relationship Id="rId1044" Type="http://schemas.openxmlformats.org/officeDocument/2006/relationships/hyperlink" Target="https://www.dst.dk/extranet/ForskningVariabellister/PSYK_SKSOPR%20-%20Landspatientregistret%20psykiatri%20-%20oplysninger%20om%20operationer.html" TargetMode="External"/><Relationship Id="rId1251" Type="http://schemas.openxmlformats.org/officeDocument/2006/relationships/hyperlink" Target="https://www.dst.dk/extranet/ForskningVariabellister/PSYK_SKSOPR%20-%20Landspatientregistret%20psykiatri%20-%20oplysninger%20om%20operationer.html" TargetMode="External"/><Relationship Id="rId1349" Type="http://schemas.openxmlformats.org/officeDocument/2006/relationships/hyperlink" Target="https://www.dst.dk/extranet/ForskningVariabellister/PSYK_SKSOPR%20-%20Landspatientregistret%20psykiatri%20-%20oplysninger%20om%20operationer.html" TargetMode="External"/><Relationship Id="rId719" Type="http://schemas.openxmlformats.org/officeDocument/2006/relationships/hyperlink" Target="https://www.dst.dk/extranet/ForskningVariabellister/PSYK_SKSOPR%20-%20Landspatientregistret%20psykiatri%20-%20oplysninger%20om%20operationer.html" TargetMode="External"/><Relationship Id="rId926" Type="http://schemas.openxmlformats.org/officeDocument/2006/relationships/hyperlink" Target="https://www.dst.dk/extranet/ForskningVariabellister/PSYK_SKSOPR%20-%20Landspatientregistret%20psykiatri%20-%20oplysninger%20om%20operationer.html" TargetMode="External"/><Relationship Id="rId1111" Type="http://schemas.openxmlformats.org/officeDocument/2006/relationships/hyperlink" Target="https://www.dst.dk/extranet/ForskningVariabellister/PSYK_SKSOPR%20-%20Landspatientregistret%20psykiatri%20-%20oplysninger%20om%20operationer.html" TargetMode="External"/><Relationship Id="rId1556" Type="http://schemas.openxmlformats.org/officeDocument/2006/relationships/hyperlink" Target="https://www.dst.dk/extranet/ForskningVariabellister/PSYK_SKSOPR%20-%20Landspatientregistret%20psykiatri%20-%20oplysninger%20om%20operationer.html" TargetMode="External"/><Relationship Id="rId1763" Type="http://schemas.openxmlformats.org/officeDocument/2006/relationships/hyperlink" Target="https://www.dst.dk/extranet/ForskningVariabellister/PSYK_SKSOPR%20-%20Landspatientregistret%20psykiatri%20-%20oplysninger%20om%20operationer.html" TargetMode="External"/><Relationship Id="rId1970" Type="http://schemas.openxmlformats.org/officeDocument/2006/relationships/hyperlink" Target="https://www.dst.dk/extranet/ForskningVariabellister/PSYK_SKSOPR%20-%20Landspatientregistret%20psykiatri%20-%20oplysninger%20om%20operationer.html" TargetMode="External"/><Relationship Id="rId55" Type="http://schemas.openxmlformats.org/officeDocument/2006/relationships/hyperlink" Target="https://www.dst.dk/extranet/ForskningVariabellister/PSYK_ADM%20-%20Landspatientregistret%20psykiatri%20-%20administrative%20oplysninger.html" TargetMode="External"/><Relationship Id="rId1209" Type="http://schemas.openxmlformats.org/officeDocument/2006/relationships/hyperlink" Target="https://www.dst.dk/extranet/ForskningVariabellister/PSYK_SKSOPR%20-%20Landspatientregistret%20psykiatri%20-%20oplysninger%20om%20operationer.html" TargetMode="External"/><Relationship Id="rId1416" Type="http://schemas.openxmlformats.org/officeDocument/2006/relationships/hyperlink" Target="https://www.dst.dk/extranet/ForskningVariabellister/PSYK_SKSOPR%20-%20Landspatientregistret%20psykiatri%20-%20oplysninger%20om%20operationer.html" TargetMode="External"/><Relationship Id="rId1623" Type="http://schemas.openxmlformats.org/officeDocument/2006/relationships/hyperlink" Target="https://www.dst.dk/extranet/ForskningVariabellister/PSYK_SKSOPR%20-%20Landspatientregistret%20psykiatri%20-%20oplysninger%20om%20operationer.html" TargetMode="External"/><Relationship Id="rId1830" Type="http://schemas.openxmlformats.org/officeDocument/2006/relationships/hyperlink" Target="https://www.dst.dk/extranet/ForskningVariabellister/PSYK_SKSOPR%20-%20Landspatientregistret%20psykiatri%20-%20oplysninger%20om%20operationer.html" TargetMode="External"/><Relationship Id="rId1928" Type="http://schemas.openxmlformats.org/officeDocument/2006/relationships/hyperlink" Target="https://www.dst.dk/extranet/ForskningVariabellister/PSYK_SKSOPR%20-%20Landspatientregistret%20psykiatri%20-%20oplysninger%20om%20operationer.html" TargetMode="External"/><Relationship Id="rId2092" Type="http://schemas.openxmlformats.org/officeDocument/2006/relationships/hyperlink" Target="https://www.dst.dk/extranet/ForskningVariabellister/PSYK_SKSOPR%20-%20Landspatientregistret%20psykiatri%20-%20oplysninger%20om%20operationer.html" TargetMode="External"/><Relationship Id="rId271" Type="http://schemas.openxmlformats.org/officeDocument/2006/relationships/hyperlink" Target="https://www.dst.dk/extranet/ForskningVariabellister/PSYK_SKSOPR%20-%20Landspatientregistret%20psykiatri%20-%20oplysninger%20om%20operationer.html" TargetMode="External"/><Relationship Id="rId131" Type="http://schemas.openxmlformats.org/officeDocument/2006/relationships/hyperlink" Target="https://www.dst.dk/extranet/ForskningVariabellister/PSYK_SKSOPR%20-%20Landspatientregistret%20psykiatri%20-%20oplysninger%20om%20operationer.html" TargetMode="External"/><Relationship Id="rId369" Type="http://schemas.openxmlformats.org/officeDocument/2006/relationships/hyperlink" Target="https://www.dst.dk/extranet/ForskningVariabellister/PSYK_SKSOPR%20-%20Landspatientregistret%20psykiatri%20-%20oplysninger%20om%20operationer.html" TargetMode="External"/><Relationship Id="rId576" Type="http://schemas.openxmlformats.org/officeDocument/2006/relationships/hyperlink" Target="https://www.dst.dk/extranet/ForskningVariabellister/PSYK_SKSOPR%20-%20Landspatientregistret%20psykiatri%20-%20oplysninger%20om%20operationer.html" TargetMode="External"/><Relationship Id="rId783" Type="http://schemas.openxmlformats.org/officeDocument/2006/relationships/hyperlink" Target="https://www.dst.dk/extranet/ForskningVariabellister/PSYK_SKSOPR%20-%20Landspatientregistret%20psykiatri%20-%20oplysninger%20om%20operationer.html" TargetMode="External"/><Relationship Id="rId990" Type="http://schemas.openxmlformats.org/officeDocument/2006/relationships/hyperlink" Target="https://www.dst.dk/extranet/ForskningVariabellister/PSYK_SKSOPR%20-%20Landspatientregistret%20psykiatri%20-%20oplysninger%20om%20operationer.html" TargetMode="External"/><Relationship Id="rId229" Type="http://schemas.openxmlformats.org/officeDocument/2006/relationships/hyperlink" Target="https://www.dst.dk/extranet/ForskningVariabellister/PSYK_SKSOPR%20-%20Landspatientregistret%20psykiatri%20-%20oplysninger%20om%20operationer.html" TargetMode="External"/><Relationship Id="rId436" Type="http://schemas.openxmlformats.org/officeDocument/2006/relationships/hyperlink" Target="https://www.dst.dk/extranet/ForskningVariabellister/PSYK_SKSOPR%20-%20Landspatientregistret%20psykiatri%20-%20oplysninger%20om%20operationer.html" TargetMode="External"/><Relationship Id="rId643" Type="http://schemas.openxmlformats.org/officeDocument/2006/relationships/hyperlink" Target="https://www.dst.dk/extranet/ForskningVariabellister/PSYK_SKSOPR%20-%20Landspatientregistret%20psykiatri%20-%20oplysninger%20om%20operationer.html" TargetMode="External"/><Relationship Id="rId1066" Type="http://schemas.openxmlformats.org/officeDocument/2006/relationships/hyperlink" Target="https://www.dst.dk/extranet/ForskningVariabellister/PSYK_SKSOPR%20-%20Landspatientregistret%20psykiatri%20-%20oplysninger%20om%20operationer.html" TargetMode="External"/><Relationship Id="rId1273" Type="http://schemas.openxmlformats.org/officeDocument/2006/relationships/hyperlink" Target="https://www.dst.dk/extranet/ForskningVariabellister/PSYK_SKSOPR%20-%20Landspatientregistret%20psykiatri%20-%20oplysninger%20om%20operationer.html" TargetMode="External"/><Relationship Id="rId1480" Type="http://schemas.openxmlformats.org/officeDocument/2006/relationships/hyperlink" Target="https://www.dst.dk/extranet/ForskningVariabellister/PSYK_SKSOPR%20-%20Landspatientregistret%20psykiatri%20-%20oplysninger%20om%20operationer.html" TargetMode="External"/><Relationship Id="rId2117" Type="http://schemas.openxmlformats.org/officeDocument/2006/relationships/hyperlink" Target="https://www.dst.dk/extranet/ForskningVariabellister/BOL%20-%20Boligt%C3%A6llingen.html" TargetMode="External"/><Relationship Id="rId850" Type="http://schemas.openxmlformats.org/officeDocument/2006/relationships/hyperlink" Target="https://www.dst.dk/extranet/ForskningVariabellister/PSYK_SKSOPR%20-%20Landspatientregistret%20psykiatri%20-%20oplysninger%20om%20operationer.html" TargetMode="External"/><Relationship Id="rId948" Type="http://schemas.openxmlformats.org/officeDocument/2006/relationships/hyperlink" Target="https://www.dst.dk/extranet/ForskningVariabellister/PSYK_SKSOPR%20-%20Landspatientregistret%20psykiatri%20-%20oplysninger%20om%20operationer.html" TargetMode="External"/><Relationship Id="rId1133" Type="http://schemas.openxmlformats.org/officeDocument/2006/relationships/hyperlink" Target="https://www.dst.dk/extranet/ForskningVariabellister/PSYK_SKSOPR%20-%20Landspatientregistret%20psykiatri%20-%20oplysninger%20om%20operationer.html" TargetMode="External"/><Relationship Id="rId1578" Type="http://schemas.openxmlformats.org/officeDocument/2006/relationships/hyperlink" Target="https://www.dst.dk/extranet/ForskningVariabellister/PSYK_SKSOPR%20-%20Landspatientregistret%20psykiatri%20-%20oplysninger%20om%20operationer.html" TargetMode="External"/><Relationship Id="rId1785" Type="http://schemas.openxmlformats.org/officeDocument/2006/relationships/hyperlink" Target="https://www.dst.dk/extranet/ForskningVariabellister/PSYK_SKSOPR%20-%20Landspatientregistret%20psykiatri%20-%20oplysninger%20om%20operationer.html" TargetMode="External"/><Relationship Id="rId1992" Type="http://schemas.openxmlformats.org/officeDocument/2006/relationships/hyperlink" Target="https://www.dst.dk/extranet/ForskningVariabellister/PSYK_SKSOPR%20-%20Landspatientregistret%20psykiatri%20-%20oplysninger%20om%20operationer.html" TargetMode="External"/><Relationship Id="rId77" Type="http://schemas.openxmlformats.org/officeDocument/2006/relationships/hyperlink" Target="https://www.dst.dk/extranet/ForskningVariabellister/PSYK_SKSOPR%20-%20Landspatientregistret%20psykiatri%20-%20oplysninger%20om%20operationer.html" TargetMode="External"/><Relationship Id="rId503" Type="http://schemas.openxmlformats.org/officeDocument/2006/relationships/hyperlink" Target="https://www.dst.dk/extranet/ForskningVariabellister/PSYK_SKSOPR%20-%20Landspatientregistret%20psykiatri%20-%20oplysninger%20om%20operationer.html" TargetMode="External"/><Relationship Id="rId710" Type="http://schemas.openxmlformats.org/officeDocument/2006/relationships/hyperlink" Target="https://www.dst.dk/extranet/ForskningVariabellister/PSYK_SKSOPR%20-%20Landspatientregistret%20psykiatri%20-%20oplysninger%20om%20operationer.html" TargetMode="External"/><Relationship Id="rId808" Type="http://schemas.openxmlformats.org/officeDocument/2006/relationships/hyperlink" Target="https://www.dst.dk/extranet/ForskningVariabellister/PSYK_SKSOPR%20-%20Landspatientregistret%20psykiatri%20-%20oplysninger%20om%20operationer.html" TargetMode="External"/><Relationship Id="rId1340" Type="http://schemas.openxmlformats.org/officeDocument/2006/relationships/hyperlink" Target="https://www.dst.dk/extranet/ForskningVariabellister/PSYK_SKSOPR%20-%20Landspatientregistret%20psykiatri%20-%20oplysninger%20om%20operationer.html" TargetMode="External"/><Relationship Id="rId1438" Type="http://schemas.openxmlformats.org/officeDocument/2006/relationships/hyperlink" Target="https://www.dst.dk/extranet/ForskningVariabellister/PSYK_SKSOPR%20-%20Landspatientregistret%20psykiatri%20-%20oplysninger%20om%20operationer.html" TargetMode="External"/><Relationship Id="rId1645" Type="http://schemas.openxmlformats.org/officeDocument/2006/relationships/hyperlink" Target="https://www.dst.dk/extranet/ForskningVariabellister/PSYK_SKSOPR%20-%20Landspatientregistret%20psykiatri%20-%20oplysninger%20om%20operationer.html" TargetMode="External"/><Relationship Id="rId1200" Type="http://schemas.openxmlformats.org/officeDocument/2006/relationships/hyperlink" Target="https://www.dst.dk/extranet/ForskningVariabellister/PSYK_SKSOPR%20-%20Landspatientregistret%20psykiatri%20-%20oplysninger%20om%20operationer.html" TargetMode="External"/><Relationship Id="rId1852" Type="http://schemas.openxmlformats.org/officeDocument/2006/relationships/hyperlink" Target="https://www.dst.dk/extranet/ForskningVariabellister/PSYK_SKSOPR%20-%20Landspatientregistret%20psykiatri%20-%20oplysninger%20om%20operationer.html" TargetMode="External"/><Relationship Id="rId1505" Type="http://schemas.openxmlformats.org/officeDocument/2006/relationships/hyperlink" Target="https://www.dst.dk/extranet/ForskningVariabellister/PSYK_SKSOPR%20-%20Landspatientregistret%20psykiatri%20-%20oplysninger%20om%20operationer.html" TargetMode="External"/><Relationship Id="rId1712" Type="http://schemas.openxmlformats.org/officeDocument/2006/relationships/hyperlink" Target="https://www.dst.dk/extranet/ForskningVariabellister/PSYK_SKSOPR%20-%20Landspatientregistret%20psykiatri%20-%20oplysninger%20om%20operationer.html" TargetMode="External"/><Relationship Id="rId293" Type="http://schemas.openxmlformats.org/officeDocument/2006/relationships/hyperlink" Target="https://www.dst.dk/extranet/ForskningVariabellister/PSYK_SKSOPR%20-%20Landspatientregistret%20psykiatri%20-%20oplysninger%20om%20operationer.html" TargetMode="External"/><Relationship Id="rId153" Type="http://schemas.openxmlformats.org/officeDocument/2006/relationships/hyperlink" Target="https://www.dst.dk/extranet/ForskningVariabellister/PSYK_SKSOPR%20-%20Landspatientregistret%20psykiatri%20-%20oplysninger%20om%20operationer.html" TargetMode="External"/><Relationship Id="rId360" Type="http://schemas.openxmlformats.org/officeDocument/2006/relationships/hyperlink" Target="https://www.dst.dk/extranet/ForskningVariabellister/PSYK_SKSOPR%20-%20Landspatientregistret%20psykiatri%20-%20oplysninger%20om%20operationer.html" TargetMode="External"/><Relationship Id="rId598" Type="http://schemas.openxmlformats.org/officeDocument/2006/relationships/hyperlink" Target="https://www.dst.dk/extranet/ForskningVariabellister/PSYK_SKSOPR%20-%20Landspatientregistret%20psykiatri%20-%20oplysninger%20om%20operationer.html" TargetMode="External"/><Relationship Id="rId2041" Type="http://schemas.openxmlformats.org/officeDocument/2006/relationships/hyperlink" Target="https://www.dst.dk/extranet/ForskningVariabellister/PSYK_SKSOPR%20-%20Landspatientregistret%20psykiatri%20-%20oplysninger%20om%20operationer.html" TargetMode="External"/><Relationship Id="rId220" Type="http://schemas.openxmlformats.org/officeDocument/2006/relationships/hyperlink" Target="https://www.dst.dk/extranet/ForskningVariabellister/PSYK_SKSOPR%20-%20Landspatientregistret%20psykiatri%20-%20oplysninger%20om%20operationer.html" TargetMode="External"/><Relationship Id="rId458" Type="http://schemas.openxmlformats.org/officeDocument/2006/relationships/hyperlink" Target="https://www.dst.dk/extranet/ForskningVariabellister/PSYK_SKSOPR%20-%20Landspatientregistret%20psykiatri%20-%20oplysninger%20om%20operationer.html" TargetMode="External"/><Relationship Id="rId665" Type="http://schemas.openxmlformats.org/officeDocument/2006/relationships/hyperlink" Target="https://www.dst.dk/extranet/ForskningVariabellister/PSYK_SKSOPR%20-%20Landspatientregistret%20psykiatri%20-%20oplysninger%20om%20operationer.html" TargetMode="External"/><Relationship Id="rId872" Type="http://schemas.openxmlformats.org/officeDocument/2006/relationships/hyperlink" Target="https://www.dst.dk/extranet/ForskningVariabellister/PSYK_SKSOPR%20-%20Landspatientregistret%20psykiatri%20-%20oplysninger%20om%20operationer.html" TargetMode="External"/><Relationship Id="rId1088" Type="http://schemas.openxmlformats.org/officeDocument/2006/relationships/hyperlink" Target="https://www.dst.dk/extranet/ForskningVariabellister/PSYK_SKSOPR%20-%20Landspatientregistret%20psykiatri%20-%20oplysninger%20om%20operationer.html" TargetMode="External"/><Relationship Id="rId1295" Type="http://schemas.openxmlformats.org/officeDocument/2006/relationships/hyperlink" Target="https://www.dst.dk/extranet/ForskningVariabellister/PSYK_SKSOPR%20-%20Landspatientregistret%20psykiatri%20-%20oplysninger%20om%20operationer.html" TargetMode="External"/><Relationship Id="rId2139" Type="http://schemas.openxmlformats.org/officeDocument/2006/relationships/hyperlink" Target="https://www.dst.dk/extranet/ForskningVariabellister/BUA%20-%20B%C3%B8rn%20og%20unge%20anbragte.html" TargetMode="External"/><Relationship Id="rId318" Type="http://schemas.openxmlformats.org/officeDocument/2006/relationships/hyperlink" Target="https://www.dst.dk/extranet/ForskningVariabellister/PSYK_SKSOPR%20-%20Landspatientregistret%20psykiatri%20-%20oplysninger%20om%20operationer.html" TargetMode="External"/><Relationship Id="rId525" Type="http://schemas.openxmlformats.org/officeDocument/2006/relationships/hyperlink" Target="https://www.dst.dk/extranet/ForskningVariabellister/PSYK_SKSOPR%20-%20Landspatientregistret%20psykiatri%20-%20oplysninger%20om%20operationer.html" TargetMode="External"/><Relationship Id="rId732" Type="http://schemas.openxmlformats.org/officeDocument/2006/relationships/hyperlink" Target="https://www.dst.dk/extranet/ForskningVariabellister/PSYK_SKSOPR%20-%20Landspatientregistret%20psykiatri%20-%20oplysninger%20om%20operationer.html" TargetMode="External"/><Relationship Id="rId1155" Type="http://schemas.openxmlformats.org/officeDocument/2006/relationships/hyperlink" Target="https://www.dst.dk/extranet/ForskningVariabellister/PSYK_SKSOPR%20-%20Landspatientregistret%20psykiatri%20-%20oplysninger%20om%20operationer.html" TargetMode="External"/><Relationship Id="rId1362" Type="http://schemas.openxmlformats.org/officeDocument/2006/relationships/hyperlink" Target="https://www.dst.dk/extranet/ForskningVariabellister/PSYK_SKSOPR%20-%20Landspatientregistret%20psykiatri%20-%20oplysninger%20om%20operationer.html" TargetMode="External"/><Relationship Id="rId99" Type="http://schemas.openxmlformats.org/officeDocument/2006/relationships/hyperlink" Target="https://www.dst.dk/extranet/ForskningVariabellister/PSYK_SKSOPR%20-%20Landspatientregistret%20psykiatri%20-%20oplysninger%20om%20operationer.html" TargetMode="External"/><Relationship Id="rId1015" Type="http://schemas.openxmlformats.org/officeDocument/2006/relationships/hyperlink" Target="https://www.dst.dk/extranet/ForskningVariabellister/PSYK_SKSOPR%20-%20Landspatientregistret%20psykiatri%20-%20oplysninger%20om%20operationer.html" TargetMode="External"/><Relationship Id="rId1222" Type="http://schemas.openxmlformats.org/officeDocument/2006/relationships/hyperlink" Target="https://www.dst.dk/extranet/ForskningVariabellister/PSYK_SKSOPR%20-%20Landspatientregistret%20psykiatri%20-%20oplysninger%20om%20operationer.html" TargetMode="External"/><Relationship Id="rId1667" Type="http://schemas.openxmlformats.org/officeDocument/2006/relationships/hyperlink" Target="https://www.dst.dk/extranet/ForskningVariabellister/PSYK_SKSOPR%20-%20Landspatientregistret%20psykiatri%20-%20oplysninger%20om%20operationer.html" TargetMode="External"/><Relationship Id="rId1874" Type="http://schemas.openxmlformats.org/officeDocument/2006/relationships/hyperlink" Target="https://www.dst.dk/extranet/ForskningVariabellister/PSYK_SKSOPR%20-%20Landspatientregistret%20psykiatri%20-%20oplysninger%20om%20operationer.html" TargetMode="External"/><Relationship Id="rId1527" Type="http://schemas.openxmlformats.org/officeDocument/2006/relationships/hyperlink" Target="https://www.dst.dk/extranet/ForskningVariabellister/PSYK_SKSOPR%20-%20Landspatientregistret%20psykiatri%20-%20oplysninger%20om%20operationer.html" TargetMode="External"/><Relationship Id="rId1734" Type="http://schemas.openxmlformats.org/officeDocument/2006/relationships/hyperlink" Target="https://www.dst.dk/extranet/ForskningVariabellister/PSYK_SKSOPR%20-%20Landspatientregistret%20psykiatri%20-%20oplysninger%20om%20operationer.html" TargetMode="External"/><Relationship Id="rId1941" Type="http://schemas.openxmlformats.org/officeDocument/2006/relationships/hyperlink" Target="https://www.dst.dk/extranet/ForskningVariabellister/PSYK_SKSOPR%20-%20Landspatientregistret%20psykiatri%20-%20oplysninger%20om%20operationer.html" TargetMode="External"/><Relationship Id="rId26" Type="http://schemas.openxmlformats.org/officeDocument/2006/relationships/hyperlink" Target="https://dst.dk/extranet/ForskningVariabellister/KRAN%20-%20Kriminalstatistik%20anmeldelser.html" TargetMode="External"/><Relationship Id="rId175" Type="http://schemas.openxmlformats.org/officeDocument/2006/relationships/hyperlink" Target="https://www.dst.dk/extranet/ForskningVariabellister/PSYK_SKSOPR%20-%20Landspatientregistret%20psykiatri%20-%20oplysninger%20om%20operationer.html" TargetMode="External"/><Relationship Id="rId1801" Type="http://schemas.openxmlformats.org/officeDocument/2006/relationships/hyperlink" Target="https://www.dst.dk/extranet/ForskningVariabellister/PSYK_SKSOPR%20-%20Landspatientregistret%20psykiatri%20-%20oplysninger%20om%20operationer.html" TargetMode="External"/><Relationship Id="rId382" Type="http://schemas.openxmlformats.org/officeDocument/2006/relationships/hyperlink" Target="https://www.dst.dk/extranet/ForskningVariabellister/PSYK_SKSOPR%20-%20Landspatientregistret%20psykiatri%20-%20oplysninger%20om%20operationer.html" TargetMode="External"/><Relationship Id="rId687" Type="http://schemas.openxmlformats.org/officeDocument/2006/relationships/hyperlink" Target="https://www.dst.dk/extranet/ForskningVariabellister/PSYK_SKSOPR%20-%20Landspatientregistret%20psykiatri%20-%20oplysninger%20om%20operationer.html" TargetMode="External"/><Relationship Id="rId2063" Type="http://schemas.openxmlformats.org/officeDocument/2006/relationships/hyperlink" Target="https://www.dst.dk/extranet/ForskningVariabellister/PSYK_SKSOPR%20-%20Landspatientregistret%20psykiatri%20-%20oplysninger%20om%20operationer.html" TargetMode="External"/><Relationship Id="rId242" Type="http://schemas.openxmlformats.org/officeDocument/2006/relationships/hyperlink" Target="https://www.dst.dk/extranet/ForskningVariabellister/PSYK_SKSOPR%20-%20Landspatientregistret%20psykiatri%20-%20oplysninger%20om%20operationer.html" TargetMode="External"/><Relationship Id="rId894" Type="http://schemas.openxmlformats.org/officeDocument/2006/relationships/hyperlink" Target="https://www.dst.dk/extranet/ForskningVariabellister/PSYK_SKSOPR%20-%20Landspatientregistret%20psykiatri%20-%20oplysninger%20om%20operationer.html" TargetMode="External"/><Relationship Id="rId1177" Type="http://schemas.openxmlformats.org/officeDocument/2006/relationships/hyperlink" Target="https://www.dst.dk/extranet/ForskningVariabellister/PSYK_SKSOPR%20-%20Landspatientregistret%20psykiatri%20-%20oplysninger%20om%20operationer.html" TargetMode="External"/><Relationship Id="rId2130" Type="http://schemas.openxmlformats.org/officeDocument/2006/relationships/hyperlink" Target="https://www.dst.dk/extranet/ForskningVariabellister/LON%20-%20L%C3%B8nstatistikken%20alle%20sektorer.html" TargetMode="External"/><Relationship Id="rId102" Type="http://schemas.openxmlformats.org/officeDocument/2006/relationships/hyperlink" Target="https://www.dst.dk/extranet/ForskningVariabellister/PSYK_SKSOPR%20-%20Landspatientregistret%20psykiatri%20-%20oplysninger%20om%20operationer.html" TargetMode="External"/><Relationship Id="rId547" Type="http://schemas.openxmlformats.org/officeDocument/2006/relationships/hyperlink" Target="https://www.dst.dk/extranet/ForskningVariabellister/PSYK_SKSOPR%20-%20Landspatientregistret%20psykiatri%20-%20oplysninger%20om%20operationer.html" TargetMode="External"/><Relationship Id="rId754" Type="http://schemas.openxmlformats.org/officeDocument/2006/relationships/hyperlink" Target="https://www.dst.dk/extranet/ForskningVariabellister/PSYK_SKSOPR%20-%20Landspatientregistret%20psykiatri%20-%20oplysninger%20om%20operationer.html" TargetMode="External"/><Relationship Id="rId961" Type="http://schemas.openxmlformats.org/officeDocument/2006/relationships/hyperlink" Target="https://www.dst.dk/extranet/ForskningVariabellister/PSYK_SKSOPR%20-%20Landspatientregistret%20psykiatri%20-%20oplysninger%20om%20operationer.html" TargetMode="External"/><Relationship Id="rId1384" Type="http://schemas.openxmlformats.org/officeDocument/2006/relationships/hyperlink" Target="https://www.dst.dk/extranet/ForskningVariabellister/PSYK_SKSOPR%20-%20Landspatientregistret%20psykiatri%20-%20oplysninger%20om%20operationer.html" TargetMode="External"/><Relationship Id="rId1591" Type="http://schemas.openxmlformats.org/officeDocument/2006/relationships/hyperlink" Target="https://www.dst.dk/extranet/ForskningVariabellister/PSYK_SKSOPR%20-%20Landspatientregistret%20psykiatri%20-%20oplysninger%20om%20operationer.html" TargetMode="External"/><Relationship Id="rId1689" Type="http://schemas.openxmlformats.org/officeDocument/2006/relationships/hyperlink" Target="https://www.dst.dk/extranet/ForskningVariabellister/PSYK_SKSOPR%20-%20Landspatientregistret%20psykiatri%20-%20oplysninger%20om%20operationer.html" TargetMode="External"/><Relationship Id="rId90" Type="http://schemas.openxmlformats.org/officeDocument/2006/relationships/hyperlink" Target="https://www.dst.dk/extranet/ForskningVariabellister/PSYK_SKSOPR%20-%20Landspatientregistret%20psykiatri%20-%20oplysninger%20om%20operationer.html" TargetMode="External"/><Relationship Id="rId407" Type="http://schemas.openxmlformats.org/officeDocument/2006/relationships/hyperlink" Target="https://www.dst.dk/extranet/ForskningVariabellister/PSYK_SKSOPR%20-%20Landspatientregistret%20psykiatri%20-%20oplysninger%20om%20operationer.html" TargetMode="External"/><Relationship Id="rId614" Type="http://schemas.openxmlformats.org/officeDocument/2006/relationships/hyperlink" Target="https://www.dst.dk/extranet/ForskningVariabellister/PSYK_SKSOPR%20-%20Landspatientregistret%20psykiatri%20-%20oplysninger%20om%20operationer.html" TargetMode="External"/><Relationship Id="rId821" Type="http://schemas.openxmlformats.org/officeDocument/2006/relationships/hyperlink" Target="https://www.dst.dk/extranet/ForskningVariabellister/PSYK_SKSOPR%20-%20Landspatientregistret%20psykiatri%20-%20oplysninger%20om%20operationer.html" TargetMode="External"/><Relationship Id="rId1037" Type="http://schemas.openxmlformats.org/officeDocument/2006/relationships/hyperlink" Target="https://www.dst.dk/extranet/ForskningVariabellister/PSYK_SKSOPR%20-%20Landspatientregistret%20psykiatri%20-%20oplysninger%20om%20operationer.html" TargetMode="External"/><Relationship Id="rId1244" Type="http://schemas.openxmlformats.org/officeDocument/2006/relationships/hyperlink" Target="https://www.dst.dk/extranet/ForskningVariabellister/PSYK_SKSOPR%20-%20Landspatientregistret%20psykiatri%20-%20oplysninger%20om%20operationer.html" TargetMode="External"/><Relationship Id="rId1451" Type="http://schemas.openxmlformats.org/officeDocument/2006/relationships/hyperlink" Target="https://www.dst.dk/extranet/ForskningVariabellister/PSYK_SKSOPR%20-%20Landspatientregistret%20psykiatri%20-%20oplysninger%20om%20operationer.html" TargetMode="External"/><Relationship Id="rId1896" Type="http://schemas.openxmlformats.org/officeDocument/2006/relationships/hyperlink" Target="https://www.dst.dk/extranet/ForskningVariabellister/PSYK_SKSOPR%20-%20Landspatientregistret%20psykiatri%20-%20oplysninger%20om%20operationer.html" TargetMode="External"/><Relationship Id="rId919" Type="http://schemas.openxmlformats.org/officeDocument/2006/relationships/hyperlink" Target="https://www.dst.dk/extranet/ForskningVariabellister/PSYK_SKSOPR%20-%20Landspatientregistret%20psykiatri%20-%20oplysninger%20om%20operationer.html" TargetMode="External"/><Relationship Id="rId1104" Type="http://schemas.openxmlformats.org/officeDocument/2006/relationships/hyperlink" Target="https://www.dst.dk/extranet/ForskningVariabellister/PSYK_SKSOPR%20-%20Landspatientregistret%20psykiatri%20-%20oplysninger%20om%20operationer.html" TargetMode="External"/><Relationship Id="rId1311" Type="http://schemas.openxmlformats.org/officeDocument/2006/relationships/hyperlink" Target="https://www.dst.dk/extranet/ForskningVariabellister/PSYK_SKSOPR%20-%20Landspatientregistret%20psykiatri%20-%20oplysninger%20om%20operationer.html" TargetMode="External"/><Relationship Id="rId1549" Type="http://schemas.openxmlformats.org/officeDocument/2006/relationships/hyperlink" Target="https://www.dst.dk/extranet/ForskningVariabellister/PSYK_SKSOPR%20-%20Landspatientregistret%20psykiatri%20-%20oplysninger%20om%20operationer.html" TargetMode="External"/><Relationship Id="rId1756" Type="http://schemas.openxmlformats.org/officeDocument/2006/relationships/hyperlink" Target="https://www.dst.dk/extranet/ForskningVariabellister/PSYK_SKSOPR%20-%20Landspatientregistret%20psykiatri%20-%20oplysninger%20om%20operationer.html" TargetMode="External"/><Relationship Id="rId1963" Type="http://schemas.openxmlformats.org/officeDocument/2006/relationships/hyperlink" Target="https://www.dst.dk/extranet/ForskningVariabellister/PSYK_SKSOPR%20-%20Landspatientregistret%20psykiatri%20-%20oplysninger%20om%20operationer.html" TargetMode="External"/><Relationship Id="rId48" Type="http://schemas.openxmlformats.org/officeDocument/2006/relationships/hyperlink" Target="https://www.dst.dk/extranet/ForskningVariabellister/LPR_F_PROCEDURER_ANDRE%20-%20Landspatientregistret%20(LPR3)%20-%20Oplysninger%20om%20ikke-kirurgiske%20procedureregistreringer.html" TargetMode="External"/><Relationship Id="rId1409" Type="http://schemas.openxmlformats.org/officeDocument/2006/relationships/hyperlink" Target="https://www.dst.dk/extranet/ForskningVariabellister/PSYK_SKSOPR%20-%20Landspatientregistret%20psykiatri%20-%20oplysninger%20om%20operationer.html" TargetMode="External"/><Relationship Id="rId1616" Type="http://schemas.openxmlformats.org/officeDocument/2006/relationships/hyperlink" Target="https://www.dst.dk/extranet/ForskningVariabellister/PSYK_SKSOPR%20-%20Landspatientregistret%20psykiatri%20-%20oplysninger%20om%20operationer.html" TargetMode="External"/><Relationship Id="rId1823" Type="http://schemas.openxmlformats.org/officeDocument/2006/relationships/hyperlink" Target="https://www.dst.dk/extranet/ForskningVariabellister/PSYK_SKSOPR%20-%20Landspatientregistret%20psykiatri%20-%20oplysninger%20om%20operationer.html" TargetMode="External"/><Relationship Id="rId197" Type="http://schemas.openxmlformats.org/officeDocument/2006/relationships/hyperlink" Target="https://www.dst.dk/extranet/ForskningVariabellister/PSYK_SKSOPR%20-%20Landspatientregistret%20psykiatri%20-%20oplysninger%20om%20operationer.html" TargetMode="External"/><Relationship Id="rId2085" Type="http://schemas.openxmlformats.org/officeDocument/2006/relationships/hyperlink" Target="https://www.dst.dk/extranet/ForskningVariabellister/PSYK_SKSOPR%20-%20Landspatientregistret%20psykiatri%20-%20oplysninger%20om%20operationer.html" TargetMode="External"/><Relationship Id="rId264" Type="http://schemas.openxmlformats.org/officeDocument/2006/relationships/hyperlink" Target="https://www.dst.dk/extranet/ForskningVariabellister/PSYK_SKSOPR%20-%20Landspatientregistret%20psykiatri%20-%20oplysninger%20om%20operationer.html" TargetMode="External"/><Relationship Id="rId471" Type="http://schemas.openxmlformats.org/officeDocument/2006/relationships/hyperlink" Target="https://www.dst.dk/extranet/ForskningVariabellister/PSYK_SKSOPR%20-%20Landspatientregistret%20psykiatri%20-%20oplysninger%20om%20operationer.html" TargetMode="External"/><Relationship Id="rId2152" Type="http://schemas.openxmlformats.org/officeDocument/2006/relationships/hyperlink" Target="https://www.dst.dk/extranet/ForskningVariabellister/BEF%20-%20Befolkningen%20(%C3%A5r).html" TargetMode="External"/><Relationship Id="rId124" Type="http://schemas.openxmlformats.org/officeDocument/2006/relationships/hyperlink" Target="https://www.dst.dk/extranet/ForskningVariabellister/PSYK_SKSOPR%20-%20Landspatientregistret%20psykiatri%20-%20oplysninger%20om%20operationer.html" TargetMode="External"/><Relationship Id="rId569" Type="http://schemas.openxmlformats.org/officeDocument/2006/relationships/hyperlink" Target="https://www.dst.dk/extranet/ForskningVariabellister/PSYK_SKSOPR%20-%20Landspatientregistret%20psykiatri%20-%20oplysninger%20om%20operationer.html" TargetMode="External"/><Relationship Id="rId776" Type="http://schemas.openxmlformats.org/officeDocument/2006/relationships/hyperlink" Target="https://www.dst.dk/extranet/ForskningVariabellister/PSYK_SKSOPR%20-%20Landspatientregistret%20psykiatri%20-%20oplysninger%20om%20operationer.html" TargetMode="External"/><Relationship Id="rId983" Type="http://schemas.openxmlformats.org/officeDocument/2006/relationships/hyperlink" Target="https://www.dst.dk/extranet/ForskningVariabellister/PSYK_SKSOPR%20-%20Landspatientregistret%20psykiatri%20-%20oplysninger%20om%20operationer.html" TargetMode="External"/><Relationship Id="rId1199" Type="http://schemas.openxmlformats.org/officeDocument/2006/relationships/hyperlink" Target="https://www.dst.dk/extranet/ForskningVariabellister/PSYK_SKSOPR%20-%20Landspatientregistret%20psykiatri%20-%20oplysninger%20om%20operationer.html" TargetMode="External"/><Relationship Id="rId331" Type="http://schemas.openxmlformats.org/officeDocument/2006/relationships/hyperlink" Target="https://www.dst.dk/extranet/ForskningVariabellister/PSYK_SKSOPR%20-%20Landspatientregistret%20psykiatri%20-%20oplysninger%20om%20operationer.html" TargetMode="External"/><Relationship Id="rId429" Type="http://schemas.openxmlformats.org/officeDocument/2006/relationships/hyperlink" Target="https://www.dst.dk/extranet/ForskningVariabellister/PSYK_SKSOPR%20-%20Landspatientregistret%20psykiatri%20-%20oplysninger%20om%20operationer.html" TargetMode="External"/><Relationship Id="rId636" Type="http://schemas.openxmlformats.org/officeDocument/2006/relationships/hyperlink" Target="https://www.dst.dk/extranet/ForskningVariabellister/PSYK_SKSOPR%20-%20Landspatientregistret%20psykiatri%20-%20oplysninger%20om%20operationer.html" TargetMode="External"/><Relationship Id="rId1059" Type="http://schemas.openxmlformats.org/officeDocument/2006/relationships/hyperlink" Target="https://www.dst.dk/extranet/ForskningVariabellister/PSYK_SKSOPR%20-%20Landspatientregistret%20psykiatri%20-%20oplysninger%20om%20operationer.html" TargetMode="External"/><Relationship Id="rId1266" Type="http://schemas.openxmlformats.org/officeDocument/2006/relationships/hyperlink" Target="https://www.dst.dk/extranet/ForskningVariabellister/PSYK_SKSOPR%20-%20Landspatientregistret%20psykiatri%20-%20oplysninger%20om%20operationer.html" TargetMode="External"/><Relationship Id="rId1473" Type="http://schemas.openxmlformats.org/officeDocument/2006/relationships/hyperlink" Target="https://www.dst.dk/extranet/ForskningVariabellister/PSYK_SKSOPR%20-%20Landspatientregistret%20psykiatri%20-%20oplysninger%20om%20operationer.html" TargetMode="External"/><Relationship Id="rId2012" Type="http://schemas.openxmlformats.org/officeDocument/2006/relationships/hyperlink" Target="https://www.dst.dk/extranet/ForskningVariabellister/PSYK_SKSOPR%20-%20Landspatientregistret%20psykiatri%20-%20oplysninger%20om%20operationer.html" TargetMode="External"/><Relationship Id="rId843" Type="http://schemas.openxmlformats.org/officeDocument/2006/relationships/hyperlink" Target="https://www.dst.dk/extranet/ForskningVariabellister/PSYK_SKSOPR%20-%20Landspatientregistret%20psykiatri%20-%20oplysninger%20om%20operationer.html" TargetMode="External"/><Relationship Id="rId1126" Type="http://schemas.openxmlformats.org/officeDocument/2006/relationships/hyperlink" Target="https://www.dst.dk/extranet/ForskningVariabellister/PSYK_SKSOPR%20-%20Landspatientregistret%20psykiatri%20-%20oplysninger%20om%20operationer.html" TargetMode="External"/><Relationship Id="rId1680" Type="http://schemas.openxmlformats.org/officeDocument/2006/relationships/hyperlink" Target="https://www.dst.dk/extranet/ForskningVariabellister/PSYK_SKSOPR%20-%20Landspatientregistret%20psykiatri%20-%20oplysninger%20om%20operationer.html" TargetMode="External"/><Relationship Id="rId1778" Type="http://schemas.openxmlformats.org/officeDocument/2006/relationships/hyperlink" Target="https://www.dst.dk/extranet/ForskningVariabellister/PSYK_SKSOPR%20-%20Landspatientregistret%20psykiatri%20-%20oplysninger%20om%20operationer.html" TargetMode="External"/><Relationship Id="rId1985" Type="http://schemas.openxmlformats.org/officeDocument/2006/relationships/hyperlink" Target="https://www.dst.dk/extranet/ForskningVariabellister/PSYK_SKSOPR%20-%20Landspatientregistret%20psykiatri%20-%20oplysninger%20om%20operationer.html" TargetMode="External"/><Relationship Id="rId703" Type="http://schemas.openxmlformats.org/officeDocument/2006/relationships/hyperlink" Target="https://www.dst.dk/extranet/ForskningVariabellister/PSYK_SKSOPR%20-%20Landspatientregistret%20psykiatri%20-%20oplysninger%20om%20operationer.html" TargetMode="External"/><Relationship Id="rId910" Type="http://schemas.openxmlformats.org/officeDocument/2006/relationships/hyperlink" Target="https://www.dst.dk/extranet/ForskningVariabellister/PSYK_SKSOPR%20-%20Landspatientregistret%20psykiatri%20-%20oplysninger%20om%20operationer.html" TargetMode="External"/><Relationship Id="rId1333" Type="http://schemas.openxmlformats.org/officeDocument/2006/relationships/hyperlink" Target="https://www.dst.dk/extranet/ForskningVariabellister/PSYK_SKSOPR%20-%20Landspatientregistret%20psykiatri%20-%20oplysninger%20om%20operationer.html" TargetMode="External"/><Relationship Id="rId1540" Type="http://schemas.openxmlformats.org/officeDocument/2006/relationships/hyperlink" Target="https://www.dst.dk/extranet/ForskningVariabellister/PSYK_SKSOPR%20-%20Landspatientregistret%20psykiatri%20-%20oplysninger%20om%20operationer.html" TargetMode="External"/><Relationship Id="rId1638" Type="http://schemas.openxmlformats.org/officeDocument/2006/relationships/hyperlink" Target="https://www.dst.dk/extranet/ForskningVariabellister/PSYK_SKSOPR%20-%20Landspatientregistret%20psykiatri%20-%20oplysninger%20om%20operationer.html" TargetMode="External"/><Relationship Id="rId1400" Type="http://schemas.openxmlformats.org/officeDocument/2006/relationships/hyperlink" Target="https://www.dst.dk/extranet/ForskningVariabellister/PSYK_SKSOPR%20-%20Landspatientregistret%20psykiatri%20-%20oplysninger%20om%20operationer.html" TargetMode="External"/><Relationship Id="rId1845" Type="http://schemas.openxmlformats.org/officeDocument/2006/relationships/hyperlink" Target="https://www.dst.dk/extranet/ForskningVariabellister/PSYK_SKSOPR%20-%20Landspatientregistret%20psykiatri%20-%20oplysninger%20om%20operationer.html" TargetMode="External"/><Relationship Id="rId1705" Type="http://schemas.openxmlformats.org/officeDocument/2006/relationships/hyperlink" Target="https://www.dst.dk/extranet/ForskningVariabellister/PSYK_SKSOPR%20-%20Landspatientregistret%20psykiatri%20-%20oplysninger%20om%20operationer.html" TargetMode="External"/><Relationship Id="rId1912" Type="http://schemas.openxmlformats.org/officeDocument/2006/relationships/hyperlink" Target="https://www.dst.dk/extranet/ForskningVariabellister/PSYK_SKSOPR%20-%20Landspatientregistret%20psykiatri%20-%20oplysninger%20om%20operationer.html" TargetMode="External"/><Relationship Id="rId286" Type="http://schemas.openxmlformats.org/officeDocument/2006/relationships/hyperlink" Target="https://www.dst.dk/extranet/ForskningVariabellister/PSYK_SKSOPR%20-%20Landspatientregistret%20psykiatri%20-%20oplysninger%20om%20operationer.html" TargetMode="External"/><Relationship Id="rId493" Type="http://schemas.openxmlformats.org/officeDocument/2006/relationships/hyperlink" Target="https://www.dst.dk/extranet/ForskningVariabellister/PSYK_SKSOPR%20-%20Landspatientregistret%20psykiatri%20-%20oplysninger%20om%20operationer.html" TargetMode="External"/><Relationship Id="rId146" Type="http://schemas.openxmlformats.org/officeDocument/2006/relationships/hyperlink" Target="https://www.dst.dk/extranet/ForskningVariabellister/PSYK_SKSOPR%20-%20Landspatientregistret%20psykiatri%20-%20oplysninger%20om%20operationer.html" TargetMode="External"/><Relationship Id="rId353" Type="http://schemas.openxmlformats.org/officeDocument/2006/relationships/hyperlink" Target="https://www.dst.dk/extranet/ForskningVariabellister/PSYK_SKSOPR%20-%20Landspatientregistret%20psykiatri%20-%20oplysninger%20om%20operationer.html" TargetMode="External"/><Relationship Id="rId560" Type="http://schemas.openxmlformats.org/officeDocument/2006/relationships/hyperlink" Target="https://www.dst.dk/extranet/ForskningVariabellister/PSYK_SKSOPR%20-%20Landspatientregistret%20psykiatri%20-%20oplysninger%20om%20operationer.html" TargetMode="External"/><Relationship Id="rId798" Type="http://schemas.openxmlformats.org/officeDocument/2006/relationships/hyperlink" Target="https://www.dst.dk/extranet/ForskningVariabellister/PSYK_SKSOPR%20-%20Landspatientregistret%20psykiatri%20-%20oplysninger%20om%20operationer.html" TargetMode="External"/><Relationship Id="rId1190" Type="http://schemas.openxmlformats.org/officeDocument/2006/relationships/hyperlink" Target="https://www.dst.dk/extranet/ForskningVariabellister/PSYK_SKSOPR%20-%20Landspatientregistret%20psykiatri%20-%20oplysninger%20om%20operationer.html" TargetMode="External"/><Relationship Id="rId2034" Type="http://schemas.openxmlformats.org/officeDocument/2006/relationships/hyperlink" Target="https://www.dst.dk/extranet/ForskningVariabellister/PSYK_SKSOPR%20-%20Landspatientregistret%20psykiatri%20-%20oplysninger%20om%20operationer.html" TargetMode="External"/><Relationship Id="rId213" Type="http://schemas.openxmlformats.org/officeDocument/2006/relationships/hyperlink" Target="https://www.dst.dk/extranet/ForskningVariabellister/PSYK_SKSOPR%20-%20Landspatientregistret%20psykiatri%20-%20oplysninger%20om%20operationer.html" TargetMode="External"/><Relationship Id="rId420" Type="http://schemas.openxmlformats.org/officeDocument/2006/relationships/hyperlink" Target="https://www.dst.dk/extranet/ForskningVariabellister/PSYK_SKSOPR%20-%20Landspatientregistret%20psykiatri%20-%20oplysninger%20om%20operationer.html" TargetMode="External"/><Relationship Id="rId658" Type="http://schemas.openxmlformats.org/officeDocument/2006/relationships/hyperlink" Target="https://www.dst.dk/extranet/ForskningVariabellister/PSYK_SKSOPR%20-%20Landspatientregistret%20psykiatri%20-%20oplysninger%20om%20operationer.html" TargetMode="External"/><Relationship Id="rId865" Type="http://schemas.openxmlformats.org/officeDocument/2006/relationships/hyperlink" Target="https://www.dst.dk/extranet/ForskningVariabellister/PSYK_SKSOPR%20-%20Landspatientregistret%20psykiatri%20-%20oplysninger%20om%20operationer.html" TargetMode="External"/><Relationship Id="rId1050" Type="http://schemas.openxmlformats.org/officeDocument/2006/relationships/hyperlink" Target="https://www.dst.dk/extranet/ForskningVariabellister/PSYK_SKSOPR%20-%20Landspatientregistret%20psykiatri%20-%20oplysninger%20om%20operationer.html" TargetMode="External"/><Relationship Id="rId1288" Type="http://schemas.openxmlformats.org/officeDocument/2006/relationships/hyperlink" Target="https://www.dst.dk/extranet/ForskningVariabellister/PSYK_SKSOPR%20-%20Landspatientregistret%20psykiatri%20-%20oplysninger%20om%20operationer.html" TargetMode="External"/><Relationship Id="rId1495" Type="http://schemas.openxmlformats.org/officeDocument/2006/relationships/hyperlink" Target="https://www.dst.dk/extranet/ForskningVariabellister/PSYK_SKSOPR%20-%20Landspatientregistret%20psykiatri%20-%20oplysninger%20om%20operationer.html" TargetMode="External"/><Relationship Id="rId2101" Type="http://schemas.openxmlformats.org/officeDocument/2006/relationships/hyperlink" Target="https://www.dst.dk/extranet/ForskningVariabellister/PSYK_SKSOPR%20-%20Landspatientregistret%20psykiatri%20-%20oplysninger%20om%20operationer.html" TargetMode="External"/><Relationship Id="rId518" Type="http://schemas.openxmlformats.org/officeDocument/2006/relationships/hyperlink" Target="https://www.dst.dk/extranet/ForskningVariabellister/PSYK_SKSOPR%20-%20Landspatientregistret%20psykiatri%20-%20oplysninger%20om%20operationer.html" TargetMode="External"/><Relationship Id="rId725" Type="http://schemas.openxmlformats.org/officeDocument/2006/relationships/hyperlink" Target="https://www.dst.dk/extranet/ForskningVariabellister/PSYK_SKSOPR%20-%20Landspatientregistret%20psykiatri%20-%20oplysninger%20om%20operationer.html" TargetMode="External"/><Relationship Id="rId932" Type="http://schemas.openxmlformats.org/officeDocument/2006/relationships/hyperlink" Target="https://www.dst.dk/extranet/ForskningVariabellister/PSYK_SKSOPR%20-%20Landspatientregistret%20psykiatri%20-%20oplysninger%20om%20operationer.html" TargetMode="External"/><Relationship Id="rId1148" Type="http://schemas.openxmlformats.org/officeDocument/2006/relationships/hyperlink" Target="https://www.dst.dk/extranet/ForskningVariabellister/PSYK_SKSOPR%20-%20Landspatientregistret%20psykiatri%20-%20oplysninger%20om%20operationer.html" TargetMode="External"/><Relationship Id="rId1355" Type="http://schemas.openxmlformats.org/officeDocument/2006/relationships/hyperlink" Target="https://www.dst.dk/extranet/ForskningVariabellister/PSYK_SKSOPR%20-%20Landspatientregistret%20psykiatri%20-%20oplysninger%20om%20operationer.html" TargetMode="External"/><Relationship Id="rId1562" Type="http://schemas.openxmlformats.org/officeDocument/2006/relationships/hyperlink" Target="https://www.dst.dk/extranet/ForskningVariabellister/PSYK_SKSOPR%20-%20Landspatientregistret%20psykiatri%20-%20oplysninger%20om%20operationer.html" TargetMode="External"/><Relationship Id="rId1008" Type="http://schemas.openxmlformats.org/officeDocument/2006/relationships/hyperlink" Target="https://www.dst.dk/extranet/ForskningVariabellister/PSYK_SKSOPR%20-%20Landspatientregistret%20psykiatri%20-%20oplysninger%20om%20operationer.html" TargetMode="External"/><Relationship Id="rId1215" Type="http://schemas.openxmlformats.org/officeDocument/2006/relationships/hyperlink" Target="https://www.dst.dk/extranet/ForskningVariabellister/PSYK_SKSOPR%20-%20Landspatientregistret%20psykiatri%20-%20oplysninger%20om%20operationer.html" TargetMode="External"/><Relationship Id="rId1422" Type="http://schemas.openxmlformats.org/officeDocument/2006/relationships/hyperlink" Target="https://www.dst.dk/extranet/ForskningVariabellister/PSYK_SKSOPR%20-%20Landspatientregistret%20psykiatri%20-%20oplysninger%20om%20operationer.html" TargetMode="External"/><Relationship Id="rId1867" Type="http://schemas.openxmlformats.org/officeDocument/2006/relationships/hyperlink" Target="https://www.dst.dk/extranet/ForskningVariabellister/PSYK_SKSOPR%20-%20Landspatientregistret%20psykiatri%20-%20oplysninger%20om%20operationer.html" TargetMode="External"/><Relationship Id="rId61" Type="http://schemas.openxmlformats.org/officeDocument/2006/relationships/hyperlink" Target="https://www.dst.dk/extranet/ForskningVariabellister/PSYK_SKSOPR%20-%20Landspatientregistret%20psykiatri%20-%20oplysninger%20om%20operationer.html" TargetMode="External"/><Relationship Id="rId1727" Type="http://schemas.openxmlformats.org/officeDocument/2006/relationships/hyperlink" Target="https://www.dst.dk/extranet/ForskningVariabellister/PSYK_SKSOPR%20-%20Landspatientregistret%20psykiatri%20-%20oplysninger%20om%20operationer.html" TargetMode="External"/><Relationship Id="rId1934" Type="http://schemas.openxmlformats.org/officeDocument/2006/relationships/hyperlink" Target="https://www.dst.dk/extranet/ForskningVariabellister/PSYK_SKSOPR%20-%20Landspatientregistret%20psykiatri%20-%20oplysninger%20om%20operationer.html" TargetMode="External"/><Relationship Id="rId19" Type="http://schemas.openxmlformats.org/officeDocument/2006/relationships/hyperlink" Target="https://dst.dk/extranet/ForskningVariabellister/IND%20-%20Indkomst.html" TargetMode="External"/><Relationship Id="rId168" Type="http://schemas.openxmlformats.org/officeDocument/2006/relationships/hyperlink" Target="https://www.dst.dk/extranet/ForskningVariabellister/PSYK_SKSOPR%20-%20Landspatientregistret%20psykiatri%20-%20oplysninger%20om%20operationer.html" TargetMode="External"/><Relationship Id="rId375" Type="http://schemas.openxmlformats.org/officeDocument/2006/relationships/hyperlink" Target="https://www.dst.dk/extranet/ForskningVariabellister/PSYK_SKSOPR%20-%20Landspatientregistret%20psykiatri%20-%20oplysninger%20om%20operationer.html" TargetMode="External"/><Relationship Id="rId582" Type="http://schemas.openxmlformats.org/officeDocument/2006/relationships/hyperlink" Target="https://www.dst.dk/extranet/ForskningVariabellister/PSYK_SKSOPR%20-%20Landspatientregistret%20psykiatri%20-%20oplysninger%20om%20operationer.html" TargetMode="External"/><Relationship Id="rId2056" Type="http://schemas.openxmlformats.org/officeDocument/2006/relationships/hyperlink" Target="https://www.dst.dk/extranet/ForskningVariabellister/PSYK_SKSOPR%20-%20Landspatientregistret%20psykiatri%20-%20oplysninger%20om%20operationer.html" TargetMode="External"/><Relationship Id="rId3" Type="http://schemas.openxmlformats.org/officeDocument/2006/relationships/hyperlink" Target="https://www.dst.dk/extranet/ForskningVariabellister/FAHU%20-%20Husstande.html" TargetMode="External"/><Relationship Id="rId235" Type="http://schemas.openxmlformats.org/officeDocument/2006/relationships/hyperlink" Target="https://www.dst.dk/extranet/ForskningVariabellister/PSYK_SKSOPR%20-%20Landspatientregistret%20psykiatri%20-%20oplysninger%20om%20operationer.html" TargetMode="External"/><Relationship Id="rId442" Type="http://schemas.openxmlformats.org/officeDocument/2006/relationships/hyperlink" Target="https://www.dst.dk/extranet/ForskningVariabellister/PSYK_SKSOPR%20-%20Landspatientregistret%20psykiatri%20-%20oplysninger%20om%20operationer.html" TargetMode="External"/><Relationship Id="rId887" Type="http://schemas.openxmlformats.org/officeDocument/2006/relationships/hyperlink" Target="https://www.dst.dk/extranet/ForskningVariabellister/PSYK_SKSOPR%20-%20Landspatientregistret%20psykiatri%20-%20oplysninger%20om%20operationer.html" TargetMode="External"/><Relationship Id="rId1072" Type="http://schemas.openxmlformats.org/officeDocument/2006/relationships/hyperlink" Target="https://www.dst.dk/extranet/ForskningVariabellister/PSYK_SKSOPR%20-%20Landspatientregistret%20psykiatri%20-%20oplysninger%20om%20operationer.html" TargetMode="External"/><Relationship Id="rId2123" Type="http://schemas.openxmlformats.org/officeDocument/2006/relationships/hyperlink" Target="https://www.dst.dk/extranet/ForskningVariabellister/KRAF%20-%20Kriminalstatistik%20afg%C3%B8relser.html" TargetMode="External"/><Relationship Id="rId302" Type="http://schemas.openxmlformats.org/officeDocument/2006/relationships/hyperlink" Target="https://www.dst.dk/extranet/ForskningVariabellister/PSYK_SKSOPR%20-%20Landspatientregistret%20psykiatri%20-%20oplysninger%20om%20operationer.html" TargetMode="External"/><Relationship Id="rId747" Type="http://schemas.openxmlformats.org/officeDocument/2006/relationships/hyperlink" Target="https://www.dst.dk/extranet/ForskningVariabellister/PSYK_SKSOPR%20-%20Landspatientregistret%20psykiatri%20-%20oplysninger%20om%20operationer.html" TargetMode="External"/><Relationship Id="rId954" Type="http://schemas.openxmlformats.org/officeDocument/2006/relationships/hyperlink" Target="https://www.dst.dk/extranet/ForskningVariabellister/PSYK_SKSOPR%20-%20Landspatientregistret%20psykiatri%20-%20oplysninger%20om%20operationer.html" TargetMode="External"/><Relationship Id="rId1377" Type="http://schemas.openxmlformats.org/officeDocument/2006/relationships/hyperlink" Target="https://www.dst.dk/extranet/ForskningVariabellister/PSYK_SKSOPR%20-%20Landspatientregistret%20psykiatri%20-%20oplysninger%20om%20operationer.html" TargetMode="External"/><Relationship Id="rId1584" Type="http://schemas.openxmlformats.org/officeDocument/2006/relationships/hyperlink" Target="https://www.dst.dk/extranet/ForskningVariabellister/PSYK_SKSOPR%20-%20Landspatientregistret%20psykiatri%20-%20oplysninger%20om%20operationer.html" TargetMode="External"/><Relationship Id="rId1791" Type="http://schemas.openxmlformats.org/officeDocument/2006/relationships/hyperlink" Target="https://www.dst.dk/extranet/ForskningVariabellister/PSYK_SKSOPR%20-%20Landspatientregistret%20psykiatri%20-%20oplysninger%20om%20operationer.html" TargetMode="External"/><Relationship Id="rId83" Type="http://schemas.openxmlformats.org/officeDocument/2006/relationships/hyperlink" Target="https://www.dst.dk/extranet/ForskningVariabellister/PSYK_SKSOPR%20-%20Landspatientregistret%20psykiatri%20-%20oplysninger%20om%20operationer.html" TargetMode="External"/><Relationship Id="rId607" Type="http://schemas.openxmlformats.org/officeDocument/2006/relationships/hyperlink" Target="https://www.dst.dk/extranet/ForskningVariabellister/PSYK_SKSOPR%20-%20Landspatientregistret%20psykiatri%20-%20oplysninger%20om%20operationer.html" TargetMode="External"/><Relationship Id="rId814" Type="http://schemas.openxmlformats.org/officeDocument/2006/relationships/hyperlink" Target="https://www.dst.dk/extranet/ForskningVariabellister/PSYK_SKSOPR%20-%20Landspatientregistret%20psykiatri%20-%20oplysninger%20om%20operationer.html" TargetMode="External"/><Relationship Id="rId1237" Type="http://schemas.openxmlformats.org/officeDocument/2006/relationships/hyperlink" Target="https://www.dst.dk/extranet/ForskningVariabellister/PSYK_SKSOPR%20-%20Landspatientregistret%20psykiatri%20-%20oplysninger%20om%20operationer.html" TargetMode="External"/><Relationship Id="rId1444" Type="http://schemas.openxmlformats.org/officeDocument/2006/relationships/hyperlink" Target="https://www.dst.dk/extranet/ForskningVariabellister/PSYK_SKSOPR%20-%20Landspatientregistret%20psykiatri%20-%20oplysninger%20om%20operationer.html" TargetMode="External"/><Relationship Id="rId1651" Type="http://schemas.openxmlformats.org/officeDocument/2006/relationships/hyperlink" Target="https://www.dst.dk/extranet/ForskningVariabellister/PSYK_SKSOPR%20-%20Landspatientregistret%20psykiatri%20-%20oplysninger%20om%20operationer.html" TargetMode="External"/><Relationship Id="rId1889" Type="http://schemas.openxmlformats.org/officeDocument/2006/relationships/hyperlink" Target="https://www.dst.dk/extranet/ForskningVariabellister/PSYK_SKSOPR%20-%20Landspatientregistret%20psykiatri%20-%20oplysninger%20om%20operationer.html" TargetMode="External"/><Relationship Id="rId1304" Type="http://schemas.openxmlformats.org/officeDocument/2006/relationships/hyperlink" Target="https://www.dst.dk/extranet/ForskningVariabellister/PSYK_SKSOPR%20-%20Landspatientregistret%20psykiatri%20-%20oplysninger%20om%20operationer.html" TargetMode="External"/><Relationship Id="rId1511" Type="http://schemas.openxmlformats.org/officeDocument/2006/relationships/hyperlink" Target="https://www.dst.dk/extranet/ForskningVariabellister/PSYK_SKSOPR%20-%20Landspatientregistret%20psykiatri%20-%20oplysninger%20om%20operationer.html" TargetMode="External"/><Relationship Id="rId1749" Type="http://schemas.openxmlformats.org/officeDocument/2006/relationships/hyperlink" Target="https://www.dst.dk/extranet/ForskningVariabellister/PSYK_SKSOPR%20-%20Landspatientregistret%20psykiatri%20-%20oplysninger%20om%20operationer.html" TargetMode="External"/><Relationship Id="rId1956" Type="http://schemas.openxmlformats.org/officeDocument/2006/relationships/hyperlink" Target="https://www.dst.dk/extranet/ForskningVariabellister/PSYK_SKSOPR%20-%20Landspatientregistret%20psykiatri%20-%20oplysninger%20om%20operationer.html" TargetMode="External"/><Relationship Id="rId1609" Type="http://schemas.openxmlformats.org/officeDocument/2006/relationships/hyperlink" Target="https://www.dst.dk/extranet/ForskningVariabellister/PSYK_SKSOPR%20-%20Landspatientregistret%20psykiatri%20-%20oplysninger%20om%20operationer.html" TargetMode="External"/><Relationship Id="rId1816" Type="http://schemas.openxmlformats.org/officeDocument/2006/relationships/hyperlink" Target="https://www.dst.dk/extranet/ForskningVariabellister/PSYK_SKSOPR%20-%20Landspatientregistret%20psykiatri%20-%20oplysninger%20om%20operationer.html" TargetMode="External"/><Relationship Id="rId10" Type="http://schemas.openxmlformats.org/officeDocument/2006/relationships/hyperlink" Target="https://dst.dk/extranet/ForskningVariabellister/KOTRE%20-%20Komprimeret%20elevregister%20%28KOMP3%29.html" TargetMode="External"/><Relationship Id="rId397" Type="http://schemas.openxmlformats.org/officeDocument/2006/relationships/hyperlink" Target="https://www.dst.dk/extranet/ForskningVariabellister/PSYK_SKSOPR%20-%20Landspatientregistret%20psykiatri%20-%20oplysninger%20om%20operationer.html" TargetMode="External"/><Relationship Id="rId2078" Type="http://schemas.openxmlformats.org/officeDocument/2006/relationships/hyperlink" Target="https://www.dst.dk/extranet/ForskningVariabellister/PSYK_SKSOPR%20-%20Landspatientregistret%20psykiatri%20-%20oplysninger%20om%20operationer.html" TargetMode="External"/><Relationship Id="rId257" Type="http://schemas.openxmlformats.org/officeDocument/2006/relationships/hyperlink" Target="https://www.dst.dk/extranet/ForskningVariabellister/PSYK_SKSOPR%20-%20Landspatientregistret%20psykiatri%20-%20oplysninger%20om%20operationer.html" TargetMode="External"/><Relationship Id="rId464" Type="http://schemas.openxmlformats.org/officeDocument/2006/relationships/hyperlink" Target="https://www.dst.dk/extranet/ForskningVariabellister/PSYK_SKSOPR%20-%20Landspatientregistret%20psykiatri%20-%20oplysninger%20om%20operationer.html" TargetMode="External"/><Relationship Id="rId1094" Type="http://schemas.openxmlformats.org/officeDocument/2006/relationships/hyperlink" Target="https://www.dst.dk/extranet/ForskningVariabellister/PSYK_SKSOPR%20-%20Landspatientregistret%20psykiatri%20-%20oplysninger%20om%20operationer.html" TargetMode="External"/><Relationship Id="rId2145" Type="http://schemas.openxmlformats.org/officeDocument/2006/relationships/hyperlink" Target="https://www.dst.dk/extranet/ForskningVariabellister/FOB%20-%20Folke-%20og%20Boligt%C3%A6llingen%201970.html" TargetMode="External"/><Relationship Id="rId117" Type="http://schemas.openxmlformats.org/officeDocument/2006/relationships/hyperlink" Target="https://www.dst.dk/extranet/ForskningVariabellister/PSYK_SKSOPR%20-%20Landspatientregistret%20psykiatri%20-%20oplysninger%20om%20operationer.html" TargetMode="External"/><Relationship Id="rId671" Type="http://schemas.openxmlformats.org/officeDocument/2006/relationships/hyperlink" Target="https://www.dst.dk/extranet/ForskningVariabellister/PSYK_SKSOPR%20-%20Landspatientregistret%20psykiatri%20-%20oplysninger%20om%20operationer.html" TargetMode="External"/><Relationship Id="rId769" Type="http://schemas.openxmlformats.org/officeDocument/2006/relationships/hyperlink" Target="https://www.dst.dk/extranet/ForskningVariabellister/PSYK_SKSOPR%20-%20Landspatientregistret%20psykiatri%20-%20oplysninger%20om%20operationer.html" TargetMode="External"/><Relationship Id="rId976" Type="http://schemas.openxmlformats.org/officeDocument/2006/relationships/hyperlink" Target="https://www.dst.dk/extranet/ForskningVariabellister/PSYK_SKSOPR%20-%20Landspatientregistret%20psykiatri%20-%20oplysninger%20om%20operationer.html" TargetMode="External"/><Relationship Id="rId1399" Type="http://schemas.openxmlformats.org/officeDocument/2006/relationships/hyperlink" Target="https://www.dst.dk/extranet/ForskningVariabellister/PSYK_SKSOPR%20-%20Landspatientregistret%20psykiatri%20-%20oplysninger%20om%20operationer.html" TargetMode="External"/><Relationship Id="rId324" Type="http://schemas.openxmlformats.org/officeDocument/2006/relationships/hyperlink" Target="https://www.dst.dk/extranet/ForskningVariabellister/PSYK_SKSOPR%20-%20Landspatientregistret%20psykiatri%20-%20oplysninger%20om%20operationer.html" TargetMode="External"/><Relationship Id="rId531" Type="http://schemas.openxmlformats.org/officeDocument/2006/relationships/hyperlink" Target="https://www.dst.dk/extranet/ForskningVariabellister/PSYK_SKSOPR%20-%20Landspatientregistret%20psykiatri%20-%20oplysninger%20om%20operationer.html" TargetMode="External"/><Relationship Id="rId629" Type="http://schemas.openxmlformats.org/officeDocument/2006/relationships/hyperlink" Target="https://www.dst.dk/extranet/ForskningVariabellister/PSYK_SKSOPR%20-%20Landspatientregistret%20psykiatri%20-%20oplysninger%20om%20operationer.html" TargetMode="External"/><Relationship Id="rId1161" Type="http://schemas.openxmlformats.org/officeDocument/2006/relationships/hyperlink" Target="https://www.dst.dk/extranet/ForskningVariabellister/PSYK_SKSOPR%20-%20Landspatientregistret%20psykiatri%20-%20oplysninger%20om%20operationer.html" TargetMode="External"/><Relationship Id="rId1259" Type="http://schemas.openxmlformats.org/officeDocument/2006/relationships/hyperlink" Target="https://www.dst.dk/extranet/ForskningVariabellister/PSYK_SKSOPR%20-%20Landspatientregistret%20psykiatri%20-%20oplysninger%20om%20operationer.html" TargetMode="External"/><Relationship Id="rId1466" Type="http://schemas.openxmlformats.org/officeDocument/2006/relationships/hyperlink" Target="https://www.dst.dk/extranet/ForskningVariabellister/PSYK_SKSOPR%20-%20Landspatientregistret%20psykiatri%20-%20oplysninger%20om%20operationer.html" TargetMode="External"/><Relationship Id="rId2005" Type="http://schemas.openxmlformats.org/officeDocument/2006/relationships/hyperlink" Target="https://www.dst.dk/extranet/ForskningVariabellister/PSYK_SKSOPR%20-%20Landspatientregistret%20psykiatri%20-%20oplysninger%20om%20operationer.html" TargetMode="External"/><Relationship Id="rId836" Type="http://schemas.openxmlformats.org/officeDocument/2006/relationships/hyperlink" Target="https://www.dst.dk/extranet/ForskningVariabellister/PSYK_SKSOPR%20-%20Landspatientregistret%20psykiatri%20-%20oplysninger%20om%20operationer.html" TargetMode="External"/><Relationship Id="rId1021" Type="http://schemas.openxmlformats.org/officeDocument/2006/relationships/hyperlink" Target="https://www.dst.dk/extranet/ForskningVariabellister/PSYK_SKSOPR%20-%20Landspatientregistret%20psykiatri%20-%20oplysninger%20om%20operationer.html" TargetMode="External"/><Relationship Id="rId1119" Type="http://schemas.openxmlformats.org/officeDocument/2006/relationships/hyperlink" Target="https://www.dst.dk/extranet/ForskningVariabellister/PSYK_SKSOPR%20-%20Landspatientregistret%20psykiatri%20-%20oplysninger%20om%20operationer.html" TargetMode="External"/><Relationship Id="rId1673" Type="http://schemas.openxmlformats.org/officeDocument/2006/relationships/hyperlink" Target="https://www.dst.dk/extranet/ForskningVariabellister/PSYK_SKSOPR%20-%20Landspatientregistret%20psykiatri%20-%20oplysninger%20om%20operationer.html" TargetMode="External"/><Relationship Id="rId1880" Type="http://schemas.openxmlformats.org/officeDocument/2006/relationships/hyperlink" Target="https://www.dst.dk/extranet/ForskningVariabellister/PSYK_SKSOPR%20-%20Landspatientregistret%20psykiatri%20-%20oplysninger%20om%20operationer.html" TargetMode="External"/><Relationship Id="rId1978" Type="http://schemas.openxmlformats.org/officeDocument/2006/relationships/hyperlink" Target="https://www.dst.dk/extranet/ForskningVariabellister/PSYK_SKSOPR%20-%20Landspatientregistret%20psykiatri%20-%20oplysninger%20om%20operationer.html" TargetMode="External"/><Relationship Id="rId903" Type="http://schemas.openxmlformats.org/officeDocument/2006/relationships/hyperlink" Target="https://www.dst.dk/extranet/ForskningVariabellister/PSYK_SKSOPR%20-%20Landspatientregistret%20psykiatri%20-%20oplysninger%20om%20operationer.html" TargetMode="External"/><Relationship Id="rId1326" Type="http://schemas.openxmlformats.org/officeDocument/2006/relationships/hyperlink" Target="https://www.dst.dk/extranet/ForskningVariabellister/PSYK_SKSOPR%20-%20Landspatientregistret%20psykiatri%20-%20oplysninger%20om%20operationer.html" TargetMode="External"/><Relationship Id="rId1533" Type="http://schemas.openxmlformats.org/officeDocument/2006/relationships/hyperlink" Target="https://www.dst.dk/extranet/ForskningVariabellister/PSYK_SKSOPR%20-%20Landspatientregistret%20psykiatri%20-%20oplysninger%20om%20operationer.html" TargetMode="External"/><Relationship Id="rId1740" Type="http://schemas.openxmlformats.org/officeDocument/2006/relationships/hyperlink" Target="https://www.dst.dk/extranet/ForskningVariabellister/PSYK_SKSOPR%20-%20Landspatientregistret%20psykiatri%20-%20oplysninger%20om%20operationer.html" TargetMode="External"/><Relationship Id="rId32" Type="http://schemas.openxmlformats.org/officeDocument/2006/relationships/hyperlink" Target="https://dst.dk/extranet/ForskningVariabellister/EJVK%20-%20Ejendomsvurderinger.html" TargetMode="External"/><Relationship Id="rId1600" Type="http://schemas.openxmlformats.org/officeDocument/2006/relationships/hyperlink" Target="https://www.dst.dk/extranet/ForskningVariabellister/PSYK_SKSOPR%20-%20Landspatientregistret%20psykiatri%20-%20oplysninger%20om%20operationer.html" TargetMode="External"/><Relationship Id="rId1838" Type="http://schemas.openxmlformats.org/officeDocument/2006/relationships/hyperlink" Target="https://www.dst.dk/extranet/ForskningVariabellister/PSYK_SKSOPR%20-%20Landspatientregistret%20psykiatri%20-%20oplysninger%20om%20operationer.html" TargetMode="External"/><Relationship Id="rId181" Type="http://schemas.openxmlformats.org/officeDocument/2006/relationships/hyperlink" Target="https://www.dst.dk/extranet/ForskningVariabellister/PSYK_SKSOPR%20-%20Landspatientregistret%20psykiatri%20-%20oplysninger%20om%20operationer.html" TargetMode="External"/><Relationship Id="rId1905" Type="http://schemas.openxmlformats.org/officeDocument/2006/relationships/hyperlink" Target="https://www.dst.dk/extranet/ForskningVariabellister/PSYK_SKSOPR%20-%20Landspatientregistret%20psykiatri%20-%20oplysninger%20om%20operationer.html" TargetMode="External"/><Relationship Id="rId279" Type="http://schemas.openxmlformats.org/officeDocument/2006/relationships/hyperlink" Target="https://www.dst.dk/extranet/ForskningVariabellister/PSYK_SKSOPR%20-%20Landspatientregistret%20psykiatri%20-%20oplysninger%20om%20operationer.html" TargetMode="External"/><Relationship Id="rId486" Type="http://schemas.openxmlformats.org/officeDocument/2006/relationships/hyperlink" Target="https://www.dst.dk/extranet/ForskningVariabellister/PSYK_SKSOPR%20-%20Landspatientregistret%20psykiatri%20-%20oplysninger%20om%20operationer.html" TargetMode="External"/><Relationship Id="rId693" Type="http://schemas.openxmlformats.org/officeDocument/2006/relationships/hyperlink" Target="https://www.dst.dk/extranet/ForskningVariabellister/PSYK_SKSOPR%20-%20Landspatientregistret%20psykiatri%20-%20oplysninger%20om%20operationer.html" TargetMode="External"/><Relationship Id="rId139" Type="http://schemas.openxmlformats.org/officeDocument/2006/relationships/hyperlink" Target="https://www.dst.dk/extranet/ForskningVariabellister/PSYK_SKSOPR%20-%20Landspatientregistret%20psykiatri%20-%20oplysninger%20om%20operationer.html" TargetMode="External"/><Relationship Id="rId346" Type="http://schemas.openxmlformats.org/officeDocument/2006/relationships/hyperlink" Target="https://www.dst.dk/extranet/ForskningVariabellister/PSYK_SKSOPR%20-%20Landspatientregistret%20psykiatri%20-%20oplysninger%20om%20operationer.html" TargetMode="External"/><Relationship Id="rId553" Type="http://schemas.openxmlformats.org/officeDocument/2006/relationships/hyperlink" Target="https://www.dst.dk/extranet/ForskningVariabellister/PSYK_SKSOPR%20-%20Landspatientregistret%20psykiatri%20-%20oplysninger%20om%20operationer.html" TargetMode="External"/><Relationship Id="rId760" Type="http://schemas.openxmlformats.org/officeDocument/2006/relationships/hyperlink" Target="https://www.dst.dk/extranet/ForskningVariabellister/PSYK_SKSOPR%20-%20Landspatientregistret%20psykiatri%20-%20oplysninger%20om%20operationer.html" TargetMode="External"/><Relationship Id="rId998" Type="http://schemas.openxmlformats.org/officeDocument/2006/relationships/hyperlink" Target="https://www.dst.dk/extranet/ForskningVariabellister/PSYK_SKSOPR%20-%20Landspatientregistret%20psykiatri%20-%20oplysninger%20om%20operationer.html" TargetMode="External"/><Relationship Id="rId1183" Type="http://schemas.openxmlformats.org/officeDocument/2006/relationships/hyperlink" Target="https://www.dst.dk/extranet/ForskningVariabellister/PSYK_SKSOPR%20-%20Landspatientregistret%20psykiatri%20-%20oplysninger%20om%20operationer.html" TargetMode="External"/><Relationship Id="rId1390" Type="http://schemas.openxmlformats.org/officeDocument/2006/relationships/hyperlink" Target="https://www.dst.dk/extranet/ForskningVariabellister/PSYK_SKSOPR%20-%20Landspatientregistret%20psykiatri%20-%20oplysninger%20om%20operationer.html" TargetMode="External"/><Relationship Id="rId2027" Type="http://schemas.openxmlformats.org/officeDocument/2006/relationships/hyperlink" Target="https://www.dst.dk/extranet/ForskningVariabellister/PSYK_SKSOPR%20-%20Landspatientregistret%20psykiatri%20-%20oplysninger%20om%20operationer.html" TargetMode="External"/><Relationship Id="rId206" Type="http://schemas.openxmlformats.org/officeDocument/2006/relationships/hyperlink" Target="https://www.dst.dk/extranet/ForskningVariabellister/PSYK_SKSOPR%20-%20Landspatientregistret%20psykiatri%20-%20oplysninger%20om%20operationer.html" TargetMode="External"/><Relationship Id="rId413" Type="http://schemas.openxmlformats.org/officeDocument/2006/relationships/hyperlink" Target="https://www.dst.dk/extranet/ForskningVariabellister/PSYK_SKSOPR%20-%20Landspatientregistret%20psykiatri%20-%20oplysninger%20om%20operationer.html" TargetMode="External"/><Relationship Id="rId858" Type="http://schemas.openxmlformats.org/officeDocument/2006/relationships/hyperlink" Target="https://www.dst.dk/extranet/ForskningVariabellister/PSYK_SKSOPR%20-%20Landspatientregistret%20psykiatri%20-%20oplysninger%20om%20operationer.html" TargetMode="External"/><Relationship Id="rId1043" Type="http://schemas.openxmlformats.org/officeDocument/2006/relationships/hyperlink" Target="https://www.dst.dk/extranet/ForskningVariabellister/PSYK_SKSOPR%20-%20Landspatientregistret%20psykiatri%20-%20oplysninger%20om%20operationer.html" TargetMode="External"/><Relationship Id="rId1488" Type="http://schemas.openxmlformats.org/officeDocument/2006/relationships/hyperlink" Target="https://www.dst.dk/extranet/ForskningVariabellister/PSYK_SKSOPR%20-%20Landspatientregistret%20psykiatri%20-%20oplysninger%20om%20operationer.html" TargetMode="External"/><Relationship Id="rId1695" Type="http://schemas.openxmlformats.org/officeDocument/2006/relationships/hyperlink" Target="https://www.dst.dk/extranet/ForskningVariabellister/PSYK_SKSOPR%20-%20Landspatientregistret%20psykiatri%20-%20oplysninger%20om%20operationer.html" TargetMode="External"/><Relationship Id="rId620" Type="http://schemas.openxmlformats.org/officeDocument/2006/relationships/hyperlink" Target="https://www.dst.dk/extranet/ForskningVariabellister/PSYK_SKSOPR%20-%20Landspatientregistret%20psykiatri%20-%20oplysninger%20om%20operationer.html" TargetMode="External"/><Relationship Id="rId718" Type="http://schemas.openxmlformats.org/officeDocument/2006/relationships/hyperlink" Target="https://www.dst.dk/extranet/ForskningVariabellister/PSYK_SKSOPR%20-%20Landspatientregistret%20psykiatri%20-%20oplysninger%20om%20operationer.html" TargetMode="External"/><Relationship Id="rId925" Type="http://schemas.openxmlformats.org/officeDocument/2006/relationships/hyperlink" Target="https://www.dst.dk/extranet/ForskningVariabellister/PSYK_SKSOPR%20-%20Landspatientregistret%20psykiatri%20-%20oplysninger%20om%20operationer.html" TargetMode="External"/><Relationship Id="rId1250" Type="http://schemas.openxmlformats.org/officeDocument/2006/relationships/hyperlink" Target="https://www.dst.dk/extranet/ForskningVariabellister/PSYK_SKSOPR%20-%20Landspatientregistret%20psykiatri%20-%20oplysninger%20om%20operationer.html" TargetMode="External"/><Relationship Id="rId1348" Type="http://schemas.openxmlformats.org/officeDocument/2006/relationships/hyperlink" Target="https://www.dst.dk/extranet/ForskningVariabellister/PSYK_SKSOPR%20-%20Landspatientregistret%20psykiatri%20-%20oplysninger%20om%20operationer.html" TargetMode="External"/><Relationship Id="rId1555" Type="http://schemas.openxmlformats.org/officeDocument/2006/relationships/hyperlink" Target="https://www.dst.dk/extranet/ForskningVariabellister/PSYK_SKSOPR%20-%20Landspatientregistret%20psykiatri%20-%20oplysninger%20om%20operationer.html" TargetMode="External"/><Relationship Id="rId1762" Type="http://schemas.openxmlformats.org/officeDocument/2006/relationships/hyperlink" Target="https://www.dst.dk/extranet/ForskningVariabellister/PSYK_SKSOPR%20-%20Landspatientregistret%20psykiatri%20-%20oplysninger%20om%20operationer.html" TargetMode="External"/><Relationship Id="rId1110" Type="http://schemas.openxmlformats.org/officeDocument/2006/relationships/hyperlink" Target="https://www.dst.dk/extranet/ForskningVariabellister/PSYK_SKSOPR%20-%20Landspatientregistret%20psykiatri%20-%20oplysninger%20om%20operationer.html" TargetMode="External"/><Relationship Id="rId1208" Type="http://schemas.openxmlformats.org/officeDocument/2006/relationships/hyperlink" Target="https://www.dst.dk/extranet/ForskningVariabellister/PSYK_SKSOPR%20-%20Landspatientregistret%20psykiatri%20-%20oplysninger%20om%20operationer.html" TargetMode="External"/><Relationship Id="rId1415" Type="http://schemas.openxmlformats.org/officeDocument/2006/relationships/hyperlink" Target="https://www.dst.dk/extranet/ForskningVariabellister/PSYK_SKSOPR%20-%20Landspatientregistret%20psykiatri%20-%20oplysninger%20om%20operationer.html" TargetMode="External"/><Relationship Id="rId54" Type="http://schemas.openxmlformats.org/officeDocument/2006/relationships/hyperlink" Target="https://www.dst.dk/extranet/ForskningVariabellister/LPR_SKSOPR%20-%20Landspatientregistret%20-%20operationer.html" TargetMode="External"/><Relationship Id="rId1622" Type="http://schemas.openxmlformats.org/officeDocument/2006/relationships/hyperlink" Target="https://www.dst.dk/extranet/ForskningVariabellister/PSYK_SKSOPR%20-%20Landspatientregistret%20psykiatri%20-%20oplysninger%20om%20operationer.html" TargetMode="External"/><Relationship Id="rId1927" Type="http://schemas.openxmlformats.org/officeDocument/2006/relationships/hyperlink" Target="https://www.dst.dk/extranet/ForskningVariabellister/PSYK_SKSOPR%20-%20Landspatientregistret%20psykiatri%20-%20oplysninger%20om%20operationer.html" TargetMode="External"/><Relationship Id="rId2091" Type="http://schemas.openxmlformats.org/officeDocument/2006/relationships/hyperlink" Target="https://www.dst.dk/extranet/ForskningVariabellister/PSYK_SKSOPR%20-%20Landspatientregistret%20psykiatri%20-%20oplysninger%20om%20operationer.html" TargetMode="External"/><Relationship Id="rId270" Type="http://schemas.openxmlformats.org/officeDocument/2006/relationships/hyperlink" Target="https://www.dst.dk/extranet/ForskningVariabellister/PSYK_SKSOPR%20-%20Landspatientregistret%20psykiatri%20-%20oplysninger%20om%20operationer.html" TargetMode="External"/><Relationship Id="rId130" Type="http://schemas.openxmlformats.org/officeDocument/2006/relationships/hyperlink" Target="https://www.dst.dk/extranet/ForskningVariabellister/PSYK_SKSOPR%20-%20Landspatientregistret%20psykiatri%20-%20oplysninger%20om%20operationer.html" TargetMode="External"/><Relationship Id="rId368" Type="http://schemas.openxmlformats.org/officeDocument/2006/relationships/hyperlink" Target="https://www.dst.dk/extranet/ForskningVariabellister/PSYK_SKSOPR%20-%20Landspatientregistret%20psykiatri%20-%20oplysninger%20om%20operationer.html" TargetMode="External"/><Relationship Id="rId575" Type="http://schemas.openxmlformats.org/officeDocument/2006/relationships/hyperlink" Target="https://www.dst.dk/extranet/ForskningVariabellister/PSYK_SKSOPR%20-%20Landspatientregistret%20psykiatri%20-%20oplysninger%20om%20operationer.html" TargetMode="External"/><Relationship Id="rId782" Type="http://schemas.openxmlformats.org/officeDocument/2006/relationships/hyperlink" Target="https://www.dst.dk/extranet/ForskningVariabellister/PSYK_SKSOPR%20-%20Landspatientregistret%20psykiatri%20-%20oplysninger%20om%20operationer.html" TargetMode="External"/><Relationship Id="rId2049" Type="http://schemas.openxmlformats.org/officeDocument/2006/relationships/hyperlink" Target="https://www.dst.dk/extranet/ForskningVariabellister/PSYK_SKSOPR%20-%20Landspatientregistret%20psykiatri%20-%20oplysninger%20om%20operationer.html" TargetMode="External"/><Relationship Id="rId228" Type="http://schemas.openxmlformats.org/officeDocument/2006/relationships/hyperlink" Target="https://www.dst.dk/extranet/ForskningVariabellister/PSYK_SKSOPR%20-%20Landspatientregistret%20psykiatri%20-%20oplysninger%20om%20operationer.html" TargetMode="External"/><Relationship Id="rId435" Type="http://schemas.openxmlformats.org/officeDocument/2006/relationships/hyperlink" Target="https://www.dst.dk/extranet/ForskningVariabellister/PSYK_SKSOPR%20-%20Landspatientregistret%20psykiatri%20-%20oplysninger%20om%20operationer.html" TargetMode="External"/><Relationship Id="rId642" Type="http://schemas.openxmlformats.org/officeDocument/2006/relationships/hyperlink" Target="https://www.dst.dk/extranet/ForskningVariabellister/PSYK_SKSOPR%20-%20Landspatientregistret%20psykiatri%20-%20oplysninger%20om%20operationer.html" TargetMode="External"/><Relationship Id="rId1065" Type="http://schemas.openxmlformats.org/officeDocument/2006/relationships/hyperlink" Target="https://www.dst.dk/extranet/ForskningVariabellister/PSYK_SKSOPR%20-%20Landspatientregistret%20psykiatri%20-%20oplysninger%20om%20operationer.html" TargetMode="External"/><Relationship Id="rId1272" Type="http://schemas.openxmlformats.org/officeDocument/2006/relationships/hyperlink" Target="https://www.dst.dk/extranet/ForskningVariabellister/PSYK_SKSOPR%20-%20Landspatientregistret%20psykiatri%20-%20oplysninger%20om%20operationer.html" TargetMode="External"/><Relationship Id="rId2116" Type="http://schemas.openxmlformats.org/officeDocument/2006/relationships/hyperlink" Target="https://www.dst.dk/extranet/ForskningVariabellister/DREAM%20-%20Besk%C3%A6ftigelsesministeriets%20forl%C3%B8bsdatabase%20DREAM.html" TargetMode="External"/><Relationship Id="rId502" Type="http://schemas.openxmlformats.org/officeDocument/2006/relationships/hyperlink" Target="https://www.dst.dk/extranet/ForskningVariabellister/PSYK_SKSOPR%20-%20Landspatientregistret%20psykiatri%20-%20oplysninger%20om%20operationer.html" TargetMode="External"/><Relationship Id="rId947" Type="http://schemas.openxmlformats.org/officeDocument/2006/relationships/hyperlink" Target="https://www.dst.dk/extranet/ForskningVariabellister/PSYK_SKSOPR%20-%20Landspatientregistret%20psykiatri%20-%20oplysninger%20om%20operationer.html" TargetMode="External"/><Relationship Id="rId1132" Type="http://schemas.openxmlformats.org/officeDocument/2006/relationships/hyperlink" Target="https://www.dst.dk/extranet/ForskningVariabellister/PSYK_SKSOPR%20-%20Landspatientregistret%20psykiatri%20-%20oplysninger%20om%20operationer.html" TargetMode="External"/><Relationship Id="rId1577" Type="http://schemas.openxmlformats.org/officeDocument/2006/relationships/hyperlink" Target="https://www.dst.dk/extranet/ForskningVariabellister/PSYK_SKSOPR%20-%20Landspatientregistret%20psykiatri%20-%20oplysninger%20om%20operationer.html" TargetMode="External"/><Relationship Id="rId1784" Type="http://schemas.openxmlformats.org/officeDocument/2006/relationships/hyperlink" Target="https://www.dst.dk/extranet/ForskningVariabellister/PSYK_SKSOPR%20-%20Landspatientregistret%20psykiatri%20-%20oplysninger%20om%20operationer.html" TargetMode="External"/><Relationship Id="rId1991" Type="http://schemas.openxmlformats.org/officeDocument/2006/relationships/hyperlink" Target="https://www.dst.dk/extranet/ForskningVariabellister/PSYK_SKSOPR%20-%20Landspatientregistret%20psykiatri%20-%20oplysninger%20om%20operationer.html" TargetMode="External"/><Relationship Id="rId76" Type="http://schemas.openxmlformats.org/officeDocument/2006/relationships/hyperlink" Target="https://www.dst.dk/extranet/ForskningVariabellister/PSYK_SKSOPR%20-%20Landspatientregistret%20psykiatri%20-%20oplysninger%20om%20operationer.html" TargetMode="External"/><Relationship Id="rId807" Type="http://schemas.openxmlformats.org/officeDocument/2006/relationships/hyperlink" Target="https://www.dst.dk/extranet/ForskningVariabellister/PSYK_SKSOPR%20-%20Landspatientregistret%20psykiatri%20-%20oplysninger%20om%20operationer.html" TargetMode="External"/><Relationship Id="rId1437" Type="http://schemas.openxmlformats.org/officeDocument/2006/relationships/hyperlink" Target="https://www.dst.dk/extranet/ForskningVariabellister/PSYK_SKSOPR%20-%20Landspatientregistret%20psykiatri%20-%20oplysninger%20om%20operationer.html" TargetMode="External"/><Relationship Id="rId1644" Type="http://schemas.openxmlformats.org/officeDocument/2006/relationships/hyperlink" Target="https://www.dst.dk/extranet/ForskningVariabellister/PSYK_SKSOPR%20-%20Landspatientregistret%20psykiatri%20-%20oplysninger%20om%20operationer.html" TargetMode="External"/><Relationship Id="rId1851" Type="http://schemas.openxmlformats.org/officeDocument/2006/relationships/hyperlink" Target="https://www.dst.dk/extranet/ForskningVariabellister/PSYK_SKSOPR%20-%20Landspatientregistret%20psykiatri%20-%20oplysninger%20om%20operationer.html" TargetMode="External"/><Relationship Id="rId1504" Type="http://schemas.openxmlformats.org/officeDocument/2006/relationships/hyperlink" Target="https://www.dst.dk/extranet/ForskningVariabellister/PSYK_SKSOPR%20-%20Landspatientregistret%20psykiatri%20-%20oplysninger%20om%20operationer.html" TargetMode="External"/><Relationship Id="rId1711" Type="http://schemas.openxmlformats.org/officeDocument/2006/relationships/hyperlink" Target="https://www.dst.dk/extranet/ForskningVariabellister/PSYK_SKSOPR%20-%20Landspatientregistret%20psykiatri%20-%20oplysninger%20om%20operationer.html" TargetMode="External"/><Relationship Id="rId1949" Type="http://schemas.openxmlformats.org/officeDocument/2006/relationships/hyperlink" Target="https://www.dst.dk/extranet/ForskningVariabellister/PSYK_SKSOPR%20-%20Landspatientregistret%20psykiatri%20-%20oplysninger%20om%20operationer.html" TargetMode="External"/><Relationship Id="rId292" Type="http://schemas.openxmlformats.org/officeDocument/2006/relationships/hyperlink" Target="https://www.dst.dk/extranet/ForskningVariabellister/PSYK_SKSOPR%20-%20Landspatientregistret%20psykiatri%20-%20oplysninger%20om%20operationer.html" TargetMode="External"/><Relationship Id="rId1809" Type="http://schemas.openxmlformats.org/officeDocument/2006/relationships/hyperlink" Target="https://www.dst.dk/extranet/ForskningVariabellister/PSYK_SKSOPR%20-%20Landspatientregistret%20psykiatri%20-%20oplysninger%20om%20operationer.html" TargetMode="External"/><Relationship Id="rId597" Type="http://schemas.openxmlformats.org/officeDocument/2006/relationships/hyperlink" Target="https://www.dst.dk/extranet/ForskningVariabellister/PSYK_SKSOPR%20-%20Landspatientregistret%20psykiatri%20-%20oplysninger%20om%20operationer.html" TargetMode="External"/><Relationship Id="rId152" Type="http://schemas.openxmlformats.org/officeDocument/2006/relationships/hyperlink" Target="https://www.dst.dk/extranet/ForskningVariabellister/PSYK_SKSOPR%20-%20Landspatientregistret%20psykiatri%20-%20oplysninger%20om%20operationer.html" TargetMode="External"/><Relationship Id="rId457" Type="http://schemas.openxmlformats.org/officeDocument/2006/relationships/hyperlink" Target="https://www.dst.dk/extranet/ForskningVariabellister/PSYK_SKSOPR%20-%20Landspatientregistret%20psykiatri%20-%20oplysninger%20om%20operationer.html" TargetMode="External"/><Relationship Id="rId1087" Type="http://schemas.openxmlformats.org/officeDocument/2006/relationships/hyperlink" Target="https://www.dst.dk/extranet/ForskningVariabellister/PSYK_SKSOPR%20-%20Landspatientregistret%20psykiatri%20-%20oplysninger%20om%20operationer.html" TargetMode="External"/><Relationship Id="rId1294" Type="http://schemas.openxmlformats.org/officeDocument/2006/relationships/hyperlink" Target="https://www.dst.dk/extranet/ForskningVariabellister/PSYK_SKSOPR%20-%20Landspatientregistret%20psykiatri%20-%20oplysninger%20om%20operationer.html" TargetMode="External"/><Relationship Id="rId2040" Type="http://schemas.openxmlformats.org/officeDocument/2006/relationships/hyperlink" Target="https://www.dst.dk/extranet/ForskningVariabellister/PSYK_SKSOPR%20-%20Landspatientregistret%20psykiatri%20-%20oplysninger%20om%20operationer.html" TargetMode="External"/><Relationship Id="rId2138" Type="http://schemas.openxmlformats.org/officeDocument/2006/relationships/hyperlink" Target="https://www.dst.dk/extranet/ForskningVariabellister/BUAH%20-%20B%C3%B8rn%20og%20unge%20anbragte%20h%C3%A6ndelsesregister.html" TargetMode="External"/><Relationship Id="rId664" Type="http://schemas.openxmlformats.org/officeDocument/2006/relationships/hyperlink" Target="https://www.dst.dk/extranet/ForskningVariabellister/PSYK_SKSOPR%20-%20Landspatientregistret%20psykiatri%20-%20oplysninger%20om%20operationer.html" TargetMode="External"/><Relationship Id="rId871" Type="http://schemas.openxmlformats.org/officeDocument/2006/relationships/hyperlink" Target="https://www.dst.dk/extranet/ForskningVariabellister/PSYK_SKSOPR%20-%20Landspatientregistret%20psykiatri%20-%20oplysninger%20om%20operationer.html" TargetMode="External"/><Relationship Id="rId969" Type="http://schemas.openxmlformats.org/officeDocument/2006/relationships/hyperlink" Target="https://www.dst.dk/extranet/ForskningVariabellister/PSYK_SKSOPR%20-%20Landspatientregistret%20psykiatri%20-%20oplysninger%20om%20operationer.html" TargetMode="External"/><Relationship Id="rId1599" Type="http://schemas.openxmlformats.org/officeDocument/2006/relationships/hyperlink" Target="https://www.dst.dk/extranet/ForskningVariabellister/PSYK_SKSOPR%20-%20Landspatientregistret%20psykiatri%20-%20oplysninger%20om%20operationer.html" TargetMode="External"/><Relationship Id="rId317" Type="http://schemas.openxmlformats.org/officeDocument/2006/relationships/hyperlink" Target="https://www.dst.dk/extranet/ForskningVariabellister/PSYK_SKSOPR%20-%20Landspatientregistret%20psykiatri%20-%20oplysninger%20om%20operationer.html" TargetMode="External"/><Relationship Id="rId524" Type="http://schemas.openxmlformats.org/officeDocument/2006/relationships/hyperlink" Target="https://www.dst.dk/extranet/ForskningVariabellister/PSYK_SKSOPR%20-%20Landspatientregistret%20psykiatri%20-%20oplysninger%20om%20operationer.html" TargetMode="External"/><Relationship Id="rId731" Type="http://schemas.openxmlformats.org/officeDocument/2006/relationships/hyperlink" Target="https://www.dst.dk/extranet/ForskningVariabellister/PSYK_SKSOPR%20-%20Landspatientregistret%20psykiatri%20-%20oplysninger%20om%20operationer.html" TargetMode="External"/><Relationship Id="rId1154" Type="http://schemas.openxmlformats.org/officeDocument/2006/relationships/hyperlink" Target="https://www.dst.dk/extranet/ForskningVariabellister/PSYK_SKSOPR%20-%20Landspatientregistret%20psykiatri%20-%20oplysninger%20om%20operationer.html" TargetMode="External"/><Relationship Id="rId1361" Type="http://schemas.openxmlformats.org/officeDocument/2006/relationships/hyperlink" Target="https://www.dst.dk/extranet/ForskningVariabellister/PSYK_SKSOPR%20-%20Landspatientregistret%20psykiatri%20-%20oplysninger%20om%20operationer.html" TargetMode="External"/><Relationship Id="rId1459" Type="http://schemas.openxmlformats.org/officeDocument/2006/relationships/hyperlink" Target="https://www.dst.dk/extranet/ForskningVariabellister/PSYK_SKSOPR%20-%20Landspatientregistret%20psykiatri%20-%20oplysninger%20om%20operationer.html" TargetMode="External"/><Relationship Id="rId98" Type="http://schemas.openxmlformats.org/officeDocument/2006/relationships/hyperlink" Target="https://www.dst.dk/extranet/ForskningVariabellister/PSYK_SKSOPR%20-%20Landspatientregistret%20psykiatri%20-%20oplysninger%20om%20operationer.html" TargetMode="External"/><Relationship Id="rId829" Type="http://schemas.openxmlformats.org/officeDocument/2006/relationships/hyperlink" Target="https://www.dst.dk/extranet/ForskningVariabellister/PSYK_SKSOPR%20-%20Landspatientregistret%20psykiatri%20-%20oplysninger%20om%20operationer.html" TargetMode="External"/><Relationship Id="rId1014" Type="http://schemas.openxmlformats.org/officeDocument/2006/relationships/hyperlink" Target="https://www.dst.dk/extranet/ForskningVariabellister/PSYK_SKSOPR%20-%20Landspatientregistret%20psykiatri%20-%20oplysninger%20om%20operationer.html" TargetMode="External"/><Relationship Id="rId1221" Type="http://schemas.openxmlformats.org/officeDocument/2006/relationships/hyperlink" Target="https://www.dst.dk/extranet/ForskningVariabellister/PSYK_SKSOPR%20-%20Landspatientregistret%20psykiatri%20-%20oplysninger%20om%20operationer.html" TargetMode="External"/><Relationship Id="rId1666" Type="http://schemas.openxmlformats.org/officeDocument/2006/relationships/hyperlink" Target="https://www.dst.dk/extranet/ForskningVariabellister/PSYK_SKSOPR%20-%20Landspatientregistret%20psykiatri%20-%20oplysninger%20om%20operationer.html" TargetMode="External"/><Relationship Id="rId1873" Type="http://schemas.openxmlformats.org/officeDocument/2006/relationships/hyperlink" Target="https://www.dst.dk/extranet/ForskningVariabellister/PSYK_SKSOPR%20-%20Landspatientregistret%20psykiatri%20-%20oplysninger%20om%20operationer.html" TargetMode="External"/><Relationship Id="rId1319" Type="http://schemas.openxmlformats.org/officeDocument/2006/relationships/hyperlink" Target="https://www.dst.dk/extranet/ForskningVariabellister/PSYK_SKSOPR%20-%20Landspatientregistret%20psykiatri%20-%20oplysninger%20om%20operationer.html" TargetMode="External"/><Relationship Id="rId1526" Type="http://schemas.openxmlformats.org/officeDocument/2006/relationships/hyperlink" Target="https://www.dst.dk/extranet/ForskningVariabellister/PSYK_SKSOPR%20-%20Landspatientregistret%20psykiatri%20-%20oplysninger%20om%20operationer.html" TargetMode="External"/><Relationship Id="rId1733" Type="http://schemas.openxmlformats.org/officeDocument/2006/relationships/hyperlink" Target="https://www.dst.dk/extranet/ForskningVariabellister/PSYK_SKSOPR%20-%20Landspatientregistret%20psykiatri%20-%20oplysninger%20om%20operationer.html" TargetMode="External"/><Relationship Id="rId1940" Type="http://schemas.openxmlformats.org/officeDocument/2006/relationships/hyperlink" Target="https://www.dst.dk/extranet/ForskningVariabellister/PSYK_SKSOPR%20-%20Landspatientregistret%20psykiatri%20-%20oplysninger%20om%20operationer.html" TargetMode="External"/><Relationship Id="rId25" Type="http://schemas.openxmlformats.org/officeDocument/2006/relationships/hyperlink" Target="https://dst.dk/extranet/ForskningVariabellister/SGDP%20-%20Sygedagpenge%20-%20sager.html" TargetMode="External"/><Relationship Id="rId1800" Type="http://schemas.openxmlformats.org/officeDocument/2006/relationships/hyperlink" Target="https://www.dst.dk/extranet/ForskningVariabellister/PSYK_SKSOPR%20-%20Landspatientregistret%20psykiatri%20-%20oplysninger%20om%20operationer.html" TargetMode="External"/><Relationship Id="rId174" Type="http://schemas.openxmlformats.org/officeDocument/2006/relationships/hyperlink" Target="https://www.dst.dk/extranet/ForskningVariabellister/PSYK_SKSOPR%20-%20Landspatientregistret%20psykiatri%20-%20oplysninger%20om%20operationer.html" TargetMode="External"/><Relationship Id="rId381" Type="http://schemas.openxmlformats.org/officeDocument/2006/relationships/hyperlink" Target="https://www.dst.dk/extranet/ForskningVariabellister/PSYK_SKSOPR%20-%20Landspatientregistret%20psykiatri%20-%20oplysninger%20om%20operationer.html" TargetMode="External"/><Relationship Id="rId2062" Type="http://schemas.openxmlformats.org/officeDocument/2006/relationships/hyperlink" Target="https://www.dst.dk/extranet/ForskningVariabellister/PSYK_SKSOPR%20-%20Landspatientregistret%20psykiatri%20-%20oplysninger%20om%20operationer.html" TargetMode="External"/><Relationship Id="rId241" Type="http://schemas.openxmlformats.org/officeDocument/2006/relationships/hyperlink" Target="https://www.dst.dk/extranet/ForskningVariabellister/PSYK_SKSOPR%20-%20Landspatientregistret%20psykiatri%20-%20oplysninger%20om%20operationer.html" TargetMode="External"/><Relationship Id="rId479" Type="http://schemas.openxmlformats.org/officeDocument/2006/relationships/hyperlink" Target="https://www.dst.dk/extranet/ForskningVariabellister/PSYK_SKSOPR%20-%20Landspatientregistret%20psykiatri%20-%20oplysninger%20om%20operationer.html" TargetMode="External"/><Relationship Id="rId686" Type="http://schemas.openxmlformats.org/officeDocument/2006/relationships/hyperlink" Target="https://www.dst.dk/extranet/ForskningVariabellister/PSYK_SKSOPR%20-%20Landspatientregistret%20psykiatri%20-%20oplysninger%20om%20operationer.html" TargetMode="External"/><Relationship Id="rId893" Type="http://schemas.openxmlformats.org/officeDocument/2006/relationships/hyperlink" Target="https://www.dst.dk/extranet/ForskningVariabellister/PSYK_SKSOPR%20-%20Landspatientregistret%20psykiatri%20-%20oplysninger%20om%20operationer.html" TargetMode="External"/><Relationship Id="rId339" Type="http://schemas.openxmlformats.org/officeDocument/2006/relationships/hyperlink" Target="https://www.dst.dk/extranet/ForskningVariabellister/PSYK_SKSOPR%20-%20Landspatientregistret%20psykiatri%20-%20oplysninger%20om%20operationer.html" TargetMode="External"/><Relationship Id="rId546" Type="http://schemas.openxmlformats.org/officeDocument/2006/relationships/hyperlink" Target="https://www.dst.dk/extranet/ForskningVariabellister/PSYK_SKSOPR%20-%20Landspatientregistret%20psykiatri%20-%20oplysninger%20om%20operationer.html" TargetMode="External"/><Relationship Id="rId753" Type="http://schemas.openxmlformats.org/officeDocument/2006/relationships/hyperlink" Target="https://www.dst.dk/extranet/ForskningVariabellister/PSYK_SKSOPR%20-%20Landspatientregistret%20psykiatri%20-%20oplysninger%20om%20operationer.html" TargetMode="External"/><Relationship Id="rId1176" Type="http://schemas.openxmlformats.org/officeDocument/2006/relationships/hyperlink" Target="https://www.dst.dk/extranet/ForskningVariabellister/PSYK_SKSOPR%20-%20Landspatientregistret%20psykiatri%20-%20oplysninger%20om%20operationer.html" TargetMode="External"/><Relationship Id="rId1383" Type="http://schemas.openxmlformats.org/officeDocument/2006/relationships/hyperlink" Target="https://www.dst.dk/extranet/ForskningVariabellister/PSYK_SKSOPR%20-%20Landspatientregistret%20psykiatri%20-%20oplysninger%20om%20operationer.html" TargetMode="External"/><Relationship Id="rId101" Type="http://schemas.openxmlformats.org/officeDocument/2006/relationships/hyperlink" Target="https://www.dst.dk/extranet/ForskningVariabellister/PSYK_SKSOPR%20-%20Landspatientregistret%20psykiatri%20-%20oplysninger%20om%20operationer.html" TargetMode="External"/><Relationship Id="rId406" Type="http://schemas.openxmlformats.org/officeDocument/2006/relationships/hyperlink" Target="https://www.dst.dk/extranet/ForskningVariabellister/PSYK_SKSOPR%20-%20Landspatientregistret%20psykiatri%20-%20oplysninger%20om%20operationer.html" TargetMode="External"/><Relationship Id="rId960" Type="http://schemas.openxmlformats.org/officeDocument/2006/relationships/hyperlink" Target="https://www.dst.dk/extranet/ForskningVariabellister/PSYK_SKSOPR%20-%20Landspatientregistret%20psykiatri%20-%20oplysninger%20om%20operationer.html" TargetMode="External"/><Relationship Id="rId1036" Type="http://schemas.openxmlformats.org/officeDocument/2006/relationships/hyperlink" Target="https://www.dst.dk/extranet/ForskningVariabellister/PSYK_SKSOPR%20-%20Landspatientregistret%20psykiatri%20-%20oplysninger%20om%20operationer.html" TargetMode="External"/><Relationship Id="rId1243" Type="http://schemas.openxmlformats.org/officeDocument/2006/relationships/hyperlink" Target="https://www.dst.dk/extranet/ForskningVariabellister/PSYK_SKSOPR%20-%20Landspatientregistret%20psykiatri%20-%20oplysninger%20om%20operationer.html" TargetMode="External"/><Relationship Id="rId1590" Type="http://schemas.openxmlformats.org/officeDocument/2006/relationships/hyperlink" Target="https://www.dst.dk/extranet/ForskningVariabellister/PSYK_SKSOPR%20-%20Landspatientregistret%20psykiatri%20-%20oplysninger%20om%20operationer.html" TargetMode="External"/><Relationship Id="rId1688" Type="http://schemas.openxmlformats.org/officeDocument/2006/relationships/hyperlink" Target="https://www.dst.dk/extranet/ForskningVariabellister/PSYK_SKSOPR%20-%20Landspatientregistret%20psykiatri%20-%20oplysninger%20om%20operationer.html" TargetMode="External"/><Relationship Id="rId1895" Type="http://schemas.openxmlformats.org/officeDocument/2006/relationships/hyperlink" Target="https://www.dst.dk/extranet/ForskningVariabellister/PSYK_SKSOPR%20-%20Landspatientregistret%20psykiatri%20-%20oplysninger%20om%20operationer.html" TargetMode="External"/><Relationship Id="rId613" Type="http://schemas.openxmlformats.org/officeDocument/2006/relationships/hyperlink" Target="https://www.dst.dk/extranet/ForskningVariabellister/PSYK_SKSOPR%20-%20Landspatientregistret%20psykiatri%20-%20oplysninger%20om%20operationer.html" TargetMode="External"/><Relationship Id="rId820" Type="http://schemas.openxmlformats.org/officeDocument/2006/relationships/hyperlink" Target="https://www.dst.dk/extranet/ForskningVariabellister/PSYK_SKSOPR%20-%20Landspatientregistret%20psykiatri%20-%20oplysninger%20om%20operationer.html" TargetMode="External"/><Relationship Id="rId918" Type="http://schemas.openxmlformats.org/officeDocument/2006/relationships/hyperlink" Target="https://www.dst.dk/extranet/ForskningVariabellister/PSYK_SKSOPR%20-%20Landspatientregistret%20psykiatri%20-%20oplysninger%20om%20operationer.html" TargetMode="External"/><Relationship Id="rId1450" Type="http://schemas.openxmlformats.org/officeDocument/2006/relationships/hyperlink" Target="https://www.dst.dk/extranet/ForskningVariabellister/PSYK_SKSOPR%20-%20Landspatientregistret%20psykiatri%20-%20oplysninger%20om%20operationer.html" TargetMode="External"/><Relationship Id="rId1548" Type="http://schemas.openxmlformats.org/officeDocument/2006/relationships/hyperlink" Target="https://www.dst.dk/extranet/ForskningVariabellister/PSYK_SKSOPR%20-%20Landspatientregistret%20psykiatri%20-%20oplysninger%20om%20operationer.html" TargetMode="External"/><Relationship Id="rId1755" Type="http://schemas.openxmlformats.org/officeDocument/2006/relationships/hyperlink" Target="https://www.dst.dk/extranet/ForskningVariabellister/PSYK_SKSOPR%20-%20Landspatientregistret%20psykiatri%20-%20oplysninger%20om%20operationer.html" TargetMode="External"/><Relationship Id="rId1103" Type="http://schemas.openxmlformats.org/officeDocument/2006/relationships/hyperlink" Target="https://www.dst.dk/extranet/ForskningVariabellister/PSYK_SKSOPR%20-%20Landspatientregistret%20psykiatri%20-%20oplysninger%20om%20operationer.html" TargetMode="External"/><Relationship Id="rId1310" Type="http://schemas.openxmlformats.org/officeDocument/2006/relationships/hyperlink" Target="https://www.dst.dk/extranet/ForskningVariabellister/PSYK_SKSOPR%20-%20Landspatientregistret%20psykiatri%20-%20oplysninger%20om%20operationer.html" TargetMode="External"/><Relationship Id="rId1408" Type="http://schemas.openxmlformats.org/officeDocument/2006/relationships/hyperlink" Target="https://www.dst.dk/extranet/ForskningVariabellister/PSYK_SKSOPR%20-%20Landspatientregistret%20psykiatri%20-%20oplysninger%20om%20operationer.html" TargetMode="External"/><Relationship Id="rId1962" Type="http://schemas.openxmlformats.org/officeDocument/2006/relationships/hyperlink" Target="https://www.dst.dk/extranet/ForskningVariabellister/PSYK_SKSOPR%20-%20Landspatientregistret%20psykiatri%20-%20oplysninger%20om%20operationer.html" TargetMode="External"/><Relationship Id="rId47" Type="http://schemas.openxmlformats.org/officeDocument/2006/relationships/hyperlink" Target="https://www.dst.dk/extranet/ForskningVariabellister/LPR_F_ORGANISATIONER%20-%20Landspatientregistret%20(LPR3)%20-%20Oplysninger%20om%20SOR-enheder%20og%20sygehusafsnit%20(SHAK).html" TargetMode="External"/><Relationship Id="rId1615" Type="http://schemas.openxmlformats.org/officeDocument/2006/relationships/hyperlink" Target="https://www.dst.dk/extranet/ForskningVariabellister/PSYK_SKSOPR%20-%20Landspatientregistret%20psykiatri%20-%20oplysninger%20om%20operationer.html" TargetMode="External"/><Relationship Id="rId1822" Type="http://schemas.openxmlformats.org/officeDocument/2006/relationships/hyperlink" Target="https://www.dst.dk/extranet/ForskningVariabellister/PSYK_SKSOPR%20-%20Landspatientregistret%20psykiatri%20-%20oplysninger%20om%20operationer.html" TargetMode="External"/><Relationship Id="rId196" Type="http://schemas.openxmlformats.org/officeDocument/2006/relationships/hyperlink" Target="https://www.dst.dk/extranet/ForskningVariabellister/PSYK_SKSOPR%20-%20Landspatientregistret%20psykiatri%20-%20oplysninger%20om%20operationer.html" TargetMode="External"/><Relationship Id="rId2084" Type="http://schemas.openxmlformats.org/officeDocument/2006/relationships/hyperlink" Target="https://www.dst.dk/extranet/ForskningVariabellister/PSYK_SKSOPR%20-%20Landspatientregistret%20psykiatri%20-%20oplysninger%20om%20operationer.html" TargetMode="External"/><Relationship Id="rId263" Type="http://schemas.openxmlformats.org/officeDocument/2006/relationships/hyperlink" Target="https://www.dst.dk/extranet/ForskningVariabellister/PSYK_SKSOPR%20-%20Landspatientregistret%20psykiatri%20-%20oplysninger%20om%20operationer.html" TargetMode="External"/><Relationship Id="rId470" Type="http://schemas.openxmlformats.org/officeDocument/2006/relationships/hyperlink" Target="https://www.dst.dk/extranet/ForskningVariabellister/PSYK_SKSOPR%20-%20Landspatientregistret%20psykiatri%20-%20oplysninger%20om%20operationer.html" TargetMode="External"/><Relationship Id="rId2151" Type="http://schemas.openxmlformats.org/officeDocument/2006/relationships/hyperlink" Target="https://www.dst.dk/extranet/ForskningVariabellister/BEFBOP%20-%20Bop%C3%A6ls%C3%A6ndringer.html" TargetMode="External"/><Relationship Id="rId123" Type="http://schemas.openxmlformats.org/officeDocument/2006/relationships/hyperlink" Target="https://www.dst.dk/extranet/ForskningVariabellister/PSYK_SKSOPR%20-%20Landspatientregistret%20psykiatri%20-%20oplysninger%20om%20operationer.html" TargetMode="External"/><Relationship Id="rId330" Type="http://schemas.openxmlformats.org/officeDocument/2006/relationships/hyperlink" Target="https://www.dst.dk/extranet/ForskningVariabellister/PSYK_SKSOPR%20-%20Landspatientregistret%20psykiatri%20-%20oplysninger%20om%20operationer.html" TargetMode="External"/><Relationship Id="rId568" Type="http://schemas.openxmlformats.org/officeDocument/2006/relationships/hyperlink" Target="https://www.dst.dk/extranet/ForskningVariabellister/PSYK_SKSOPR%20-%20Landspatientregistret%20psykiatri%20-%20oplysninger%20om%20operationer.html" TargetMode="External"/><Relationship Id="rId775" Type="http://schemas.openxmlformats.org/officeDocument/2006/relationships/hyperlink" Target="https://www.dst.dk/extranet/ForskningVariabellister/PSYK_SKSOPR%20-%20Landspatientregistret%20psykiatri%20-%20oplysninger%20om%20operationer.html" TargetMode="External"/><Relationship Id="rId982" Type="http://schemas.openxmlformats.org/officeDocument/2006/relationships/hyperlink" Target="https://www.dst.dk/extranet/ForskningVariabellister/PSYK_SKSOPR%20-%20Landspatientregistret%20psykiatri%20-%20oplysninger%20om%20operationer.html" TargetMode="External"/><Relationship Id="rId1198" Type="http://schemas.openxmlformats.org/officeDocument/2006/relationships/hyperlink" Target="https://www.dst.dk/extranet/ForskningVariabellister/PSYK_SKSOPR%20-%20Landspatientregistret%20psykiatri%20-%20oplysninger%20om%20operationer.html" TargetMode="External"/><Relationship Id="rId2011" Type="http://schemas.openxmlformats.org/officeDocument/2006/relationships/hyperlink" Target="https://www.dst.dk/extranet/ForskningVariabellister/PSYK_SKSOPR%20-%20Landspatientregistret%20psykiatri%20-%20oplysninger%20om%20operationer.html" TargetMode="External"/><Relationship Id="rId428" Type="http://schemas.openxmlformats.org/officeDocument/2006/relationships/hyperlink" Target="https://www.dst.dk/extranet/ForskningVariabellister/PSYK_SKSOPR%20-%20Landspatientregistret%20psykiatri%20-%20oplysninger%20om%20operationer.html" TargetMode="External"/><Relationship Id="rId635" Type="http://schemas.openxmlformats.org/officeDocument/2006/relationships/hyperlink" Target="https://www.dst.dk/extranet/ForskningVariabellister/PSYK_SKSOPR%20-%20Landspatientregistret%20psykiatri%20-%20oplysninger%20om%20operationer.html" TargetMode="External"/><Relationship Id="rId842" Type="http://schemas.openxmlformats.org/officeDocument/2006/relationships/hyperlink" Target="https://www.dst.dk/extranet/ForskningVariabellister/PSYK_SKSOPR%20-%20Landspatientregistret%20psykiatri%20-%20oplysninger%20om%20operationer.html" TargetMode="External"/><Relationship Id="rId1058" Type="http://schemas.openxmlformats.org/officeDocument/2006/relationships/hyperlink" Target="https://www.dst.dk/extranet/ForskningVariabellister/PSYK_SKSOPR%20-%20Landspatientregistret%20psykiatri%20-%20oplysninger%20om%20operationer.html" TargetMode="External"/><Relationship Id="rId1265" Type="http://schemas.openxmlformats.org/officeDocument/2006/relationships/hyperlink" Target="https://www.dst.dk/extranet/ForskningVariabellister/PSYK_SKSOPR%20-%20Landspatientregistret%20psykiatri%20-%20oplysninger%20om%20operationer.html" TargetMode="External"/><Relationship Id="rId1472" Type="http://schemas.openxmlformats.org/officeDocument/2006/relationships/hyperlink" Target="https://www.dst.dk/extranet/ForskningVariabellister/PSYK_SKSOPR%20-%20Landspatientregistret%20psykiatri%20-%20oplysninger%20om%20operationer.html" TargetMode="External"/><Relationship Id="rId2109" Type="http://schemas.openxmlformats.org/officeDocument/2006/relationships/hyperlink" Target="https://www.dst.dk/extranet/ForskningVariabellister/PSYK_SKSUBE%20-%20Landspatientregistret%20psykiatri%20-%20oplysninger%20om%20unders%C3%B8gelser.html" TargetMode="External"/><Relationship Id="rId702" Type="http://schemas.openxmlformats.org/officeDocument/2006/relationships/hyperlink" Target="https://www.dst.dk/extranet/ForskningVariabellister/PSYK_SKSOPR%20-%20Landspatientregistret%20psykiatri%20-%20oplysninger%20om%20operationer.html" TargetMode="External"/><Relationship Id="rId1125" Type="http://schemas.openxmlformats.org/officeDocument/2006/relationships/hyperlink" Target="https://www.dst.dk/extranet/ForskningVariabellister/PSYK_SKSOPR%20-%20Landspatientregistret%20psykiatri%20-%20oplysninger%20om%20operationer.html" TargetMode="External"/><Relationship Id="rId1332" Type="http://schemas.openxmlformats.org/officeDocument/2006/relationships/hyperlink" Target="https://www.dst.dk/extranet/ForskningVariabellister/PSYK_SKSOPR%20-%20Landspatientregistret%20psykiatri%20-%20oplysninger%20om%20operationer.html" TargetMode="External"/><Relationship Id="rId1777" Type="http://schemas.openxmlformats.org/officeDocument/2006/relationships/hyperlink" Target="https://www.dst.dk/extranet/ForskningVariabellister/PSYK_SKSOPR%20-%20Landspatientregistret%20psykiatri%20-%20oplysninger%20om%20operationer.html" TargetMode="External"/><Relationship Id="rId1984" Type="http://schemas.openxmlformats.org/officeDocument/2006/relationships/hyperlink" Target="https://www.dst.dk/extranet/ForskningVariabellister/PSYK_SKSOPR%20-%20Landspatientregistret%20psykiatri%20-%20oplysninger%20om%20operationer.html" TargetMode="External"/><Relationship Id="rId69" Type="http://schemas.openxmlformats.org/officeDocument/2006/relationships/hyperlink" Target="https://www.dst.dk/extranet/ForskningVariabellister/PSYK_SKSOPR%20-%20Landspatientregistret%20psykiatri%20-%20oplysninger%20om%20operationer.html" TargetMode="External"/><Relationship Id="rId1637" Type="http://schemas.openxmlformats.org/officeDocument/2006/relationships/hyperlink" Target="https://www.dst.dk/extranet/ForskningVariabellister/PSYK_SKSOPR%20-%20Landspatientregistret%20psykiatri%20-%20oplysninger%20om%20operationer.html" TargetMode="External"/><Relationship Id="rId1844" Type="http://schemas.openxmlformats.org/officeDocument/2006/relationships/hyperlink" Target="https://www.dst.dk/extranet/ForskningVariabellister/PSYK_SKSOPR%20-%20Landspatientregistret%20psykiatri%20-%20oplysninger%20om%20operationer.html" TargetMode="External"/><Relationship Id="rId1704" Type="http://schemas.openxmlformats.org/officeDocument/2006/relationships/hyperlink" Target="https://www.dst.dk/extranet/ForskningVariabellister/PSYK_SKSOPR%20-%20Landspatientregistret%20psykiatri%20-%20oplysninger%20om%20operationer.html" TargetMode="External"/><Relationship Id="rId285" Type="http://schemas.openxmlformats.org/officeDocument/2006/relationships/hyperlink" Target="https://www.dst.dk/extranet/ForskningVariabellister/PSYK_SKSOPR%20-%20Landspatientregistret%20psykiatri%20-%20oplysninger%20om%20operationer.html" TargetMode="External"/><Relationship Id="rId1911" Type="http://schemas.openxmlformats.org/officeDocument/2006/relationships/hyperlink" Target="https://www.dst.dk/extranet/ForskningVariabellister/PSYK_SKSOPR%20-%20Landspatientregistret%20psykiatri%20-%20oplysninger%20om%20operationer.html" TargetMode="External"/><Relationship Id="rId492" Type="http://schemas.openxmlformats.org/officeDocument/2006/relationships/hyperlink" Target="https://www.dst.dk/extranet/ForskningVariabellister/PSYK_SKSOPR%20-%20Landspatientregistret%20psykiatri%20-%20oplysninger%20om%20operationer.html" TargetMode="External"/><Relationship Id="rId797" Type="http://schemas.openxmlformats.org/officeDocument/2006/relationships/hyperlink" Target="https://www.dst.dk/extranet/ForskningVariabellister/PSYK_SKSOPR%20-%20Landspatientregistret%20psykiatri%20-%20oplysninger%20om%20operationer.html" TargetMode="External"/><Relationship Id="rId145" Type="http://schemas.openxmlformats.org/officeDocument/2006/relationships/hyperlink" Target="https://www.dst.dk/extranet/ForskningVariabellister/PSYK_SKSOPR%20-%20Landspatientregistret%20psykiatri%20-%20oplysninger%20om%20operationer.html" TargetMode="External"/><Relationship Id="rId352" Type="http://schemas.openxmlformats.org/officeDocument/2006/relationships/hyperlink" Target="https://www.dst.dk/extranet/ForskningVariabellister/PSYK_SKSOPR%20-%20Landspatientregistret%20psykiatri%20-%20oplysninger%20om%20operationer.html" TargetMode="External"/><Relationship Id="rId1287" Type="http://schemas.openxmlformats.org/officeDocument/2006/relationships/hyperlink" Target="https://www.dst.dk/extranet/ForskningVariabellister/PSYK_SKSOPR%20-%20Landspatientregistret%20psykiatri%20-%20oplysninger%20om%20operationer.html" TargetMode="External"/><Relationship Id="rId2033" Type="http://schemas.openxmlformats.org/officeDocument/2006/relationships/hyperlink" Target="https://www.dst.dk/extranet/ForskningVariabellister/PSYK_SKSOPR%20-%20Landspatientregistret%20psykiatri%20-%20oplysninger%20om%20operationer.html" TargetMode="External"/><Relationship Id="rId212" Type="http://schemas.openxmlformats.org/officeDocument/2006/relationships/hyperlink" Target="https://www.dst.dk/extranet/ForskningVariabellister/PSYK_SKSOPR%20-%20Landspatientregistret%20psykiatri%20-%20oplysninger%20om%20operationer.html" TargetMode="External"/><Relationship Id="rId657" Type="http://schemas.openxmlformats.org/officeDocument/2006/relationships/hyperlink" Target="https://www.dst.dk/extranet/ForskningVariabellister/PSYK_SKSOPR%20-%20Landspatientregistret%20psykiatri%20-%20oplysninger%20om%20operationer.html" TargetMode="External"/><Relationship Id="rId864" Type="http://schemas.openxmlformats.org/officeDocument/2006/relationships/hyperlink" Target="https://www.dst.dk/extranet/ForskningVariabellister/PSYK_SKSOPR%20-%20Landspatientregistret%20psykiatri%20-%20oplysninger%20om%20operationer.html" TargetMode="External"/><Relationship Id="rId1494" Type="http://schemas.openxmlformats.org/officeDocument/2006/relationships/hyperlink" Target="https://www.dst.dk/extranet/ForskningVariabellister/PSYK_SKSOPR%20-%20Landspatientregistret%20psykiatri%20-%20oplysninger%20om%20operationer.html" TargetMode="External"/><Relationship Id="rId1799" Type="http://schemas.openxmlformats.org/officeDocument/2006/relationships/hyperlink" Target="https://www.dst.dk/extranet/ForskningVariabellister/PSYK_SKSOPR%20-%20Landspatientregistret%20psykiatri%20-%20oplysninger%20om%20operationer.html" TargetMode="External"/><Relationship Id="rId2100" Type="http://schemas.openxmlformats.org/officeDocument/2006/relationships/hyperlink" Target="https://www.dst.dk/extranet/ForskningVariabellister/PSYK_SKSOPR%20-%20Landspatientregistret%20psykiatri%20-%20oplysninger%20om%20operationer.html" TargetMode="External"/><Relationship Id="rId517" Type="http://schemas.openxmlformats.org/officeDocument/2006/relationships/hyperlink" Target="https://www.dst.dk/extranet/ForskningVariabellister/PSYK_SKSOPR%20-%20Landspatientregistret%20psykiatri%20-%20oplysninger%20om%20operationer.html" TargetMode="External"/><Relationship Id="rId724" Type="http://schemas.openxmlformats.org/officeDocument/2006/relationships/hyperlink" Target="https://www.dst.dk/extranet/ForskningVariabellister/PSYK_SKSOPR%20-%20Landspatientregistret%20psykiatri%20-%20oplysninger%20om%20operationer.html" TargetMode="External"/><Relationship Id="rId931" Type="http://schemas.openxmlformats.org/officeDocument/2006/relationships/hyperlink" Target="https://www.dst.dk/extranet/ForskningVariabellister/PSYK_SKSOPR%20-%20Landspatientregistret%20psykiatri%20-%20oplysninger%20om%20operationer.html" TargetMode="External"/><Relationship Id="rId1147" Type="http://schemas.openxmlformats.org/officeDocument/2006/relationships/hyperlink" Target="https://www.dst.dk/extranet/ForskningVariabellister/PSYK_SKSOPR%20-%20Landspatientregistret%20psykiatri%20-%20oplysninger%20om%20operationer.html" TargetMode="External"/><Relationship Id="rId1354" Type="http://schemas.openxmlformats.org/officeDocument/2006/relationships/hyperlink" Target="https://www.dst.dk/extranet/ForskningVariabellister/PSYK_SKSOPR%20-%20Landspatientregistret%20psykiatri%20-%20oplysninger%20om%20operationer.html" TargetMode="External"/><Relationship Id="rId1561" Type="http://schemas.openxmlformats.org/officeDocument/2006/relationships/hyperlink" Target="https://www.dst.dk/extranet/ForskningVariabellister/PSYK_SKSOPR%20-%20Landspatientregistret%20psykiatri%20-%20oplysninger%20om%20operationer.html" TargetMode="External"/><Relationship Id="rId60" Type="http://schemas.openxmlformats.org/officeDocument/2006/relationships/hyperlink" Target="https://www.dst.dk/extranet/ForskningVariabellister/LPR_F_KONTAKTLOKATIONER%20-%20Landspatientregistret%20(LPR3)%20-%20Oplysninger%20om%20kontaktlokationer.html" TargetMode="External"/><Relationship Id="rId1007" Type="http://schemas.openxmlformats.org/officeDocument/2006/relationships/hyperlink" Target="https://www.dst.dk/extranet/ForskningVariabellister/PSYK_SKSOPR%20-%20Landspatientregistret%20psykiatri%20-%20oplysninger%20om%20operationer.html" TargetMode="External"/><Relationship Id="rId1214" Type="http://schemas.openxmlformats.org/officeDocument/2006/relationships/hyperlink" Target="https://www.dst.dk/extranet/ForskningVariabellister/PSYK_SKSOPR%20-%20Landspatientregistret%20psykiatri%20-%20oplysninger%20om%20operationer.html" TargetMode="External"/><Relationship Id="rId1421" Type="http://schemas.openxmlformats.org/officeDocument/2006/relationships/hyperlink" Target="https://www.dst.dk/extranet/ForskningVariabellister/PSYK_SKSOPR%20-%20Landspatientregistret%20psykiatri%20-%20oplysninger%20om%20operationer.html" TargetMode="External"/><Relationship Id="rId1659" Type="http://schemas.openxmlformats.org/officeDocument/2006/relationships/hyperlink" Target="https://www.dst.dk/extranet/ForskningVariabellister/PSYK_SKSOPR%20-%20Landspatientregistret%20psykiatri%20-%20oplysninger%20om%20operationer.html" TargetMode="External"/><Relationship Id="rId1866" Type="http://schemas.openxmlformats.org/officeDocument/2006/relationships/hyperlink" Target="https://www.dst.dk/extranet/ForskningVariabellister/PSYK_SKSOPR%20-%20Landspatientregistret%20psykiatri%20-%20oplysninger%20om%20operationer.html" TargetMode="External"/><Relationship Id="rId1519" Type="http://schemas.openxmlformats.org/officeDocument/2006/relationships/hyperlink" Target="https://www.dst.dk/extranet/ForskningVariabellister/PSYK_SKSOPR%20-%20Landspatientregistret%20psykiatri%20-%20oplysninger%20om%20operationer.html" TargetMode="External"/><Relationship Id="rId1726" Type="http://schemas.openxmlformats.org/officeDocument/2006/relationships/hyperlink" Target="https://www.dst.dk/extranet/ForskningVariabellister/PSYK_SKSOPR%20-%20Landspatientregistret%20psykiatri%20-%20oplysninger%20om%20operationer.html" TargetMode="External"/><Relationship Id="rId1933" Type="http://schemas.openxmlformats.org/officeDocument/2006/relationships/hyperlink" Target="https://www.dst.dk/extranet/ForskningVariabellister/PSYK_SKSOPR%20-%20Landspatientregistret%20psykiatri%20-%20oplysninger%20om%20operationer.html" TargetMode="External"/><Relationship Id="rId18" Type="http://schemas.openxmlformats.org/officeDocument/2006/relationships/hyperlink" Target="https://www.dst.dk/extranet/ForskningVariabellister/RAS%20-%20Registerbaserede%20arbejdsstyrkestatistik.html" TargetMode="External"/><Relationship Id="rId167" Type="http://schemas.openxmlformats.org/officeDocument/2006/relationships/hyperlink" Target="https://www.dst.dk/extranet/ForskningVariabellister/PSYK_SKSOPR%20-%20Landspatientregistret%20psykiatri%20-%20oplysninger%20om%20operationer.html" TargetMode="External"/><Relationship Id="rId374" Type="http://schemas.openxmlformats.org/officeDocument/2006/relationships/hyperlink" Target="https://www.dst.dk/extranet/ForskningVariabellister/PSYK_SKSOPR%20-%20Landspatientregistret%20psykiatri%20-%20oplysninger%20om%20operationer.html" TargetMode="External"/><Relationship Id="rId581" Type="http://schemas.openxmlformats.org/officeDocument/2006/relationships/hyperlink" Target="https://www.dst.dk/extranet/ForskningVariabellister/PSYK_SKSOPR%20-%20Landspatientregistret%20psykiatri%20-%20oplysninger%20om%20operationer.html" TargetMode="External"/><Relationship Id="rId2055" Type="http://schemas.openxmlformats.org/officeDocument/2006/relationships/hyperlink" Target="https://www.dst.dk/extranet/ForskningVariabellister/PSYK_SKSOPR%20-%20Landspatientregistret%20psykiatri%20-%20oplysninger%20om%20operationer.html" TargetMode="External"/><Relationship Id="rId234" Type="http://schemas.openxmlformats.org/officeDocument/2006/relationships/hyperlink" Target="https://www.dst.dk/extranet/ForskningVariabellister/PSYK_SKSOPR%20-%20Landspatientregistret%20psykiatri%20-%20oplysninger%20om%20operationer.html" TargetMode="External"/><Relationship Id="rId679" Type="http://schemas.openxmlformats.org/officeDocument/2006/relationships/hyperlink" Target="https://www.dst.dk/extranet/ForskningVariabellister/PSYK_SKSOPR%20-%20Landspatientregistret%20psykiatri%20-%20oplysninger%20om%20operationer.html" TargetMode="External"/><Relationship Id="rId886" Type="http://schemas.openxmlformats.org/officeDocument/2006/relationships/hyperlink" Target="https://www.dst.dk/extranet/ForskningVariabellister/PSYK_SKSOPR%20-%20Landspatientregistret%20psykiatri%20-%20oplysninger%20om%20operationer.html" TargetMode="External"/><Relationship Id="rId2" Type="http://schemas.openxmlformats.org/officeDocument/2006/relationships/hyperlink" Target="https://www.dst.dk/extranet/ForskningVariabellister/FAFA%20-%20C-Familier.html" TargetMode="External"/><Relationship Id="rId441" Type="http://schemas.openxmlformats.org/officeDocument/2006/relationships/hyperlink" Target="https://www.dst.dk/extranet/ForskningVariabellister/PSYK_SKSOPR%20-%20Landspatientregistret%20psykiatri%20-%20oplysninger%20om%20operationer.html" TargetMode="External"/><Relationship Id="rId539" Type="http://schemas.openxmlformats.org/officeDocument/2006/relationships/hyperlink" Target="https://www.dst.dk/extranet/ForskningVariabellister/PSYK_SKSOPR%20-%20Landspatientregistret%20psykiatri%20-%20oplysninger%20om%20operationer.html" TargetMode="External"/><Relationship Id="rId746" Type="http://schemas.openxmlformats.org/officeDocument/2006/relationships/hyperlink" Target="https://www.dst.dk/extranet/ForskningVariabellister/PSYK_SKSOPR%20-%20Landspatientregistret%20psykiatri%20-%20oplysninger%20om%20operationer.html" TargetMode="External"/><Relationship Id="rId1071" Type="http://schemas.openxmlformats.org/officeDocument/2006/relationships/hyperlink" Target="https://www.dst.dk/extranet/ForskningVariabellister/PSYK_SKSOPR%20-%20Landspatientregistret%20psykiatri%20-%20oplysninger%20om%20operationer.html" TargetMode="External"/><Relationship Id="rId1169" Type="http://schemas.openxmlformats.org/officeDocument/2006/relationships/hyperlink" Target="https://www.dst.dk/extranet/ForskningVariabellister/PSYK_SKSOPR%20-%20Landspatientregistret%20psykiatri%20-%20oplysninger%20om%20operationer.html" TargetMode="External"/><Relationship Id="rId1376" Type="http://schemas.openxmlformats.org/officeDocument/2006/relationships/hyperlink" Target="https://www.dst.dk/extranet/ForskningVariabellister/PSYK_SKSOPR%20-%20Landspatientregistret%20psykiatri%20-%20oplysninger%20om%20operationer.html" TargetMode="External"/><Relationship Id="rId1583" Type="http://schemas.openxmlformats.org/officeDocument/2006/relationships/hyperlink" Target="https://www.dst.dk/extranet/ForskningVariabellister/PSYK_SKSOPR%20-%20Landspatientregistret%20psykiatri%20-%20oplysninger%20om%20operationer.html" TargetMode="External"/><Relationship Id="rId2122" Type="http://schemas.openxmlformats.org/officeDocument/2006/relationships/hyperlink" Target="https://www.dst.dk/extranet/ForskningVariabellister/KRIN%20-%20Kriminalstatistik%20inds%C3%A6ttelser.html" TargetMode="External"/><Relationship Id="rId301" Type="http://schemas.openxmlformats.org/officeDocument/2006/relationships/hyperlink" Target="https://www.dst.dk/extranet/ForskningVariabellister/PSYK_SKSOPR%20-%20Landspatientregistret%20psykiatri%20-%20oplysninger%20om%20operationer.html" TargetMode="External"/><Relationship Id="rId953" Type="http://schemas.openxmlformats.org/officeDocument/2006/relationships/hyperlink" Target="https://www.dst.dk/extranet/ForskningVariabellister/PSYK_SKSOPR%20-%20Landspatientregistret%20psykiatri%20-%20oplysninger%20om%20operationer.html" TargetMode="External"/><Relationship Id="rId1029" Type="http://schemas.openxmlformats.org/officeDocument/2006/relationships/hyperlink" Target="https://www.dst.dk/extranet/ForskningVariabellister/PSYK_SKSOPR%20-%20Landspatientregistret%20psykiatri%20-%20oplysninger%20om%20operationer.html" TargetMode="External"/><Relationship Id="rId1236" Type="http://schemas.openxmlformats.org/officeDocument/2006/relationships/hyperlink" Target="https://www.dst.dk/extranet/ForskningVariabellister/PSYK_SKSOPR%20-%20Landspatientregistret%20psykiatri%20-%20oplysninger%20om%20operationer.html" TargetMode="External"/><Relationship Id="rId1790" Type="http://schemas.openxmlformats.org/officeDocument/2006/relationships/hyperlink" Target="https://www.dst.dk/extranet/ForskningVariabellister/PSYK_SKSOPR%20-%20Landspatientregistret%20psykiatri%20-%20oplysninger%20om%20operationer.html" TargetMode="External"/><Relationship Id="rId1888" Type="http://schemas.openxmlformats.org/officeDocument/2006/relationships/hyperlink" Target="https://www.dst.dk/extranet/ForskningVariabellister/PSYK_SKSOPR%20-%20Landspatientregistret%20psykiatri%20-%20oplysninger%20om%20operationer.html" TargetMode="External"/><Relationship Id="rId82" Type="http://schemas.openxmlformats.org/officeDocument/2006/relationships/hyperlink" Target="https://www.dst.dk/extranet/ForskningVariabellister/PSYK_SKSOPR%20-%20Landspatientregistret%20psykiatri%20-%20oplysninger%20om%20operationer.html" TargetMode="External"/><Relationship Id="rId606" Type="http://schemas.openxmlformats.org/officeDocument/2006/relationships/hyperlink" Target="https://www.dst.dk/extranet/ForskningVariabellister/PSYK_SKSOPR%20-%20Landspatientregistret%20psykiatri%20-%20oplysninger%20om%20operationer.html" TargetMode="External"/><Relationship Id="rId813" Type="http://schemas.openxmlformats.org/officeDocument/2006/relationships/hyperlink" Target="https://www.dst.dk/extranet/ForskningVariabellister/PSYK_SKSOPR%20-%20Landspatientregistret%20psykiatri%20-%20oplysninger%20om%20operationer.html" TargetMode="External"/><Relationship Id="rId1443" Type="http://schemas.openxmlformats.org/officeDocument/2006/relationships/hyperlink" Target="https://www.dst.dk/extranet/ForskningVariabellister/PSYK_SKSOPR%20-%20Landspatientregistret%20psykiatri%20-%20oplysninger%20om%20operationer.html" TargetMode="External"/><Relationship Id="rId1650" Type="http://schemas.openxmlformats.org/officeDocument/2006/relationships/hyperlink" Target="https://www.dst.dk/extranet/ForskningVariabellister/PSYK_SKSOPR%20-%20Landspatientregistret%20psykiatri%20-%20oplysninger%20om%20operationer.html" TargetMode="External"/><Relationship Id="rId1748" Type="http://schemas.openxmlformats.org/officeDocument/2006/relationships/hyperlink" Target="https://www.dst.dk/extranet/ForskningVariabellister/PSYK_SKSOPR%20-%20Landspatientregistret%20psykiatri%20-%20oplysninger%20om%20operationer.html" TargetMode="External"/><Relationship Id="rId1303" Type="http://schemas.openxmlformats.org/officeDocument/2006/relationships/hyperlink" Target="https://www.dst.dk/extranet/ForskningVariabellister/PSYK_SKSOPR%20-%20Landspatientregistret%20psykiatri%20-%20oplysninger%20om%20operationer.html" TargetMode="External"/><Relationship Id="rId1510" Type="http://schemas.openxmlformats.org/officeDocument/2006/relationships/hyperlink" Target="https://www.dst.dk/extranet/ForskningVariabellister/PSYK_SKSOPR%20-%20Landspatientregistret%20psykiatri%20-%20oplysninger%20om%20operationer.html" TargetMode="External"/><Relationship Id="rId1955" Type="http://schemas.openxmlformats.org/officeDocument/2006/relationships/hyperlink" Target="https://www.dst.dk/extranet/ForskningVariabellister/PSYK_SKSOPR%20-%20Landspatientregistret%20psykiatri%20-%20oplysninger%20om%20operationer.html" TargetMode="External"/><Relationship Id="rId1608" Type="http://schemas.openxmlformats.org/officeDocument/2006/relationships/hyperlink" Target="https://www.dst.dk/extranet/ForskningVariabellister/PSYK_SKSOPR%20-%20Landspatientregistret%20psykiatri%20-%20oplysninger%20om%20operationer.html" TargetMode="External"/><Relationship Id="rId1815" Type="http://schemas.openxmlformats.org/officeDocument/2006/relationships/hyperlink" Target="https://www.dst.dk/extranet/ForskningVariabellister/PSYK_SKSOPR%20-%20Landspatientregistret%20psykiatri%20-%20oplysninger%20om%20operationer.html" TargetMode="External"/><Relationship Id="rId189" Type="http://schemas.openxmlformats.org/officeDocument/2006/relationships/hyperlink" Target="https://www.dst.dk/extranet/ForskningVariabellister/PSYK_SKSOPR%20-%20Landspatientregistret%20psykiatri%20-%20oplysninger%20om%20operationer.html" TargetMode="External"/><Relationship Id="rId396" Type="http://schemas.openxmlformats.org/officeDocument/2006/relationships/hyperlink" Target="https://www.dst.dk/extranet/ForskningVariabellister/PSYK_SKSOPR%20-%20Landspatientregistret%20psykiatri%20-%20oplysninger%20om%20operationer.html" TargetMode="External"/><Relationship Id="rId2077" Type="http://schemas.openxmlformats.org/officeDocument/2006/relationships/hyperlink" Target="https://www.dst.dk/extranet/ForskningVariabellister/PSYK_SKSOPR%20-%20Landspatientregistret%20psykiatri%20-%20oplysninger%20om%20operationer.html" TargetMode="External"/><Relationship Id="rId256" Type="http://schemas.openxmlformats.org/officeDocument/2006/relationships/hyperlink" Target="https://www.dst.dk/extranet/ForskningVariabellister/PSYK_SKSOPR%20-%20Landspatientregistret%20psykiatri%20-%20oplysninger%20om%20operationer.html" TargetMode="External"/><Relationship Id="rId463" Type="http://schemas.openxmlformats.org/officeDocument/2006/relationships/hyperlink" Target="https://www.dst.dk/extranet/ForskningVariabellister/PSYK_SKSOPR%20-%20Landspatientregistret%20psykiatri%20-%20oplysninger%20om%20operationer.html" TargetMode="External"/><Relationship Id="rId670" Type="http://schemas.openxmlformats.org/officeDocument/2006/relationships/hyperlink" Target="https://www.dst.dk/extranet/ForskningVariabellister/PSYK_SKSOPR%20-%20Landspatientregistret%20psykiatri%20-%20oplysninger%20om%20operationer.html" TargetMode="External"/><Relationship Id="rId1093" Type="http://schemas.openxmlformats.org/officeDocument/2006/relationships/hyperlink" Target="https://www.dst.dk/extranet/ForskningVariabellister/PSYK_SKSOPR%20-%20Landspatientregistret%20psykiatri%20-%20oplysninger%20om%20operationer.html" TargetMode="External"/><Relationship Id="rId2144" Type="http://schemas.openxmlformats.org/officeDocument/2006/relationships/hyperlink" Target="https://www.dst.dk/extranet/ForskningVariabellister/UDDINST%20-%20Uddannelsesinstitutioner.html" TargetMode="External"/><Relationship Id="rId116" Type="http://schemas.openxmlformats.org/officeDocument/2006/relationships/hyperlink" Target="https://www.dst.dk/extranet/ForskningVariabellister/PSYK_SKSOPR%20-%20Landspatientregistret%20psykiatri%20-%20oplysninger%20om%20operationer.html" TargetMode="External"/><Relationship Id="rId323" Type="http://schemas.openxmlformats.org/officeDocument/2006/relationships/hyperlink" Target="https://www.dst.dk/extranet/ForskningVariabellister/PSYK_SKSOPR%20-%20Landspatientregistret%20psykiatri%20-%20oplysninger%20om%20operationer.html" TargetMode="External"/><Relationship Id="rId530" Type="http://schemas.openxmlformats.org/officeDocument/2006/relationships/hyperlink" Target="https://www.dst.dk/extranet/ForskningVariabellister/PSYK_SKSOPR%20-%20Landspatientregistret%20psykiatri%20-%20oplysninger%20om%20operationer.html" TargetMode="External"/><Relationship Id="rId768" Type="http://schemas.openxmlformats.org/officeDocument/2006/relationships/hyperlink" Target="https://www.dst.dk/extranet/ForskningVariabellister/PSYK_SKSOPR%20-%20Landspatientregistret%20psykiatri%20-%20oplysninger%20om%20operationer.html" TargetMode="External"/><Relationship Id="rId975" Type="http://schemas.openxmlformats.org/officeDocument/2006/relationships/hyperlink" Target="https://www.dst.dk/extranet/ForskningVariabellister/PSYK_SKSOPR%20-%20Landspatientregistret%20psykiatri%20-%20oplysninger%20om%20operationer.html" TargetMode="External"/><Relationship Id="rId1160" Type="http://schemas.openxmlformats.org/officeDocument/2006/relationships/hyperlink" Target="https://www.dst.dk/extranet/ForskningVariabellister/PSYK_SKSOPR%20-%20Landspatientregistret%20psykiatri%20-%20oplysninger%20om%20operationer.html" TargetMode="External"/><Relationship Id="rId1398" Type="http://schemas.openxmlformats.org/officeDocument/2006/relationships/hyperlink" Target="https://www.dst.dk/extranet/ForskningVariabellister/PSYK_SKSOPR%20-%20Landspatientregistret%20psykiatri%20-%20oplysninger%20om%20operationer.html" TargetMode="External"/><Relationship Id="rId2004" Type="http://schemas.openxmlformats.org/officeDocument/2006/relationships/hyperlink" Target="https://www.dst.dk/extranet/ForskningVariabellister/PSYK_SKSOPR%20-%20Landspatientregistret%20psykiatri%20-%20oplysninger%20om%20operationer.html" TargetMode="External"/><Relationship Id="rId628" Type="http://schemas.openxmlformats.org/officeDocument/2006/relationships/hyperlink" Target="https://www.dst.dk/extranet/ForskningVariabellister/PSYK_SKSOPR%20-%20Landspatientregistret%20psykiatri%20-%20oplysninger%20om%20operationer.html" TargetMode="External"/><Relationship Id="rId835" Type="http://schemas.openxmlformats.org/officeDocument/2006/relationships/hyperlink" Target="https://www.dst.dk/extranet/ForskningVariabellister/PSYK_SKSOPR%20-%20Landspatientregistret%20psykiatri%20-%20oplysninger%20om%20operationer.html" TargetMode="External"/><Relationship Id="rId1258" Type="http://schemas.openxmlformats.org/officeDocument/2006/relationships/hyperlink" Target="https://www.dst.dk/extranet/ForskningVariabellister/PSYK_SKSOPR%20-%20Landspatientregistret%20psykiatri%20-%20oplysninger%20om%20operationer.html" TargetMode="External"/><Relationship Id="rId1465" Type="http://schemas.openxmlformats.org/officeDocument/2006/relationships/hyperlink" Target="https://www.dst.dk/extranet/ForskningVariabellister/PSYK_SKSOPR%20-%20Landspatientregistret%20psykiatri%20-%20oplysninger%20om%20operationer.html" TargetMode="External"/><Relationship Id="rId1672" Type="http://schemas.openxmlformats.org/officeDocument/2006/relationships/hyperlink" Target="https://www.dst.dk/extranet/ForskningVariabellister/PSYK_SKSOPR%20-%20Landspatientregistret%20psykiatri%20-%20oplysninger%20om%20operationer.html" TargetMode="External"/><Relationship Id="rId1020" Type="http://schemas.openxmlformats.org/officeDocument/2006/relationships/hyperlink" Target="https://www.dst.dk/extranet/ForskningVariabellister/PSYK_SKSOPR%20-%20Landspatientregistret%20psykiatri%20-%20oplysninger%20om%20operationer.html" TargetMode="External"/><Relationship Id="rId1118" Type="http://schemas.openxmlformats.org/officeDocument/2006/relationships/hyperlink" Target="https://www.dst.dk/extranet/ForskningVariabellister/PSYK_SKSOPR%20-%20Landspatientregistret%20psykiatri%20-%20oplysninger%20om%20operationer.html" TargetMode="External"/><Relationship Id="rId1325" Type="http://schemas.openxmlformats.org/officeDocument/2006/relationships/hyperlink" Target="https://www.dst.dk/extranet/ForskningVariabellister/PSYK_SKSOPR%20-%20Landspatientregistret%20psykiatri%20-%20oplysninger%20om%20operationer.html" TargetMode="External"/><Relationship Id="rId1532" Type="http://schemas.openxmlformats.org/officeDocument/2006/relationships/hyperlink" Target="https://www.dst.dk/extranet/ForskningVariabellister/PSYK_SKSOPR%20-%20Landspatientregistret%20psykiatri%20-%20oplysninger%20om%20operationer.html" TargetMode="External"/><Relationship Id="rId1977" Type="http://schemas.openxmlformats.org/officeDocument/2006/relationships/hyperlink" Target="https://www.dst.dk/extranet/ForskningVariabellister/PSYK_SKSOPR%20-%20Landspatientregistret%20psykiatri%20-%20oplysninger%20om%20operationer.html" TargetMode="External"/><Relationship Id="rId902" Type="http://schemas.openxmlformats.org/officeDocument/2006/relationships/hyperlink" Target="https://www.dst.dk/extranet/ForskningVariabellister/PSYK_SKSOPR%20-%20Landspatientregistret%20psykiatri%20-%20oplysninger%20om%20operationer.html" TargetMode="External"/><Relationship Id="rId1837" Type="http://schemas.openxmlformats.org/officeDocument/2006/relationships/hyperlink" Target="https://www.dst.dk/extranet/ForskningVariabellister/PSYK_SKSOPR%20-%20Landspatientregistret%20psykiatri%20-%20oplysninger%20om%20operationer.html" TargetMode="External"/><Relationship Id="rId31" Type="http://schemas.openxmlformats.org/officeDocument/2006/relationships/hyperlink" Target="https://dst.dk/extranet/ForskningVariabellister/BBRB%20-%20Bygge%20og%20boligregister%20%28BED%29%20-%20bygninger.html" TargetMode="External"/><Relationship Id="rId2099" Type="http://schemas.openxmlformats.org/officeDocument/2006/relationships/hyperlink" Target="https://www.dst.dk/extranet/ForskningVariabellister/PSYK_SKSOPR%20-%20Landspatientregistret%20psykiatri%20-%20oplysninger%20om%20operationer.html" TargetMode="External"/><Relationship Id="rId180" Type="http://schemas.openxmlformats.org/officeDocument/2006/relationships/hyperlink" Target="https://www.dst.dk/extranet/ForskningVariabellister/PSYK_SKSOPR%20-%20Landspatientregistret%20psykiatri%20-%20oplysninger%20om%20operationer.html" TargetMode="External"/><Relationship Id="rId278" Type="http://schemas.openxmlformats.org/officeDocument/2006/relationships/hyperlink" Target="https://www.dst.dk/extranet/ForskningVariabellister/PSYK_SKSOPR%20-%20Landspatientregistret%20psykiatri%20-%20oplysninger%20om%20operationer.html" TargetMode="External"/><Relationship Id="rId1904" Type="http://schemas.openxmlformats.org/officeDocument/2006/relationships/hyperlink" Target="https://www.dst.dk/extranet/ForskningVariabellister/PSYK_SKSOPR%20-%20Landspatientregistret%20psykiatri%20-%20oplysninger%20om%20operationer.html" TargetMode="External"/><Relationship Id="rId485" Type="http://schemas.openxmlformats.org/officeDocument/2006/relationships/hyperlink" Target="https://www.dst.dk/extranet/ForskningVariabellister/PSYK_SKSOPR%20-%20Landspatientregistret%20psykiatri%20-%20oplysninger%20om%20operationer.html" TargetMode="External"/><Relationship Id="rId692" Type="http://schemas.openxmlformats.org/officeDocument/2006/relationships/hyperlink" Target="https://www.dst.dk/extranet/ForskningVariabellister/PSYK_SKSOPR%20-%20Landspatientregistret%20psykiatri%20-%20oplysninger%20om%20operationer.html" TargetMode="External"/><Relationship Id="rId138" Type="http://schemas.openxmlformats.org/officeDocument/2006/relationships/hyperlink" Target="https://www.dst.dk/extranet/ForskningVariabellister/PSYK_SKSOPR%20-%20Landspatientregistret%20psykiatri%20-%20oplysninger%20om%20operationer.html" TargetMode="External"/><Relationship Id="rId345" Type="http://schemas.openxmlformats.org/officeDocument/2006/relationships/hyperlink" Target="https://www.dst.dk/extranet/ForskningVariabellister/PSYK_SKSOPR%20-%20Landspatientregistret%20psykiatri%20-%20oplysninger%20om%20operationer.html" TargetMode="External"/><Relationship Id="rId552" Type="http://schemas.openxmlformats.org/officeDocument/2006/relationships/hyperlink" Target="https://www.dst.dk/extranet/ForskningVariabellister/PSYK_SKSOPR%20-%20Landspatientregistret%20psykiatri%20-%20oplysninger%20om%20operationer.html" TargetMode="External"/><Relationship Id="rId997" Type="http://schemas.openxmlformats.org/officeDocument/2006/relationships/hyperlink" Target="https://www.dst.dk/extranet/ForskningVariabellister/PSYK_SKSOPR%20-%20Landspatientregistret%20psykiatri%20-%20oplysninger%20om%20operationer.html" TargetMode="External"/><Relationship Id="rId1182" Type="http://schemas.openxmlformats.org/officeDocument/2006/relationships/hyperlink" Target="https://www.dst.dk/extranet/ForskningVariabellister/PSYK_SKSOPR%20-%20Landspatientregistret%20psykiatri%20-%20oplysninger%20om%20operationer.html" TargetMode="External"/><Relationship Id="rId2026" Type="http://schemas.openxmlformats.org/officeDocument/2006/relationships/hyperlink" Target="https://www.dst.dk/extranet/ForskningVariabellister/PSYK_SKSOPR%20-%20Landspatientregistret%20psykiatri%20-%20oplysninger%20om%20operationer.html" TargetMode="External"/><Relationship Id="rId205" Type="http://schemas.openxmlformats.org/officeDocument/2006/relationships/hyperlink" Target="https://www.dst.dk/extranet/ForskningVariabellister/PSYK_SKSOPR%20-%20Landspatientregistret%20psykiatri%20-%20oplysninger%20om%20operationer.html" TargetMode="External"/><Relationship Id="rId412" Type="http://schemas.openxmlformats.org/officeDocument/2006/relationships/hyperlink" Target="https://www.dst.dk/extranet/ForskningVariabellister/PSYK_SKSOPR%20-%20Landspatientregistret%20psykiatri%20-%20oplysninger%20om%20operationer.html" TargetMode="External"/><Relationship Id="rId857" Type="http://schemas.openxmlformats.org/officeDocument/2006/relationships/hyperlink" Target="https://www.dst.dk/extranet/ForskningVariabellister/PSYK_SKSOPR%20-%20Landspatientregistret%20psykiatri%20-%20oplysninger%20om%20operationer.html" TargetMode="External"/><Relationship Id="rId1042" Type="http://schemas.openxmlformats.org/officeDocument/2006/relationships/hyperlink" Target="https://www.dst.dk/extranet/ForskningVariabellister/PSYK_SKSOPR%20-%20Landspatientregistret%20psykiatri%20-%20oplysninger%20om%20operationer.html" TargetMode="External"/><Relationship Id="rId1487" Type="http://schemas.openxmlformats.org/officeDocument/2006/relationships/hyperlink" Target="https://www.dst.dk/extranet/ForskningVariabellister/PSYK_SKSOPR%20-%20Landspatientregistret%20psykiatri%20-%20oplysninger%20om%20operationer.html" TargetMode="External"/><Relationship Id="rId1694" Type="http://schemas.openxmlformats.org/officeDocument/2006/relationships/hyperlink" Target="https://www.dst.dk/extranet/ForskningVariabellister/PSYK_SKSOPR%20-%20Landspatientregistret%20psykiatri%20-%20oplysninger%20om%20operationer.html" TargetMode="External"/><Relationship Id="rId717" Type="http://schemas.openxmlformats.org/officeDocument/2006/relationships/hyperlink" Target="https://www.dst.dk/extranet/ForskningVariabellister/PSYK_SKSOPR%20-%20Landspatientregistret%20psykiatri%20-%20oplysninger%20om%20operationer.html" TargetMode="External"/><Relationship Id="rId924" Type="http://schemas.openxmlformats.org/officeDocument/2006/relationships/hyperlink" Target="https://www.dst.dk/extranet/ForskningVariabellister/PSYK_SKSOPR%20-%20Landspatientregistret%20psykiatri%20-%20oplysninger%20om%20operationer.html" TargetMode="External"/><Relationship Id="rId1347" Type="http://schemas.openxmlformats.org/officeDocument/2006/relationships/hyperlink" Target="https://www.dst.dk/extranet/ForskningVariabellister/PSYK_SKSOPR%20-%20Landspatientregistret%20psykiatri%20-%20oplysninger%20om%20operationer.html" TargetMode="External"/><Relationship Id="rId1554" Type="http://schemas.openxmlformats.org/officeDocument/2006/relationships/hyperlink" Target="https://www.dst.dk/extranet/ForskningVariabellister/PSYK_SKSOPR%20-%20Landspatientregistret%20psykiatri%20-%20oplysninger%20om%20operationer.html" TargetMode="External"/><Relationship Id="rId1761" Type="http://schemas.openxmlformats.org/officeDocument/2006/relationships/hyperlink" Target="https://www.dst.dk/extranet/ForskningVariabellister/PSYK_SKSOPR%20-%20Landspatientregistret%20psykiatri%20-%20oplysninger%20om%20operationer.html" TargetMode="External"/><Relationship Id="rId1999" Type="http://schemas.openxmlformats.org/officeDocument/2006/relationships/hyperlink" Target="https://www.dst.dk/extranet/ForskningVariabellister/PSYK_SKSOPR%20-%20Landspatientregistret%20psykiatri%20-%20oplysninger%20om%20operationer.html" TargetMode="External"/><Relationship Id="rId53" Type="http://schemas.openxmlformats.org/officeDocument/2006/relationships/hyperlink" Target="https://www.dst.dk/extranet/ForskningVariabellister/LPR_F_RESULTATER%20-%20Landspatientregistret%20(LPR3)%20-%20Oplysninger%20om%20obligatorisk%20resultatindberetning.html" TargetMode="External"/><Relationship Id="rId1207" Type="http://schemas.openxmlformats.org/officeDocument/2006/relationships/hyperlink" Target="https://www.dst.dk/extranet/ForskningVariabellister/PSYK_SKSOPR%20-%20Landspatientregistret%20psykiatri%20-%20oplysninger%20om%20operationer.html" TargetMode="External"/><Relationship Id="rId1414" Type="http://schemas.openxmlformats.org/officeDocument/2006/relationships/hyperlink" Target="https://www.dst.dk/extranet/ForskningVariabellister/PSYK_SKSOPR%20-%20Landspatientregistret%20psykiatri%20-%20oplysninger%20om%20operationer.html" TargetMode="External"/><Relationship Id="rId1621" Type="http://schemas.openxmlformats.org/officeDocument/2006/relationships/hyperlink" Target="https://www.dst.dk/extranet/ForskningVariabellister/PSYK_SKSOPR%20-%20Landspatientregistret%20psykiatri%20-%20oplysninger%20om%20operationer.html" TargetMode="External"/><Relationship Id="rId1859" Type="http://schemas.openxmlformats.org/officeDocument/2006/relationships/hyperlink" Target="https://www.dst.dk/extranet/ForskningVariabellister/PSYK_SKSOPR%20-%20Landspatientregistret%20psykiatri%20-%20oplysninger%20om%20operationer.html" TargetMode="External"/><Relationship Id="rId1719" Type="http://schemas.openxmlformats.org/officeDocument/2006/relationships/hyperlink" Target="https://www.dst.dk/extranet/ForskningVariabellister/PSYK_SKSOPR%20-%20Landspatientregistret%20psykiatri%20-%20oplysninger%20om%20operationer.html" TargetMode="External"/><Relationship Id="rId1926" Type="http://schemas.openxmlformats.org/officeDocument/2006/relationships/hyperlink" Target="https://www.dst.dk/extranet/ForskningVariabellister/PSYK_SKSOPR%20-%20Landspatientregistret%20psykiatri%20-%20oplysninger%20om%20operationer.html" TargetMode="External"/><Relationship Id="rId2090" Type="http://schemas.openxmlformats.org/officeDocument/2006/relationships/hyperlink" Target="https://www.dst.dk/extranet/ForskningVariabellister/PSYK_SKSOPR%20-%20Landspatientregistret%20psykiatri%20-%20oplysninger%20om%20operationer.html" TargetMode="External"/><Relationship Id="rId367" Type="http://schemas.openxmlformats.org/officeDocument/2006/relationships/hyperlink" Target="https://www.dst.dk/extranet/ForskningVariabellister/PSYK_SKSOPR%20-%20Landspatientregistret%20psykiatri%20-%20oplysninger%20om%20operationer.html" TargetMode="External"/><Relationship Id="rId574" Type="http://schemas.openxmlformats.org/officeDocument/2006/relationships/hyperlink" Target="https://www.dst.dk/extranet/ForskningVariabellister/PSYK_SKSOPR%20-%20Landspatientregistret%20psykiatri%20-%20oplysninger%20om%20operationer.html" TargetMode="External"/><Relationship Id="rId2048" Type="http://schemas.openxmlformats.org/officeDocument/2006/relationships/hyperlink" Target="https://www.dst.dk/extranet/ForskningVariabellister/PSYK_SKSOPR%20-%20Landspatientregistret%20psykiatri%20-%20oplysninger%20om%20operationer.html" TargetMode="External"/><Relationship Id="rId227" Type="http://schemas.openxmlformats.org/officeDocument/2006/relationships/hyperlink" Target="https://www.dst.dk/extranet/ForskningVariabellister/PSYK_SKSOPR%20-%20Landspatientregistret%20psykiatri%20-%20oplysninger%20om%20operationer.html" TargetMode="External"/><Relationship Id="rId781" Type="http://schemas.openxmlformats.org/officeDocument/2006/relationships/hyperlink" Target="https://www.dst.dk/extranet/ForskningVariabellister/PSYK_SKSOPR%20-%20Landspatientregistret%20psykiatri%20-%20oplysninger%20om%20operationer.html" TargetMode="External"/><Relationship Id="rId879" Type="http://schemas.openxmlformats.org/officeDocument/2006/relationships/hyperlink" Target="https://www.dst.dk/extranet/ForskningVariabellister/PSYK_SKSOPR%20-%20Landspatientregistret%20psykiatri%20-%20oplysninger%20om%20operationer.html" TargetMode="External"/><Relationship Id="rId434" Type="http://schemas.openxmlformats.org/officeDocument/2006/relationships/hyperlink" Target="https://www.dst.dk/extranet/ForskningVariabellister/PSYK_SKSOPR%20-%20Landspatientregistret%20psykiatri%20-%20oplysninger%20om%20operationer.html" TargetMode="External"/><Relationship Id="rId641" Type="http://schemas.openxmlformats.org/officeDocument/2006/relationships/hyperlink" Target="https://www.dst.dk/extranet/ForskningVariabellister/PSYK_SKSOPR%20-%20Landspatientregistret%20psykiatri%20-%20oplysninger%20om%20operationer.html" TargetMode="External"/><Relationship Id="rId739" Type="http://schemas.openxmlformats.org/officeDocument/2006/relationships/hyperlink" Target="https://www.dst.dk/extranet/ForskningVariabellister/PSYK_SKSOPR%20-%20Landspatientregistret%20psykiatri%20-%20oplysninger%20om%20operationer.html" TargetMode="External"/><Relationship Id="rId1064" Type="http://schemas.openxmlformats.org/officeDocument/2006/relationships/hyperlink" Target="https://www.dst.dk/extranet/ForskningVariabellister/PSYK_SKSOPR%20-%20Landspatientregistret%20psykiatri%20-%20oplysninger%20om%20operationer.html" TargetMode="External"/><Relationship Id="rId1271" Type="http://schemas.openxmlformats.org/officeDocument/2006/relationships/hyperlink" Target="https://www.dst.dk/extranet/ForskningVariabellister/PSYK_SKSOPR%20-%20Landspatientregistret%20psykiatri%20-%20oplysninger%20om%20operationer.html" TargetMode="External"/><Relationship Id="rId1369" Type="http://schemas.openxmlformats.org/officeDocument/2006/relationships/hyperlink" Target="https://www.dst.dk/extranet/ForskningVariabellister/PSYK_SKSOPR%20-%20Landspatientregistret%20psykiatri%20-%20oplysninger%20om%20operationer.html" TargetMode="External"/><Relationship Id="rId1576" Type="http://schemas.openxmlformats.org/officeDocument/2006/relationships/hyperlink" Target="https://www.dst.dk/extranet/ForskningVariabellister/PSYK_SKSOPR%20-%20Landspatientregistret%20psykiatri%20-%20oplysninger%20om%20operationer.html" TargetMode="External"/><Relationship Id="rId2115" Type="http://schemas.openxmlformats.org/officeDocument/2006/relationships/hyperlink" Target="https://www.dst.dk/extranet/ForskningVariabellister/LMDB%20-%20L%C3%A6gemiddeldatabasen.html" TargetMode="External"/><Relationship Id="rId501" Type="http://schemas.openxmlformats.org/officeDocument/2006/relationships/hyperlink" Target="https://www.dst.dk/extranet/ForskningVariabellister/PSYK_SKSOPR%20-%20Landspatientregistret%20psykiatri%20-%20oplysninger%20om%20operationer.html" TargetMode="External"/><Relationship Id="rId946" Type="http://schemas.openxmlformats.org/officeDocument/2006/relationships/hyperlink" Target="https://www.dst.dk/extranet/ForskningVariabellister/PSYK_SKSOPR%20-%20Landspatientregistret%20psykiatri%20-%20oplysninger%20om%20operationer.html" TargetMode="External"/><Relationship Id="rId1131" Type="http://schemas.openxmlformats.org/officeDocument/2006/relationships/hyperlink" Target="https://www.dst.dk/extranet/ForskningVariabellister/PSYK_SKSOPR%20-%20Landspatientregistret%20psykiatri%20-%20oplysninger%20om%20operationer.html" TargetMode="External"/><Relationship Id="rId1229" Type="http://schemas.openxmlformats.org/officeDocument/2006/relationships/hyperlink" Target="https://www.dst.dk/extranet/ForskningVariabellister/PSYK_SKSOPR%20-%20Landspatientregistret%20psykiatri%20-%20oplysninger%20om%20operationer.html" TargetMode="External"/><Relationship Id="rId1783" Type="http://schemas.openxmlformats.org/officeDocument/2006/relationships/hyperlink" Target="https://www.dst.dk/extranet/ForskningVariabellister/PSYK_SKSOPR%20-%20Landspatientregistret%20psykiatri%20-%20oplysninger%20om%20operationer.html" TargetMode="External"/><Relationship Id="rId1990" Type="http://schemas.openxmlformats.org/officeDocument/2006/relationships/hyperlink" Target="https://www.dst.dk/extranet/ForskningVariabellister/PSYK_SKSOPR%20-%20Landspatientregistret%20psykiatri%20-%20oplysninger%20om%20operationer.html" TargetMode="External"/><Relationship Id="rId75" Type="http://schemas.openxmlformats.org/officeDocument/2006/relationships/hyperlink" Target="https://www.dst.dk/extranet/ForskningVariabellister/PSYK_SKSOPR%20-%20Landspatientregistret%20psykiatri%20-%20oplysninger%20om%20operationer.html" TargetMode="External"/><Relationship Id="rId806" Type="http://schemas.openxmlformats.org/officeDocument/2006/relationships/hyperlink" Target="https://www.dst.dk/extranet/ForskningVariabellister/PSYK_SKSOPR%20-%20Landspatientregistret%20psykiatri%20-%20oplysninger%20om%20operationer.html" TargetMode="External"/><Relationship Id="rId1436" Type="http://schemas.openxmlformats.org/officeDocument/2006/relationships/hyperlink" Target="https://www.dst.dk/extranet/ForskningVariabellister/PSYK_SKSOPR%20-%20Landspatientregistret%20psykiatri%20-%20oplysninger%20om%20operationer.html" TargetMode="External"/><Relationship Id="rId1643" Type="http://schemas.openxmlformats.org/officeDocument/2006/relationships/hyperlink" Target="https://www.dst.dk/extranet/ForskningVariabellister/PSYK_SKSOPR%20-%20Landspatientregistret%20psykiatri%20-%20oplysninger%20om%20operationer.html" TargetMode="External"/><Relationship Id="rId1850" Type="http://schemas.openxmlformats.org/officeDocument/2006/relationships/hyperlink" Target="https://www.dst.dk/extranet/ForskningVariabellister/PSYK_SKSOPR%20-%20Landspatientregistret%20psykiatri%20-%20oplysninger%20om%20operationer.html" TargetMode="External"/><Relationship Id="rId1503" Type="http://schemas.openxmlformats.org/officeDocument/2006/relationships/hyperlink" Target="https://www.dst.dk/extranet/ForskningVariabellister/PSYK_SKSOPR%20-%20Landspatientregistret%20psykiatri%20-%20oplysninger%20om%20operationer.html" TargetMode="External"/><Relationship Id="rId1710" Type="http://schemas.openxmlformats.org/officeDocument/2006/relationships/hyperlink" Target="https://www.dst.dk/extranet/ForskningVariabellister/PSYK_SKSOPR%20-%20Landspatientregistret%20psykiatri%20-%20oplysninger%20om%20operationer.html" TargetMode="External"/><Relationship Id="rId1948" Type="http://schemas.openxmlformats.org/officeDocument/2006/relationships/hyperlink" Target="https://www.dst.dk/extranet/ForskningVariabellister/PSYK_SKSOPR%20-%20Landspatientregistret%20psykiatri%20-%20oplysninger%20om%20operationer.html" TargetMode="External"/><Relationship Id="rId291" Type="http://schemas.openxmlformats.org/officeDocument/2006/relationships/hyperlink" Target="https://www.dst.dk/extranet/ForskningVariabellister/PSYK_SKSOPR%20-%20Landspatientregistret%20psykiatri%20-%20oplysninger%20om%20operationer.html" TargetMode="External"/><Relationship Id="rId1808" Type="http://schemas.openxmlformats.org/officeDocument/2006/relationships/hyperlink" Target="https://www.dst.dk/extranet/ForskningVariabellister/PSYK_SKSOPR%20-%20Landspatientregistret%20psykiatri%20-%20oplysninger%20om%20operationer.html" TargetMode="External"/><Relationship Id="rId151" Type="http://schemas.openxmlformats.org/officeDocument/2006/relationships/hyperlink" Target="https://www.dst.dk/extranet/ForskningVariabellister/PSYK_SKSOPR%20-%20Landspatientregistret%20psykiatri%20-%20oplysninger%20om%20operationer.html" TargetMode="External"/><Relationship Id="rId389" Type="http://schemas.openxmlformats.org/officeDocument/2006/relationships/hyperlink" Target="https://www.dst.dk/extranet/ForskningVariabellister/PSYK_SKSOPR%20-%20Landspatientregistret%20psykiatri%20-%20oplysninger%20om%20operationer.html" TargetMode="External"/><Relationship Id="rId596" Type="http://schemas.openxmlformats.org/officeDocument/2006/relationships/hyperlink" Target="https://www.dst.dk/extranet/ForskningVariabellister/PSYK_SKSOPR%20-%20Landspatientregistret%20psykiatri%20-%20oplysninger%20om%20operationer.html" TargetMode="External"/><Relationship Id="rId249" Type="http://schemas.openxmlformats.org/officeDocument/2006/relationships/hyperlink" Target="https://www.dst.dk/extranet/ForskningVariabellister/PSYK_SKSOPR%20-%20Landspatientregistret%20psykiatri%20-%20oplysninger%20om%20operationer.html" TargetMode="External"/><Relationship Id="rId456" Type="http://schemas.openxmlformats.org/officeDocument/2006/relationships/hyperlink" Target="https://www.dst.dk/extranet/ForskningVariabellister/PSYK_SKSOPR%20-%20Landspatientregistret%20psykiatri%20-%20oplysninger%20om%20operationer.html" TargetMode="External"/><Relationship Id="rId663" Type="http://schemas.openxmlformats.org/officeDocument/2006/relationships/hyperlink" Target="https://www.dst.dk/extranet/ForskningVariabellister/PSYK_SKSOPR%20-%20Landspatientregistret%20psykiatri%20-%20oplysninger%20om%20operationer.html" TargetMode="External"/><Relationship Id="rId870" Type="http://schemas.openxmlformats.org/officeDocument/2006/relationships/hyperlink" Target="https://www.dst.dk/extranet/ForskningVariabellister/PSYK_SKSOPR%20-%20Landspatientregistret%20psykiatri%20-%20oplysninger%20om%20operationer.html" TargetMode="External"/><Relationship Id="rId1086" Type="http://schemas.openxmlformats.org/officeDocument/2006/relationships/hyperlink" Target="https://www.dst.dk/extranet/ForskningVariabellister/PSYK_SKSOPR%20-%20Landspatientregistret%20psykiatri%20-%20oplysninger%20om%20operationer.html" TargetMode="External"/><Relationship Id="rId1293" Type="http://schemas.openxmlformats.org/officeDocument/2006/relationships/hyperlink" Target="https://www.dst.dk/extranet/ForskningVariabellister/PSYK_SKSOPR%20-%20Landspatientregistret%20psykiatri%20-%20oplysninger%20om%20operationer.html" TargetMode="External"/><Relationship Id="rId2137" Type="http://schemas.openxmlformats.org/officeDocument/2006/relationships/hyperlink" Target="https://www.dst.dk/extranet/ForskningVariabellister/BUAS%20-%20B%C3%B8rn%20og%20unge%20anbragte%20kvartalsstatus.html" TargetMode="External"/><Relationship Id="rId109" Type="http://schemas.openxmlformats.org/officeDocument/2006/relationships/hyperlink" Target="https://www.dst.dk/extranet/ForskningVariabellister/PSYK_SKSOPR%20-%20Landspatientregistret%20psykiatri%20-%20oplysninger%20om%20operationer.html" TargetMode="External"/><Relationship Id="rId316" Type="http://schemas.openxmlformats.org/officeDocument/2006/relationships/hyperlink" Target="https://www.dst.dk/extranet/ForskningVariabellister/PSYK_SKSOPR%20-%20Landspatientregistret%20psykiatri%20-%20oplysninger%20om%20operationer.html" TargetMode="External"/><Relationship Id="rId523" Type="http://schemas.openxmlformats.org/officeDocument/2006/relationships/hyperlink" Target="https://www.dst.dk/extranet/ForskningVariabellister/PSYK_SKSOPR%20-%20Landspatientregistret%20psykiatri%20-%20oplysninger%20om%20operationer.html" TargetMode="External"/><Relationship Id="rId968" Type="http://schemas.openxmlformats.org/officeDocument/2006/relationships/hyperlink" Target="https://www.dst.dk/extranet/ForskningVariabellister/PSYK_SKSOPR%20-%20Landspatientregistret%20psykiatri%20-%20oplysninger%20om%20operationer.html" TargetMode="External"/><Relationship Id="rId1153" Type="http://schemas.openxmlformats.org/officeDocument/2006/relationships/hyperlink" Target="https://www.dst.dk/extranet/ForskningVariabellister/PSYK_SKSOPR%20-%20Landspatientregistret%20psykiatri%20-%20oplysninger%20om%20operationer.html" TargetMode="External"/><Relationship Id="rId1598" Type="http://schemas.openxmlformats.org/officeDocument/2006/relationships/hyperlink" Target="https://www.dst.dk/extranet/ForskningVariabellister/PSYK_SKSOPR%20-%20Landspatientregistret%20psykiatri%20-%20oplysninger%20om%20operationer.html" TargetMode="External"/><Relationship Id="rId97" Type="http://schemas.openxmlformats.org/officeDocument/2006/relationships/hyperlink" Target="https://www.dst.dk/extranet/ForskningVariabellister/PSYK_SKSOPR%20-%20Landspatientregistret%20psykiatri%20-%20oplysninger%20om%20operationer.html" TargetMode="External"/><Relationship Id="rId730" Type="http://schemas.openxmlformats.org/officeDocument/2006/relationships/hyperlink" Target="https://www.dst.dk/extranet/ForskningVariabellister/PSYK_SKSOPR%20-%20Landspatientregistret%20psykiatri%20-%20oplysninger%20om%20operationer.html" TargetMode="External"/><Relationship Id="rId828" Type="http://schemas.openxmlformats.org/officeDocument/2006/relationships/hyperlink" Target="https://www.dst.dk/extranet/ForskningVariabellister/PSYK_SKSOPR%20-%20Landspatientregistret%20psykiatri%20-%20oplysninger%20om%20operationer.html" TargetMode="External"/><Relationship Id="rId1013" Type="http://schemas.openxmlformats.org/officeDocument/2006/relationships/hyperlink" Target="https://www.dst.dk/extranet/ForskningVariabellister/PSYK_SKSOPR%20-%20Landspatientregistret%20psykiatri%20-%20oplysninger%20om%20operationer.html" TargetMode="External"/><Relationship Id="rId1360" Type="http://schemas.openxmlformats.org/officeDocument/2006/relationships/hyperlink" Target="https://www.dst.dk/extranet/ForskningVariabellister/PSYK_SKSOPR%20-%20Landspatientregistret%20psykiatri%20-%20oplysninger%20om%20operationer.html" TargetMode="External"/><Relationship Id="rId1458" Type="http://schemas.openxmlformats.org/officeDocument/2006/relationships/hyperlink" Target="https://www.dst.dk/extranet/ForskningVariabellister/PSYK_SKSOPR%20-%20Landspatientregistret%20psykiatri%20-%20oplysninger%20om%20operationer.html" TargetMode="External"/><Relationship Id="rId1665" Type="http://schemas.openxmlformats.org/officeDocument/2006/relationships/hyperlink" Target="https://www.dst.dk/extranet/ForskningVariabellister/PSYK_SKSOPR%20-%20Landspatientregistret%20psykiatri%20-%20oplysninger%20om%20operationer.html" TargetMode="External"/><Relationship Id="rId1872" Type="http://schemas.openxmlformats.org/officeDocument/2006/relationships/hyperlink" Target="https://www.dst.dk/extranet/ForskningVariabellister/PSYK_SKSOPR%20-%20Landspatientregistret%20psykiatri%20-%20oplysninger%20om%20operationer.html" TargetMode="External"/><Relationship Id="rId1220" Type="http://schemas.openxmlformats.org/officeDocument/2006/relationships/hyperlink" Target="https://www.dst.dk/extranet/ForskningVariabellister/PSYK_SKSOPR%20-%20Landspatientregistret%20psykiatri%20-%20oplysninger%20om%20operationer.html" TargetMode="External"/><Relationship Id="rId1318" Type="http://schemas.openxmlformats.org/officeDocument/2006/relationships/hyperlink" Target="https://www.dst.dk/extranet/ForskningVariabellister/PSYK_SKSOPR%20-%20Landspatientregistret%20psykiatri%20-%20oplysninger%20om%20operationer.html" TargetMode="External"/><Relationship Id="rId1525" Type="http://schemas.openxmlformats.org/officeDocument/2006/relationships/hyperlink" Target="https://www.dst.dk/extranet/ForskningVariabellister/PSYK_SKSOPR%20-%20Landspatientregistret%20psykiatri%20-%20oplysninger%20om%20operationer.html" TargetMode="External"/><Relationship Id="rId1732" Type="http://schemas.openxmlformats.org/officeDocument/2006/relationships/hyperlink" Target="https://www.dst.dk/extranet/ForskningVariabellister/PSYK_SKSOPR%20-%20Landspatientregistret%20psykiatri%20-%20oplysninger%20om%20operationer.html" TargetMode="External"/><Relationship Id="rId24" Type="http://schemas.openxmlformats.org/officeDocument/2006/relationships/hyperlink" Target="https://dst.dk/extranet/ForskningVariabellister/IDFI%20-%20IDA%20firmaer.html" TargetMode="External"/><Relationship Id="rId173" Type="http://schemas.openxmlformats.org/officeDocument/2006/relationships/hyperlink" Target="https://www.dst.dk/extranet/ForskningVariabellister/PSYK_SKSOPR%20-%20Landspatientregistret%20psykiatri%20-%20oplysninger%20om%20operationer.html" TargetMode="External"/><Relationship Id="rId380" Type="http://schemas.openxmlformats.org/officeDocument/2006/relationships/hyperlink" Target="https://www.dst.dk/extranet/ForskningVariabellister/PSYK_SKSOPR%20-%20Landspatientregistret%20psykiatri%20-%20oplysninger%20om%20operationer.html" TargetMode="External"/><Relationship Id="rId2061" Type="http://schemas.openxmlformats.org/officeDocument/2006/relationships/hyperlink" Target="https://www.dst.dk/extranet/ForskningVariabellister/PSYK_SKSOPR%20-%20Landspatientregistret%20psykiatri%20-%20oplysninger%20om%20operationer.html" TargetMode="External"/><Relationship Id="rId240" Type="http://schemas.openxmlformats.org/officeDocument/2006/relationships/hyperlink" Target="https://www.dst.dk/extranet/ForskningVariabellister/PSYK_SKSOPR%20-%20Landspatientregistret%20psykiatri%20-%20oplysninger%20om%20operationer.html" TargetMode="External"/><Relationship Id="rId478" Type="http://schemas.openxmlformats.org/officeDocument/2006/relationships/hyperlink" Target="https://www.dst.dk/extranet/ForskningVariabellister/PSYK_SKSOPR%20-%20Landspatientregistret%20psykiatri%20-%20oplysninger%20om%20operationer.html" TargetMode="External"/><Relationship Id="rId685" Type="http://schemas.openxmlformats.org/officeDocument/2006/relationships/hyperlink" Target="https://www.dst.dk/extranet/ForskningVariabellister/PSYK_SKSOPR%20-%20Landspatientregistret%20psykiatri%20-%20oplysninger%20om%20operationer.html" TargetMode="External"/><Relationship Id="rId892" Type="http://schemas.openxmlformats.org/officeDocument/2006/relationships/hyperlink" Target="https://www.dst.dk/extranet/ForskningVariabellister/PSYK_SKSOPR%20-%20Landspatientregistret%20psykiatri%20-%20oplysninger%20om%20operationer.html" TargetMode="External"/><Relationship Id="rId100" Type="http://schemas.openxmlformats.org/officeDocument/2006/relationships/hyperlink" Target="https://www.dst.dk/extranet/ForskningVariabellister/PSYK_SKSOPR%20-%20Landspatientregistret%20psykiatri%20-%20oplysninger%20om%20operationer.html" TargetMode="External"/><Relationship Id="rId338" Type="http://schemas.openxmlformats.org/officeDocument/2006/relationships/hyperlink" Target="https://www.dst.dk/extranet/ForskningVariabellister/PSYK_SKSOPR%20-%20Landspatientregistret%20psykiatri%20-%20oplysninger%20om%20operationer.html" TargetMode="External"/><Relationship Id="rId545" Type="http://schemas.openxmlformats.org/officeDocument/2006/relationships/hyperlink" Target="https://www.dst.dk/extranet/ForskningVariabellister/PSYK_SKSOPR%20-%20Landspatientregistret%20psykiatri%20-%20oplysninger%20om%20operationer.html" TargetMode="External"/><Relationship Id="rId752" Type="http://schemas.openxmlformats.org/officeDocument/2006/relationships/hyperlink" Target="https://www.dst.dk/extranet/ForskningVariabellister/PSYK_SKSOPR%20-%20Landspatientregistret%20psykiatri%20-%20oplysninger%20om%20operationer.html" TargetMode="External"/><Relationship Id="rId1175" Type="http://schemas.openxmlformats.org/officeDocument/2006/relationships/hyperlink" Target="https://www.dst.dk/extranet/ForskningVariabellister/PSYK_SKSOPR%20-%20Landspatientregistret%20psykiatri%20-%20oplysninger%20om%20operationer.html" TargetMode="External"/><Relationship Id="rId1382" Type="http://schemas.openxmlformats.org/officeDocument/2006/relationships/hyperlink" Target="https://www.dst.dk/extranet/ForskningVariabellister/PSYK_SKSOPR%20-%20Landspatientregistret%20psykiatri%20-%20oplysninger%20om%20operationer.html" TargetMode="External"/><Relationship Id="rId2019" Type="http://schemas.openxmlformats.org/officeDocument/2006/relationships/hyperlink" Target="https://www.dst.dk/extranet/ForskningVariabellister/PSYK_SKSOPR%20-%20Landspatientregistret%20psykiatri%20-%20oplysninger%20om%20operationer.html" TargetMode="External"/><Relationship Id="rId405" Type="http://schemas.openxmlformats.org/officeDocument/2006/relationships/hyperlink" Target="https://www.dst.dk/extranet/ForskningVariabellister/PSYK_SKSOPR%20-%20Landspatientregistret%20psykiatri%20-%20oplysninger%20om%20operationer.html" TargetMode="External"/><Relationship Id="rId612" Type="http://schemas.openxmlformats.org/officeDocument/2006/relationships/hyperlink" Target="https://www.dst.dk/extranet/ForskningVariabellister/PSYK_SKSOPR%20-%20Landspatientregistret%20psykiatri%20-%20oplysninger%20om%20operationer.html" TargetMode="External"/><Relationship Id="rId1035" Type="http://schemas.openxmlformats.org/officeDocument/2006/relationships/hyperlink" Target="https://www.dst.dk/extranet/ForskningVariabellister/PSYK_SKSOPR%20-%20Landspatientregistret%20psykiatri%20-%20oplysninger%20om%20operationer.html" TargetMode="External"/><Relationship Id="rId1242" Type="http://schemas.openxmlformats.org/officeDocument/2006/relationships/hyperlink" Target="https://www.dst.dk/extranet/ForskningVariabellister/PSYK_SKSOPR%20-%20Landspatientregistret%20psykiatri%20-%20oplysninger%20om%20operationer.html" TargetMode="External"/><Relationship Id="rId1687" Type="http://schemas.openxmlformats.org/officeDocument/2006/relationships/hyperlink" Target="https://www.dst.dk/extranet/ForskningVariabellister/PSYK_SKSOPR%20-%20Landspatientregistret%20psykiatri%20-%20oplysninger%20om%20operationer.html" TargetMode="External"/><Relationship Id="rId1894" Type="http://schemas.openxmlformats.org/officeDocument/2006/relationships/hyperlink" Target="https://www.dst.dk/extranet/ForskningVariabellister/PSYK_SKSOPR%20-%20Landspatientregistret%20psykiatri%20-%20oplysninger%20om%20operationer.html" TargetMode="External"/><Relationship Id="rId917" Type="http://schemas.openxmlformats.org/officeDocument/2006/relationships/hyperlink" Target="https://www.dst.dk/extranet/ForskningVariabellister/PSYK_SKSOPR%20-%20Landspatientregistret%20psykiatri%20-%20oplysninger%20om%20operationer.html" TargetMode="External"/><Relationship Id="rId1102" Type="http://schemas.openxmlformats.org/officeDocument/2006/relationships/hyperlink" Target="https://www.dst.dk/extranet/ForskningVariabellister/PSYK_SKSOPR%20-%20Landspatientregistret%20psykiatri%20-%20oplysninger%20om%20operationer.html" TargetMode="External"/><Relationship Id="rId1547" Type="http://schemas.openxmlformats.org/officeDocument/2006/relationships/hyperlink" Target="https://www.dst.dk/extranet/ForskningVariabellister/PSYK_SKSOPR%20-%20Landspatientregistret%20psykiatri%20-%20oplysninger%20om%20operationer.html" TargetMode="External"/><Relationship Id="rId1754" Type="http://schemas.openxmlformats.org/officeDocument/2006/relationships/hyperlink" Target="https://www.dst.dk/extranet/ForskningVariabellister/PSYK_SKSOPR%20-%20Landspatientregistret%20psykiatri%20-%20oplysninger%20om%20operationer.html" TargetMode="External"/><Relationship Id="rId1961" Type="http://schemas.openxmlformats.org/officeDocument/2006/relationships/hyperlink" Target="https://www.dst.dk/extranet/ForskningVariabellister/PSYK_SKSOPR%20-%20Landspatientregistret%20psykiatri%20-%20oplysninger%20om%20operationer.html" TargetMode="External"/><Relationship Id="rId46" Type="http://schemas.openxmlformats.org/officeDocument/2006/relationships/hyperlink" Target="https://www.dst.dk/extranet/ForskningVariabellister/LPR_F_MORBARNFORLOEB%20-%20Landspatientregistret%20(LPR3)%20-%20Oplysninger%20om%20mor%20og%20barns%20forl%C3%B8b.html" TargetMode="External"/><Relationship Id="rId1407" Type="http://schemas.openxmlformats.org/officeDocument/2006/relationships/hyperlink" Target="https://www.dst.dk/extranet/ForskningVariabellister/PSYK_SKSOPR%20-%20Landspatientregistret%20psykiatri%20-%20oplysninger%20om%20operationer.html" TargetMode="External"/><Relationship Id="rId1614" Type="http://schemas.openxmlformats.org/officeDocument/2006/relationships/hyperlink" Target="https://www.dst.dk/extranet/ForskningVariabellister/PSYK_SKSOPR%20-%20Landspatientregistret%20psykiatri%20-%20oplysninger%20om%20operationer.html" TargetMode="External"/><Relationship Id="rId1821" Type="http://schemas.openxmlformats.org/officeDocument/2006/relationships/hyperlink" Target="https://www.dst.dk/extranet/ForskningVariabellister/PSYK_SKSOPR%20-%20Landspatientregistret%20psykiatri%20-%20oplysninger%20om%20operationer.html" TargetMode="External"/><Relationship Id="rId195" Type="http://schemas.openxmlformats.org/officeDocument/2006/relationships/hyperlink" Target="https://www.dst.dk/extranet/ForskningVariabellister/PSYK_SKSOPR%20-%20Landspatientregistret%20psykiatri%20-%20oplysninger%20om%20operationer.html" TargetMode="External"/><Relationship Id="rId1919" Type="http://schemas.openxmlformats.org/officeDocument/2006/relationships/hyperlink" Target="https://www.dst.dk/extranet/ForskningVariabellister/PSYK_SKSOPR%20-%20Landspatientregistret%20psykiatri%20-%20oplysninger%20om%20operationer.html" TargetMode="External"/><Relationship Id="rId2083" Type="http://schemas.openxmlformats.org/officeDocument/2006/relationships/hyperlink" Target="https://www.dst.dk/extranet/ForskningVariabellister/PSYK_SKSOPR%20-%20Landspatientregistret%20psykiatri%20-%20oplysninger%20om%20operationer.html" TargetMode="External"/><Relationship Id="rId262" Type="http://schemas.openxmlformats.org/officeDocument/2006/relationships/hyperlink" Target="https://www.dst.dk/extranet/ForskningVariabellister/PSYK_SKSOPR%20-%20Landspatientregistret%20psykiatri%20-%20oplysninger%20om%20operationer.html" TargetMode="External"/><Relationship Id="rId567" Type="http://schemas.openxmlformats.org/officeDocument/2006/relationships/hyperlink" Target="https://www.dst.dk/extranet/ForskningVariabellister/PSYK_SKSOPR%20-%20Landspatientregistret%20psykiatri%20-%20oplysninger%20om%20operationer.html" TargetMode="External"/><Relationship Id="rId1197" Type="http://schemas.openxmlformats.org/officeDocument/2006/relationships/hyperlink" Target="https://www.dst.dk/extranet/ForskningVariabellister/PSYK_SKSOPR%20-%20Landspatientregistret%20psykiatri%20-%20oplysninger%20om%20operationer.html" TargetMode="External"/><Relationship Id="rId2150" Type="http://schemas.openxmlformats.org/officeDocument/2006/relationships/hyperlink" Target="https://www.dst.dk/extranet/ForskningVariabellister/DAR%20-%20Danmarks%20adresseregister.html" TargetMode="External"/><Relationship Id="rId122" Type="http://schemas.openxmlformats.org/officeDocument/2006/relationships/hyperlink" Target="https://www.dst.dk/extranet/ForskningVariabellister/PSYK_SKSOPR%20-%20Landspatientregistret%20psykiatri%20-%20oplysninger%20om%20operationer.html" TargetMode="External"/><Relationship Id="rId774" Type="http://schemas.openxmlformats.org/officeDocument/2006/relationships/hyperlink" Target="https://www.dst.dk/extranet/ForskningVariabellister/PSYK_SKSOPR%20-%20Landspatientregistret%20psykiatri%20-%20oplysninger%20om%20operationer.html" TargetMode="External"/><Relationship Id="rId981" Type="http://schemas.openxmlformats.org/officeDocument/2006/relationships/hyperlink" Target="https://www.dst.dk/extranet/ForskningVariabellister/PSYK_SKSOPR%20-%20Landspatientregistret%20psykiatri%20-%20oplysninger%20om%20operationer.html" TargetMode="External"/><Relationship Id="rId1057" Type="http://schemas.openxmlformats.org/officeDocument/2006/relationships/hyperlink" Target="https://www.dst.dk/extranet/ForskningVariabellister/PSYK_SKSOPR%20-%20Landspatientregistret%20psykiatri%20-%20oplysninger%20om%20operationer.html" TargetMode="External"/><Relationship Id="rId2010" Type="http://schemas.openxmlformats.org/officeDocument/2006/relationships/hyperlink" Target="https://www.dst.dk/extranet/ForskningVariabellister/PSYK_SKSOPR%20-%20Landspatientregistret%20psykiatri%20-%20oplysninger%20om%20operationer.html" TargetMode="External"/><Relationship Id="rId427" Type="http://schemas.openxmlformats.org/officeDocument/2006/relationships/hyperlink" Target="https://www.dst.dk/extranet/ForskningVariabellister/PSYK_SKSOPR%20-%20Landspatientregistret%20psykiatri%20-%20oplysninger%20om%20operationer.html" TargetMode="External"/><Relationship Id="rId634" Type="http://schemas.openxmlformats.org/officeDocument/2006/relationships/hyperlink" Target="https://www.dst.dk/extranet/ForskningVariabellister/PSYK_SKSOPR%20-%20Landspatientregistret%20psykiatri%20-%20oplysninger%20om%20operationer.html" TargetMode="External"/><Relationship Id="rId841" Type="http://schemas.openxmlformats.org/officeDocument/2006/relationships/hyperlink" Target="https://www.dst.dk/extranet/ForskningVariabellister/PSYK_SKSOPR%20-%20Landspatientregistret%20psykiatri%20-%20oplysninger%20om%20operationer.html" TargetMode="External"/><Relationship Id="rId1264" Type="http://schemas.openxmlformats.org/officeDocument/2006/relationships/hyperlink" Target="https://www.dst.dk/extranet/ForskningVariabellister/PSYK_SKSOPR%20-%20Landspatientregistret%20psykiatri%20-%20oplysninger%20om%20operationer.html" TargetMode="External"/><Relationship Id="rId1471" Type="http://schemas.openxmlformats.org/officeDocument/2006/relationships/hyperlink" Target="https://www.dst.dk/extranet/ForskningVariabellister/PSYK_SKSOPR%20-%20Landspatientregistret%20psykiatri%20-%20oplysninger%20om%20operationer.html" TargetMode="External"/><Relationship Id="rId1569" Type="http://schemas.openxmlformats.org/officeDocument/2006/relationships/hyperlink" Target="https://www.dst.dk/extranet/ForskningVariabellister/PSYK_SKSOPR%20-%20Landspatientregistret%20psykiatri%20-%20oplysninger%20om%20operationer.html" TargetMode="External"/><Relationship Id="rId2108" Type="http://schemas.openxmlformats.org/officeDocument/2006/relationships/hyperlink" Target="https://www.dst.dk/extranet/ForskningVariabellister/PSYK_SKSOPR%20-%20Landspatientregistret%20psykiatri%20-%20oplysninger%20om%20operationer.html" TargetMode="External"/><Relationship Id="rId701" Type="http://schemas.openxmlformats.org/officeDocument/2006/relationships/hyperlink" Target="https://www.dst.dk/extranet/ForskningVariabellister/PSYK_SKSOPR%20-%20Landspatientregistret%20psykiatri%20-%20oplysninger%20om%20operationer.html" TargetMode="External"/><Relationship Id="rId939" Type="http://schemas.openxmlformats.org/officeDocument/2006/relationships/hyperlink" Target="https://www.dst.dk/extranet/ForskningVariabellister/PSYK_SKSOPR%20-%20Landspatientregistret%20psykiatri%20-%20oplysninger%20om%20operationer.html" TargetMode="External"/><Relationship Id="rId1124" Type="http://schemas.openxmlformats.org/officeDocument/2006/relationships/hyperlink" Target="https://www.dst.dk/extranet/ForskningVariabellister/PSYK_SKSOPR%20-%20Landspatientregistret%20psykiatri%20-%20oplysninger%20om%20operationer.html" TargetMode="External"/><Relationship Id="rId1331" Type="http://schemas.openxmlformats.org/officeDocument/2006/relationships/hyperlink" Target="https://www.dst.dk/extranet/ForskningVariabellister/PSYK_SKSOPR%20-%20Landspatientregistret%20psykiatri%20-%20oplysninger%20om%20operationer.html" TargetMode="External"/><Relationship Id="rId1776" Type="http://schemas.openxmlformats.org/officeDocument/2006/relationships/hyperlink" Target="https://www.dst.dk/extranet/ForskningVariabellister/PSYK_SKSOPR%20-%20Landspatientregistret%20psykiatri%20-%20oplysninger%20om%20operationer.html" TargetMode="External"/><Relationship Id="rId1983" Type="http://schemas.openxmlformats.org/officeDocument/2006/relationships/hyperlink" Target="https://www.dst.dk/extranet/ForskningVariabellister/PSYK_SKSOPR%20-%20Landspatientregistret%20psykiatri%20-%20oplysninger%20om%20operationer.html" TargetMode="External"/><Relationship Id="rId68" Type="http://schemas.openxmlformats.org/officeDocument/2006/relationships/hyperlink" Target="https://www.dst.dk/extranet/ForskningVariabellister/PSYK_SKSOPR%20-%20Landspatientregistret%20psykiatri%20-%20oplysninger%20om%20operationer.html" TargetMode="External"/><Relationship Id="rId1429" Type="http://schemas.openxmlformats.org/officeDocument/2006/relationships/hyperlink" Target="https://www.dst.dk/extranet/ForskningVariabellister/PSYK_SKSOPR%20-%20Landspatientregistret%20psykiatri%20-%20oplysninger%20om%20operationer.html" TargetMode="External"/><Relationship Id="rId1636" Type="http://schemas.openxmlformats.org/officeDocument/2006/relationships/hyperlink" Target="https://www.dst.dk/extranet/ForskningVariabellister/PSYK_SKSOPR%20-%20Landspatientregistret%20psykiatri%20-%20oplysninger%20om%20operationer.html" TargetMode="External"/><Relationship Id="rId1843" Type="http://schemas.openxmlformats.org/officeDocument/2006/relationships/hyperlink" Target="https://www.dst.dk/extranet/ForskningVariabellister/PSYK_SKSOPR%20-%20Landspatientregistret%20psykiatri%20-%20oplysninger%20om%20operationer.html" TargetMode="External"/><Relationship Id="rId1703" Type="http://schemas.openxmlformats.org/officeDocument/2006/relationships/hyperlink" Target="https://www.dst.dk/extranet/ForskningVariabellister/PSYK_SKSOPR%20-%20Landspatientregistret%20psykiatri%20-%20oplysninger%20om%20operationer.html" TargetMode="External"/><Relationship Id="rId1910" Type="http://schemas.openxmlformats.org/officeDocument/2006/relationships/hyperlink" Target="https://www.dst.dk/extranet/ForskningVariabellister/PSYK_SKSOPR%20-%20Landspatientregistret%20psykiatri%20-%20oplysninger%20om%20operationer.html" TargetMode="External"/><Relationship Id="rId284" Type="http://schemas.openxmlformats.org/officeDocument/2006/relationships/hyperlink" Target="https://www.dst.dk/extranet/ForskningVariabellister/PSYK_SKSOPR%20-%20Landspatientregistret%20psykiatri%20-%20oplysninger%20om%20operationer.html" TargetMode="External"/><Relationship Id="rId491" Type="http://schemas.openxmlformats.org/officeDocument/2006/relationships/hyperlink" Target="https://www.dst.dk/extranet/ForskningVariabellister/PSYK_SKSOPR%20-%20Landspatientregistret%20psykiatri%20-%20oplysninger%20om%20operationer.html" TargetMode="External"/><Relationship Id="rId144" Type="http://schemas.openxmlformats.org/officeDocument/2006/relationships/hyperlink" Target="https://www.dst.dk/extranet/ForskningVariabellister/PSYK_SKSOPR%20-%20Landspatientregistret%20psykiatri%20-%20oplysninger%20om%20operationer.html" TargetMode="External"/><Relationship Id="rId589" Type="http://schemas.openxmlformats.org/officeDocument/2006/relationships/hyperlink" Target="https://www.dst.dk/extranet/ForskningVariabellister/PSYK_SKSOPR%20-%20Landspatientregistret%20psykiatri%20-%20oplysninger%20om%20operationer.html" TargetMode="External"/><Relationship Id="rId796" Type="http://schemas.openxmlformats.org/officeDocument/2006/relationships/hyperlink" Target="https://www.dst.dk/extranet/ForskningVariabellister/PSYK_SKSOPR%20-%20Landspatientregistret%20psykiatri%20-%20oplysninger%20om%20operationer.html" TargetMode="External"/><Relationship Id="rId351" Type="http://schemas.openxmlformats.org/officeDocument/2006/relationships/hyperlink" Target="https://www.dst.dk/extranet/ForskningVariabellister/PSYK_SKSOPR%20-%20Landspatientregistret%20psykiatri%20-%20oplysninger%20om%20operationer.html" TargetMode="External"/><Relationship Id="rId449" Type="http://schemas.openxmlformats.org/officeDocument/2006/relationships/hyperlink" Target="https://www.dst.dk/extranet/ForskningVariabellister/PSYK_SKSOPR%20-%20Landspatientregistret%20psykiatri%20-%20oplysninger%20om%20operationer.html" TargetMode="External"/><Relationship Id="rId656" Type="http://schemas.openxmlformats.org/officeDocument/2006/relationships/hyperlink" Target="https://www.dst.dk/extranet/ForskningVariabellister/PSYK_SKSOPR%20-%20Landspatientregistret%20psykiatri%20-%20oplysninger%20om%20operationer.html" TargetMode="External"/><Relationship Id="rId863" Type="http://schemas.openxmlformats.org/officeDocument/2006/relationships/hyperlink" Target="https://www.dst.dk/extranet/ForskningVariabellister/PSYK_SKSOPR%20-%20Landspatientregistret%20psykiatri%20-%20oplysninger%20om%20operationer.html" TargetMode="External"/><Relationship Id="rId1079" Type="http://schemas.openxmlformats.org/officeDocument/2006/relationships/hyperlink" Target="https://www.dst.dk/extranet/ForskningVariabellister/PSYK_SKSOPR%20-%20Landspatientregistret%20psykiatri%20-%20oplysninger%20om%20operationer.html" TargetMode="External"/><Relationship Id="rId1286" Type="http://schemas.openxmlformats.org/officeDocument/2006/relationships/hyperlink" Target="https://www.dst.dk/extranet/ForskningVariabellister/PSYK_SKSOPR%20-%20Landspatientregistret%20psykiatri%20-%20oplysninger%20om%20operationer.html" TargetMode="External"/><Relationship Id="rId1493" Type="http://schemas.openxmlformats.org/officeDocument/2006/relationships/hyperlink" Target="https://www.dst.dk/extranet/ForskningVariabellister/PSYK_SKSOPR%20-%20Landspatientregistret%20psykiatri%20-%20oplysninger%20om%20operationer.html" TargetMode="External"/><Relationship Id="rId2032" Type="http://schemas.openxmlformats.org/officeDocument/2006/relationships/hyperlink" Target="https://www.dst.dk/extranet/ForskningVariabellister/PSYK_SKSOPR%20-%20Landspatientregistret%20psykiatri%20-%20oplysninger%20om%20operationer.html" TargetMode="External"/><Relationship Id="rId211" Type="http://schemas.openxmlformats.org/officeDocument/2006/relationships/hyperlink" Target="https://www.dst.dk/extranet/ForskningVariabellister/PSYK_SKSOPR%20-%20Landspatientregistret%20psykiatri%20-%20oplysninger%20om%20operationer.html" TargetMode="External"/><Relationship Id="rId309" Type="http://schemas.openxmlformats.org/officeDocument/2006/relationships/hyperlink" Target="https://www.dst.dk/extranet/ForskningVariabellister/PSYK_SKSOPR%20-%20Landspatientregistret%20psykiatri%20-%20oplysninger%20om%20operationer.html" TargetMode="External"/><Relationship Id="rId516" Type="http://schemas.openxmlformats.org/officeDocument/2006/relationships/hyperlink" Target="https://www.dst.dk/extranet/ForskningVariabellister/PSYK_SKSOPR%20-%20Landspatientregistret%20psykiatri%20-%20oplysninger%20om%20operationer.html" TargetMode="External"/><Relationship Id="rId1146" Type="http://schemas.openxmlformats.org/officeDocument/2006/relationships/hyperlink" Target="https://www.dst.dk/extranet/ForskningVariabellister/PSYK_SKSOPR%20-%20Landspatientregistret%20psykiatri%20-%20oplysninger%20om%20operationer.html" TargetMode="External"/><Relationship Id="rId1798" Type="http://schemas.openxmlformats.org/officeDocument/2006/relationships/hyperlink" Target="https://www.dst.dk/extranet/ForskningVariabellister/PSYK_SKSOPR%20-%20Landspatientregistret%20psykiatri%20-%20oplysninger%20om%20operationer.html" TargetMode="External"/><Relationship Id="rId723" Type="http://schemas.openxmlformats.org/officeDocument/2006/relationships/hyperlink" Target="https://www.dst.dk/extranet/ForskningVariabellister/PSYK_SKSOPR%20-%20Landspatientregistret%20psykiatri%20-%20oplysninger%20om%20operationer.html" TargetMode="External"/><Relationship Id="rId930" Type="http://schemas.openxmlformats.org/officeDocument/2006/relationships/hyperlink" Target="https://www.dst.dk/extranet/ForskningVariabellister/PSYK_SKSOPR%20-%20Landspatientregistret%20psykiatri%20-%20oplysninger%20om%20operationer.html" TargetMode="External"/><Relationship Id="rId1006" Type="http://schemas.openxmlformats.org/officeDocument/2006/relationships/hyperlink" Target="https://www.dst.dk/extranet/ForskningVariabellister/PSYK_SKSOPR%20-%20Landspatientregistret%20psykiatri%20-%20oplysninger%20om%20operationer.html" TargetMode="External"/><Relationship Id="rId1353" Type="http://schemas.openxmlformats.org/officeDocument/2006/relationships/hyperlink" Target="https://www.dst.dk/extranet/ForskningVariabellister/PSYK_SKSOPR%20-%20Landspatientregistret%20psykiatri%20-%20oplysninger%20om%20operationer.html" TargetMode="External"/><Relationship Id="rId1560" Type="http://schemas.openxmlformats.org/officeDocument/2006/relationships/hyperlink" Target="https://www.dst.dk/extranet/ForskningVariabellister/PSYK_SKSOPR%20-%20Landspatientregistret%20psykiatri%20-%20oplysninger%20om%20operationer.html" TargetMode="External"/><Relationship Id="rId1658" Type="http://schemas.openxmlformats.org/officeDocument/2006/relationships/hyperlink" Target="https://www.dst.dk/extranet/ForskningVariabellister/PSYK_SKSOPR%20-%20Landspatientregistret%20psykiatri%20-%20oplysninger%20om%20operationer.html" TargetMode="External"/><Relationship Id="rId1865" Type="http://schemas.openxmlformats.org/officeDocument/2006/relationships/hyperlink" Target="https://www.dst.dk/extranet/ForskningVariabellister/PSYK_SKSOPR%20-%20Landspatientregistret%20psykiatri%20-%20oplysninger%20om%20operationer.html" TargetMode="External"/><Relationship Id="rId1213" Type="http://schemas.openxmlformats.org/officeDocument/2006/relationships/hyperlink" Target="https://www.dst.dk/extranet/ForskningVariabellister/PSYK_SKSOPR%20-%20Landspatientregistret%20psykiatri%20-%20oplysninger%20om%20operationer.html" TargetMode="External"/><Relationship Id="rId1420" Type="http://schemas.openxmlformats.org/officeDocument/2006/relationships/hyperlink" Target="https://www.dst.dk/extranet/ForskningVariabellister/PSYK_SKSOPR%20-%20Landspatientregistret%20psykiatri%20-%20oplysninger%20om%20operationer.html" TargetMode="External"/><Relationship Id="rId1518" Type="http://schemas.openxmlformats.org/officeDocument/2006/relationships/hyperlink" Target="https://www.dst.dk/extranet/ForskningVariabellister/PSYK_SKSOPR%20-%20Landspatientregistret%20psykiatri%20-%20oplysninger%20om%20operationer.html" TargetMode="External"/><Relationship Id="rId1725" Type="http://schemas.openxmlformats.org/officeDocument/2006/relationships/hyperlink" Target="https://www.dst.dk/extranet/ForskningVariabellister/PSYK_SKSOPR%20-%20Landspatientregistret%20psykiatri%20-%20oplysninger%20om%20operationer.html" TargetMode="External"/><Relationship Id="rId1932" Type="http://schemas.openxmlformats.org/officeDocument/2006/relationships/hyperlink" Target="https://www.dst.dk/extranet/ForskningVariabellister/PSYK_SKSOPR%20-%20Landspatientregistret%20psykiatri%20-%20oplysninger%20om%20operationer.html" TargetMode="External"/><Relationship Id="rId17" Type="http://schemas.openxmlformats.org/officeDocument/2006/relationships/hyperlink" Target="https://www.dst.dk/extranet/ForskningVariabellister/AKM%20-%20Arbejdsklassifikationsmodulet.html" TargetMode="External"/><Relationship Id="rId166" Type="http://schemas.openxmlformats.org/officeDocument/2006/relationships/hyperlink" Target="https://www.dst.dk/extranet/ForskningVariabellister/PSYK_SKSOPR%20-%20Landspatientregistret%20psykiatri%20-%20oplysninger%20om%20operationer.html" TargetMode="External"/><Relationship Id="rId373" Type="http://schemas.openxmlformats.org/officeDocument/2006/relationships/hyperlink" Target="https://www.dst.dk/extranet/ForskningVariabellister/PSYK_SKSOPR%20-%20Landspatientregistret%20psykiatri%20-%20oplysninger%20om%20operationer.html" TargetMode="External"/><Relationship Id="rId580" Type="http://schemas.openxmlformats.org/officeDocument/2006/relationships/hyperlink" Target="https://www.dst.dk/extranet/ForskningVariabellister/PSYK_SKSOPR%20-%20Landspatientregistret%20psykiatri%20-%20oplysninger%20om%20operationer.html" TargetMode="External"/><Relationship Id="rId2054" Type="http://schemas.openxmlformats.org/officeDocument/2006/relationships/hyperlink" Target="https://www.dst.dk/extranet/ForskningVariabellister/PSYK_SKSOPR%20-%20Landspatientregistret%20psykiatri%20-%20oplysninger%20om%20operationer.html" TargetMode="External"/><Relationship Id="rId1" Type="http://schemas.openxmlformats.org/officeDocument/2006/relationships/hyperlink" Target="https://www.dst.dk/extranet/ForskningVariabellister/ADOP%20-%20Adoptioner%20fra%20CPR.html" TargetMode="External"/><Relationship Id="rId233" Type="http://schemas.openxmlformats.org/officeDocument/2006/relationships/hyperlink" Target="https://www.dst.dk/extranet/ForskningVariabellister/PSYK_SKSOPR%20-%20Landspatientregistret%20psykiatri%20-%20oplysninger%20om%20operationer.html" TargetMode="External"/><Relationship Id="rId440" Type="http://schemas.openxmlformats.org/officeDocument/2006/relationships/hyperlink" Target="https://www.dst.dk/extranet/ForskningVariabellister/PSYK_SKSOPR%20-%20Landspatientregistret%20psykiatri%20-%20oplysninger%20om%20operationer.html" TargetMode="External"/><Relationship Id="rId678" Type="http://schemas.openxmlformats.org/officeDocument/2006/relationships/hyperlink" Target="https://www.dst.dk/extranet/ForskningVariabellister/PSYK_SKSOPR%20-%20Landspatientregistret%20psykiatri%20-%20oplysninger%20om%20operationer.html" TargetMode="External"/><Relationship Id="rId885" Type="http://schemas.openxmlformats.org/officeDocument/2006/relationships/hyperlink" Target="https://www.dst.dk/extranet/ForskningVariabellister/PSYK_SKSOPR%20-%20Landspatientregistret%20psykiatri%20-%20oplysninger%20om%20operationer.html" TargetMode="External"/><Relationship Id="rId1070" Type="http://schemas.openxmlformats.org/officeDocument/2006/relationships/hyperlink" Target="https://www.dst.dk/extranet/ForskningVariabellister/PSYK_SKSOPR%20-%20Landspatientregistret%20psykiatri%20-%20oplysninger%20om%20operationer.html" TargetMode="External"/><Relationship Id="rId2121" Type="http://schemas.openxmlformats.org/officeDocument/2006/relationships/hyperlink" Target="https://www.dst.dk/extranet/ForskningVariabellister/KRMS%20-%20Sigtelser%20for%20mindre%C3%A5rige.html" TargetMode="External"/><Relationship Id="rId300" Type="http://schemas.openxmlformats.org/officeDocument/2006/relationships/hyperlink" Target="https://www.dst.dk/extranet/ForskningVariabellister/PSYK_SKSOPR%20-%20Landspatientregistret%20psykiatri%20-%20oplysninger%20om%20operationer.html" TargetMode="External"/><Relationship Id="rId538" Type="http://schemas.openxmlformats.org/officeDocument/2006/relationships/hyperlink" Target="https://www.dst.dk/extranet/ForskningVariabellister/PSYK_SKSOPR%20-%20Landspatientregistret%20psykiatri%20-%20oplysninger%20om%20operationer.html" TargetMode="External"/><Relationship Id="rId745" Type="http://schemas.openxmlformats.org/officeDocument/2006/relationships/hyperlink" Target="https://www.dst.dk/extranet/ForskningVariabellister/PSYK_SKSOPR%20-%20Landspatientregistret%20psykiatri%20-%20oplysninger%20om%20operationer.html" TargetMode="External"/><Relationship Id="rId952" Type="http://schemas.openxmlformats.org/officeDocument/2006/relationships/hyperlink" Target="https://www.dst.dk/extranet/ForskningVariabellister/PSYK_SKSOPR%20-%20Landspatientregistret%20psykiatri%20-%20oplysninger%20om%20operationer.html" TargetMode="External"/><Relationship Id="rId1168" Type="http://schemas.openxmlformats.org/officeDocument/2006/relationships/hyperlink" Target="https://www.dst.dk/extranet/ForskningVariabellister/PSYK_SKSOPR%20-%20Landspatientregistret%20psykiatri%20-%20oplysninger%20om%20operationer.html" TargetMode="External"/><Relationship Id="rId1375" Type="http://schemas.openxmlformats.org/officeDocument/2006/relationships/hyperlink" Target="https://www.dst.dk/extranet/ForskningVariabellister/PSYK_SKSOPR%20-%20Landspatientregistret%20psykiatri%20-%20oplysninger%20om%20operationer.html" TargetMode="External"/><Relationship Id="rId1582" Type="http://schemas.openxmlformats.org/officeDocument/2006/relationships/hyperlink" Target="https://www.dst.dk/extranet/ForskningVariabellister/PSYK_SKSOPR%20-%20Landspatientregistret%20psykiatri%20-%20oplysninger%20om%20operationer.html" TargetMode="External"/><Relationship Id="rId81" Type="http://schemas.openxmlformats.org/officeDocument/2006/relationships/hyperlink" Target="https://www.dst.dk/extranet/ForskningVariabellister/PSYK_SKSOPR%20-%20Landspatientregistret%20psykiatri%20-%20oplysninger%20om%20operationer.html" TargetMode="External"/><Relationship Id="rId605" Type="http://schemas.openxmlformats.org/officeDocument/2006/relationships/hyperlink" Target="https://www.dst.dk/extranet/ForskningVariabellister/PSYK_SKSOPR%20-%20Landspatientregistret%20psykiatri%20-%20oplysninger%20om%20operationer.html" TargetMode="External"/><Relationship Id="rId812" Type="http://schemas.openxmlformats.org/officeDocument/2006/relationships/hyperlink" Target="https://www.dst.dk/extranet/ForskningVariabellister/PSYK_SKSOPR%20-%20Landspatientregistret%20psykiatri%20-%20oplysninger%20om%20operationer.html" TargetMode="External"/><Relationship Id="rId1028" Type="http://schemas.openxmlformats.org/officeDocument/2006/relationships/hyperlink" Target="https://www.dst.dk/extranet/ForskningVariabellister/PSYK_SKSOPR%20-%20Landspatientregistret%20psykiatri%20-%20oplysninger%20om%20operationer.html" TargetMode="External"/><Relationship Id="rId1235" Type="http://schemas.openxmlformats.org/officeDocument/2006/relationships/hyperlink" Target="https://www.dst.dk/extranet/ForskningVariabellister/PSYK_SKSOPR%20-%20Landspatientregistret%20psykiatri%20-%20oplysninger%20om%20operationer.html" TargetMode="External"/><Relationship Id="rId1442" Type="http://schemas.openxmlformats.org/officeDocument/2006/relationships/hyperlink" Target="https://www.dst.dk/extranet/ForskningVariabellister/PSYK_SKSOPR%20-%20Landspatientregistret%20psykiatri%20-%20oplysninger%20om%20operationer.html" TargetMode="External"/><Relationship Id="rId1887" Type="http://schemas.openxmlformats.org/officeDocument/2006/relationships/hyperlink" Target="https://www.dst.dk/extranet/ForskningVariabellister/PSYK_SKSOPR%20-%20Landspatientregistret%20psykiatri%20-%20oplysninger%20om%20operationer.html" TargetMode="External"/><Relationship Id="rId1302" Type="http://schemas.openxmlformats.org/officeDocument/2006/relationships/hyperlink" Target="https://www.dst.dk/extranet/ForskningVariabellister/PSYK_SKSOPR%20-%20Landspatientregistret%20psykiatri%20-%20oplysninger%20om%20operationer.html" TargetMode="External"/><Relationship Id="rId1747" Type="http://schemas.openxmlformats.org/officeDocument/2006/relationships/hyperlink" Target="https://www.dst.dk/extranet/ForskningVariabellister/PSYK_SKSOPR%20-%20Landspatientregistret%20psykiatri%20-%20oplysninger%20om%20operationer.html" TargetMode="External"/><Relationship Id="rId1954" Type="http://schemas.openxmlformats.org/officeDocument/2006/relationships/hyperlink" Target="https://www.dst.dk/extranet/ForskningVariabellister/PSYK_SKSOPR%20-%20Landspatientregistret%20psykiatri%20-%20oplysninger%20om%20operationer.html" TargetMode="External"/><Relationship Id="rId39" Type="http://schemas.openxmlformats.org/officeDocument/2006/relationships/hyperlink" Target="https://dst.dk/extranet/ForskningVariabellister/UDDF%20-%20H%C3%B8jeste%20fuldf%C3%B8rte%20uddannelse%20(forl%C3%B8b).html" TargetMode="External"/><Relationship Id="rId1607" Type="http://schemas.openxmlformats.org/officeDocument/2006/relationships/hyperlink" Target="https://www.dst.dk/extranet/ForskningVariabellister/PSYK_SKSOPR%20-%20Landspatientregistret%20psykiatri%20-%20oplysninger%20om%20operationer.html" TargetMode="External"/><Relationship Id="rId1814" Type="http://schemas.openxmlformats.org/officeDocument/2006/relationships/hyperlink" Target="https://www.dst.dk/extranet/ForskningVariabellister/PSYK_SKSOPR%20-%20Landspatientregistret%20psykiatri%20-%20oplysninger%20om%20operationer.html" TargetMode="External"/><Relationship Id="rId188" Type="http://schemas.openxmlformats.org/officeDocument/2006/relationships/hyperlink" Target="https://www.dst.dk/extranet/ForskningVariabellister/PSYK_SKSOPR%20-%20Landspatientregistret%20psykiatri%20-%20oplysninger%20om%20operationer.html" TargetMode="External"/><Relationship Id="rId395" Type="http://schemas.openxmlformats.org/officeDocument/2006/relationships/hyperlink" Target="https://www.dst.dk/extranet/ForskningVariabellister/PSYK_SKSOPR%20-%20Landspatientregistret%20psykiatri%20-%20oplysninger%20om%20operationer.html" TargetMode="External"/><Relationship Id="rId2076" Type="http://schemas.openxmlformats.org/officeDocument/2006/relationships/hyperlink" Target="https://www.dst.dk/extranet/ForskningVariabellister/PSYK_SKSOPR%20-%20Landspatientregistret%20psykiatri%20-%20oplysninger%20om%20operationer.html" TargetMode="External"/><Relationship Id="rId255" Type="http://schemas.openxmlformats.org/officeDocument/2006/relationships/hyperlink" Target="https://www.dst.dk/extranet/ForskningVariabellister/PSYK_SKSOPR%20-%20Landspatientregistret%20psykiatri%20-%20oplysninger%20om%20operationer.html" TargetMode="External"/><Relationship Id="rId462" Type="http://schemas.openxmlformats.org/officeDocument/2006/relationships/hyperlink" Target="https://www.dst.dk/extranet/ForskningVariabellister/PSYK_SKSOPR%20-%20Landspatientregistret%20psykiatri%20-%20oplysninger%20om%20operationer.html" TargetMode="External"/><Relationship Id="rId1092" Type="http://schemas.openxmlformats.org/officeDocument/2006/relationships/hyperlink" Target="https://www.dst.dk/extranet/ForskningVariabellister/PSYK_SKSOPR%20-%20Landspatientregistret%20psykiatri%20-%20oplysninger%20om%20operationer.html" TargetMode="External"/><Relationship Id="rId1397" Type="http://schemas.openxmlformats.org/officeDocument/2006/relationships/hyperlink" Target="https://www.dst.dk/extranet/ForskningVariabellister/PSYK_SKSOPR%20-%20Landspatientregistret%20psykiatri%20-%20oplysninger%20om%20operationer.html" TargetMode="External"/><Relationship Id="rId2143" Type="http://schemas.openxmlformats.org/officeDocument/2006/relationships/hyperlink" Target="https://www.dst.dk/extranet/ForskningVariabellister/UDFK%20-%20Grundskolekarakterer.html" TargetMode="External"/><Relationship Id="rId115" Type="http://schemas.openxmlformats.org/officeDocument/2006/relationships/hyperlink" Target="https://www.dst.dk/extranet/ForskningVariabellister/PSYK_SKSOPR%20-%20Landspatientregistret%20psykiatri%20-%20oplysninger%20om%20operationer.html" TargetMode="External"/><Relationship Id="rId322" Type="http://schemas.openxmlformats.org/officeDocument/2006/relationships/hyperlink" Target="https://www.dst.dk/extranet/ForskningVariabellister/PSYK_SKSOPR%20-%20Landspatientregistret%20psykiatri%20-%20oplysninger%20om%20operationer.html" TargetMode="External"/><Relationship Id="rId767" Type="http://schemas.openxmlformats.org/officeDocument/2006/relationships/hyperlink" Target="https://www.dst.dk/extranet/ForskningVariabellister/PSYK_SKSOPR%20-%20Landspatientregistret%20psykiatri%20-%20oplysninger%20om%20operationer.html" TargetMode="External"/><Relationship Id="rId974" Type="http://schemas.openxmlformats.org/officeDocument/2006/relationships/hyperlink" Target="https://www.dst.dk/extranet/ForskningVariabellister/PSYK_SKSOPR%20-%20Landspatientregistret%20psykiatri%20-%20oplysninger%20om%20operationer.html" TargetMode="External"/><Relationship Id="rId2003" Type="http://schemas.openxmlformats.org/officeDocument/2006/relationships/hyperlink" Target="https://www.dst.dk/extranet/ForskningVariabellister/PSYK_SKSOPR%20-%20Landspatientregistret%20psykiatri%20-%20oplysninger%20om%20operationer.html" TargetMode="External"/><Relationship Id="rId627" Type="http://schemas.openxmlformats.org/officeDocument/2006/relationships/hyperlink" Target="https://www.dst.dk/extranet/ForskningVariabellister/PSYK_SKSOPR%20-%20Landspatientregistret%20psykiatri%20-%20oplysninger%20om%20operationer.html" TargetMode="External"/><Relationship Id="rId834" Type="http://schemas.openxmlformats.org/officeDocument/2006/relationships/hyperlink" Target="https://www.dst.dk/extranet/ForskningVariabellister/PSYK_SKSOPR%20-%20Landspatientregistret%20psykiatri%20-%20oplysninger%20om%20operationer.html" TargetMode="External"/><Relationship Id="rId1257" Type="http://schemas.openxmlformats.org/officeDocument/2006/relationships/hyperlink" Target="https://www.dst.dk/extranet/ForskningVariabellister/PSYK_SKSOPR%20-%20Landspatientregistret%20psykiatri%20-%20oplysninger%20om%20operationer.html" TargetMode="External"/><Relationship Id="rId1464" Type="http://schemas.openxmlformats.org/officeDocument/2006/relationships/hyperlink" Target="https://www.dst.dk/extranet/ForskningVariabellister/PSYK_SKSOPR%20-%20Landspatientregistret%20psykiatri%20-%20oplysninger%20om%20operationer.html" TargetMode="External"/><Relationship Id="rId1671" Type="http://schemas.openxmlformats.org/officeDocument/2006/relationships/hyperlink" Target="https://www.dst.dk/extranet/ForskningVariabellister/PSYK_SKSOPR%20-%20Landspatientregistret%20psykiatri%20-%20oplysninger%20om%20operationer.html" TargetMode="External"/><Relationship Id="rId901" Type="http://schemas.openxmlformats.org/officeDocument/2006/relationships/hyperlink" Target="https://www.dst.dk/extranet/ForskningVariabellister/PSYK_SKSOPR%20-%20Landspatientregistret%20psykiatri%20-%20oplysninger%20om%20operationer.html" TargetMode="External"/><Relationship Id="rId1117" Type="http://schemas.openxmlformats.org/officeDocument/2006/relationships/hyperlink" Target="https://www.dst.dk/extranet/ForskningVariabellister/PSYK_SKSOPR%20-%20Landspatientregistret%20psykiatri%20-%20oplysninger%20om%20operationer.html" TargetMode="External"/><Relationship Id="rId1324" Type="http://schemas.openxmlformats.org/officeDocument/2006/relationships/hyperlink" Target="https://www.dst.dk/extranet/ForskningVariabellister/PSYK_SKSOPR%20-%20Landspatientregistret%20psykiatri%20-%20oplysninger%20om%20operationer.html" TargetMode="External"/><Relationship Id="rId1531" Type="http://schemas.openxmlformats.org/officeDocument/2006/relationships/hyperlink" Target="https://www.dst.dk/extranet/ForskningVariabellister/PSYK_SKSOPR%20-%20Landspatientregistret%20psykiatri%20-%20oplysninger%20om%20operationer.html" TargetMode="External"/><Relationship Id="rId1769" Type="http://schemas.openxmlformats.org/officeDocument/2006/relationships/hyperlink" Target="https://www.dst.dk/extranet/ForskningVariabellister/PSYK_SKSOPR%20-%20Landspatientregistret%20psykiatri%20-%20oplysninger%20om%20operationer.html" TargetMode="External"/><Relationship Id="rId1976" Type="http://schemas.openxmlformats.org/officeDocument/2006/relationships/hyperlink" Target="https://www.dst.dk/extranet/ForskningVariabellister/PSYK_SKSOPR%20-%20Landspatientregistret%20psykiatri%20-%20oplysninger%20om%20operationer.html" TargetMode="External"/><Relationship Id="rId30" Type="http://schemas.openxmlformats.org/officeDocument/2006/relationships/hyperlink" Target="https://dst.dk/extranet/ForskningVariabellister/BBRE%20-%20Bygge%20og%20boligregister%20%28BED%29%20-%20enheder.html" TargetMode="External"/><Relationship Id="rId1629" Type="http://schemas.openxmlformats.org/officeDocument/2006/relationships/hyperlink" Target="https://www.dst.dk/extranet/ForskningVariabellister/PSYK_SKSOPR%20-%20Landspatientregistret%20psykiatri%20-%20oplysninger%20om%20operationer.html" TargetMode="External"/><Relationship Id="rId1836" Type="http://schemas.openxmlformats.org/officeDocument/2006/relationships/hyperlink" Target="https://www.dst.dk/extranet/ForskningVariabellister/PSYK_SKSOPR%20-%20Landspatientregistret%20psykiatri%20-%20oplysninger%20om%20operationer.html" TargetMode="External"/><Relationship Id="rId1903" Type="http://schemas.openxmlformats.org/officeDocument/2006/relationships/hyperlink" Target="https://www.dst.dk/extranet/ForskningVariabellister/PSYK_SKSOPR%20-%20Landspatientregistret%20psykiatri%20-%20oplysninger%20om%20operationer.html" TargetMode="External"/><Relationship Id="rId2098" Type="http://schemas.openxmlformats.org/officeDocument/2006/relationships/hyperlink" Target="https://www.dst.dk/extranet/ForskningVariabellister/PSYK_SKSOPR%20-%20Landspatientregistret%20psykiatri%20-%20oplysninger%20om%20operationer.html" TargetMode="External"/><Relationship Id="rId277" Type="http://schemas.openxmlformats.org/officeDocument/2006/relationships/hyperlink" Target="https://www.dst.dk/extranet/ForskningVariabellister/PSYK_SKSOPR%20-%20Landspatientregistret%20psykiatri%20-%20oplysninger%20om%20operationer.html" TargetMode="External"/><Relationship Id="rId484" Type="http://schemas.openxmlformats.org/officeDocument/2006/relationships/hyperlink" Target="https://www.dst.dk/extranet/ForskningVariabellister/PSYK_SKSOPR%20-%20Landspatientregistret%20psykiatri%20-%20oplysninger%20om%20operationer.html" TargetMode="External"/><Relationship Id="rId137" Type="http://schemas.openxmlformats.org/officeDocument/2006/relationships/hyperlink" Target="https://www.dst.dk/extranet/ForskningVariabellister/PSYK_SKSOPR%20-%20Landspatientregistret%20psykiatri%20-%20oplysninger%20om%20operationer.html" TargetMode="External"/><Relationship Id="rId344" Type="http://schemas.openxmlformats.org/officeDocument/2006/relationships/hyperlink" Target="https://www.dst.dk/extranet/ForskningVariabellister/PSYK_SKSOPR%20-%20Landspatientregistret%20psykiatri%20-%20oplysninger%20om%20operationer.html" TargetMode="External"/><Relationship Id="rId691" Type="http://schemas.openxmlformats.org/officeDocument/2006/relationships/hyperlink" Target="https://www.dst.dk/extranet/ForskningVariabellister/PSYK_SKSOPR%20-%20Landspatientregistret%20psykiatri%20-%20oplysninger%20om%20operationer.html" TargetMode="External"/><Relationship Id="rId789" Type="http://schemas.openxmlformats.org/officeDocument/2006/relationships/hyperlink" Target="https://www.dst.dk/extranet/ForskningVariabellister/PSYK_SKSOPR%20-%20Landspatientregistret%20psykiatri%20-%20oplysninger%20om%20operationer.html" TargetMode="External"/><Relationship Id="rId996" Type="http://schemas.openxmlformats.org/officeDocument/2006/relationships/hyperlink" Target="https://www.dst.dk/extranet/ForskningVariabellister/PSYK_SKSOPR%20-%20Landspatientregistret%20psykiatri%20-%20oplysninger%20om%20operationer.html" TargetMode="External"/><Relationship Id="rId2025" Type="http://schemas.openxmlformats.org/officeDocument/2006/relationships/hyperlink" Target="https://www.dst.dk/extranet/ForskningVariabellister/PSYK_SKSOPR%20-%20Landspatientregistret%20psykiatri%20-%20oplysninger%20om%20operationer.html" TargetMode="External"/><Relationship Id="rId551" Type="http://schemas.openxmlformats.org/officeDocument/2006/relationships/hyperlink" Target="https://www.dst.dk/extranet/ForskningVariabellister/PSYK_SKSOPR%20-%20Landspatientregistret%20psykiatri%20-%20oplysninger%20om%20operationer.html" TargetMode="External"/><Relationship Id="rId649" Type="http://schemas.openxmlformats.org/officeDocument/2006/relationships/hyperlink" Target="https://www.dst.dk/extranet/ForskningVariabellister/PSYK_SKSOPR%20-%20Landspatientregistret%20psykiatri%20-%20oplysninger%20om%20operationer.html" TargetMode="External"/><Relationship Id="rId856" Type="http://schemas.openxmlformats.org/officeDocument/2006/relationships/hyperlink" Target="https://www.dst.dk/extranet/ForskningVariabellister/PSYK_SKSOPR%20-%20Landspatientregistret%20psykiatri%20-%20oplysninger%20om%20operationer.html" TargetMode="External"/><Relationship Id="rId1181" Type="http://schemas.openxmlformats.org/officeDocument/2006/relationships/hyperlink" Target="https://www.dst.dk/extranet/ForskningVariabellister/PSYK_SKSOPR%20-%20Landspatientregistret%20psykiatri%20-%20oplysninger%20om%20operationer.html" TargetMode="External"/><Relationship Id="rId1279" Type="http://schemas.openxmlformats.org/officeDocument/2006/relationships/hyperlink" Target="https://www.dst.dk/extranet/ForskningVariabellister/PSYK_SKSOPR%20-%20Landspatientregistret%20psykiatri%20-%20oplysninger%20om%20operationer.html" TargetMode="External"/><Relationship Id="rId1486" Type="http://schemas.openxmlformats.org/officeDocument/2006/relationships/hyperlink" Target="https://www.dst.dk/extranet/ForskningVariabellister/PSYK_SKSOPR%20-%20Landspatientregistret%20psykiatri%20-%20oplysninger%20om%20operationer.html" TargetMode="External"/><Relationship Id="rId204" Type="http://schemas.openxmlformats.org/officeDocument/2006/relationships/hyperlink" Target="https://www.dst.dk/extranet/ForskningVariabellister/PSYK_SKSOPR%20-%20Landspatientregistret%20psykiatri%20-%20oplysninger%20om%20operationer.html" TargetMode="External"/><Relationship Id="rId411" Type="http://schemas.openxmlformats.org/officeDocument/2006/relationships/hyperlink" Target="https://www.dst.dk/extranet/ForskningVariabellister/PSYK_SKSOPR%20-%20Landspatientregistret%20psykiatri%20-%20oplysninger%20om%20operationer.html" TargetMode="External"/><Relationship Id="rId509" Type="http://schemas.openxmlformats.org/officeDocument/2006/relationships/hyperlink" Target="https://www.dst.dk/extranet/ForskningVariabellister/PSYK_SKSOPR%20-%20Landspatientregistret%20psykiatri%20-%20oplysninger%20om%20operationer.html" TargetMode="External"/><Relationship Id="rId1041" Type="http://schemas.openxmlformats.org/officeDocument/2006/relationships/hyperlink" Target="https://www.dst.dk/extranet/ForskningVariabellister/PSYK_SKSOPR%20-%20Landspatientregistret%20psykiatri%20-%20oplysninger%20om%20operationer.html" TargetMode="External"/><Relationship Id="rId1139" Type="http://schemas.openxmlformats.org/officeDocument/2006/relationships/hyperlink" Target="https://www.dst.dk/extranet/ForskningVariabellister/PSYK_SKSOPR%20-%20Landspatientregistret%20psykiatri%20-%20oplysninger%20om%20operationer.html" TargetMode="External"/><Relationship Id="rId1346" Type="http://schemas.openxmlformats.org/officeDocument/2006/relationships/hyperlink" Target="https://www.dst.dk/extranet/ForskningVariabellister/PSYK_SKSOPR%20-%20Landspatientregistret%20psykiatri%20-%20oplysninger%20om%20operationer.html" TargetMode="External"/><Relationship Id="rId1693" Type="http://schemas.openxmlformats.org/officeDocument/2006/relationships/hyperlink" Target="https://www.dst.dk/extranet/ForskningVariabellister/PSYK_SKSOPR%20-%20Landspatientregistret%20psykiatri%20-%20oplysninger%20om%20operationer.html" TargetMode="External"/><Relationship Id="rId1998" Type="http://schemas.openxmlformats.org/officeDocument/2006/relationships/hyperlink" Target="https://www.dst.dk/extranet/ForskningVariabellister/PSYK_SKSOPR%20-%20Landspatientregistret%20psykiatri%20-%20oplysninger%20om%20operationer.html" TargetMode="External"/><Relationship Id="rId716" Type="http://schemas.openxmlformats.org/officeDocument/2006/relationships/hyperlink" Target="https://www.dst.dk/extranet/ForskningVariabellister/PSYK_SKSOPR%20-%20Landspatientregistret%20psykiatri%20-%20oplysninger%20om%20operationer.html" TargetMode="External"/><Relationship Id="rId923" Type="http://schemas.openxmlformats.org/officeDocument/2006/relationships/hyperlink" Target="https://www.dst.dk/extranet/ForskningVariabellister/PSYK_SKSOPR%20-%20Landspatientregistret%20psykiatri%20-%20oplysninger%20om%20operationer.html" TargetMode="External"/><Relationship Id="rId1553" Type="http://schemas.openxmlformats.org/officeDocument/2006/relationships/hyperlink" Target="https://www.dst.dk/extranet/ForskningVariabellister/PSYK_SKSOPR%20-%20Landspatientregistret%20psykiatri%20-%20oplysninger%20om%20operationer.html" TargetMode="External"/><Relationship Id="rId1760" Type="http://schemas.openxmlformats.org/officeDocument/2006/relationships/hyperlink" Target="https://www.dst.dk/extranet/ForskningVariabellister/PSYK_SKSOPR%20-%20Landspatientregistret%20psykiatri%20-%20oplysninger%20om%20operationer.html" TargetMode="External"/><Relationship Id="rId1858" Type="http://schemas.openxmlformats.org/officeDocument/2006/relationships/hyperlink" Target="https://www.dst.dk/extranet/ForskningVariabellister/PSYK_SKSOPR%20-%20Landspatientregistret%20psykiatri%20-%20oplysninger%20om%20operationer.html" TargetMode="External"/><Relationship Id="rId52" Type="http://schemas.openxmlformats.org/officeDocument/2006/relationships/hyperlink" Target="https://www.dst.dk/extranet/ForskningVariabellister/LPR_ADM%20-%20Landspatientregistret%20-%20administrative%20oplysninger.html" TargetMode="External"/><Relationship Id="rId1206" Type="http://schemas.openxmlformats.org/officeDocument/2006/relationships/hyperlink" Target="https://www.dst.dk/extranet/ForskningVariabellister/PSYK_SKSOPR%20-%20Landspatientregistret%20psykiatri%20-%20oplysninger%20om%20operationer.html" TargetMode="External"/><Relationship Id="rId1413" Type="http://schemas.openxmlformats.org/officeDocument/2006/relationships/hyperlink" Target="https://www.dst.dk/extranet/ForskningVariabellister/PSYK_SKSOPR%20-%20Landspatientregistret%20psykiatri%20-%20oplysninger%20om%20operationer.html" TargetMode="External"/><Relationship Id="rId1620" Type="http://schemas.openxmlformats.org/officeDocument/2006/relationships/hyperlink" Target="https://www.dst.dk/extranet/ForskningVariabellister/PSYK_SKSOPR%20-%20Landspatientregistret%20psykiatri%20-%20oplysninger%20om%20operationer.html" TargetMode="External"/><Relationship Id="rId1718" Type="http://schemas.openxmlformats.org/officeDocument/2006/relationships/hyperlink" Target="https://www.dst.dk/extranet/ForskningVariabellister/PSYK_SKSOPR%20-%20Landspatientregistret%20psykiatri%20-%20oplysninger%20om%20operationer.html" TargetMode="External"/><Relationship Id="rId1925" Type="http://schemas.openxmlformats.org/officeDocument/2006/relationships/hyperlink" Target="https://www.dst.dk/extranet/ForskningVariabellister/PSYK_SKSOPR%20-%20Landspatientregistret%20psykiatri%20-%20oplysninger%20om%20operationer.html" TargetMode="External"/><Relationship Id="rId299" Type="http://schemas.openxmlformats.org/officeDocument/2006/relationships/hyperlink" Target="https://www.dst.dk/extranet/ForskningVariabellister/PSYK_SKSOPR%20-%20Landspatientregistret%20psykiatri%20-%20oplysninger%20om%20operationer.html" TargetMode="External"/><Relationship Id="rId159" Type="http://schemas.openxmlformats.org/officeDocument/2006/relationships/hyperlink" Target="https://www.dst.dk/extranet/ForskningVariabellister/PSYK_SKSOPR%20-%20Landspatientregistret%20psykiatri%20-%20oplysninger%20om%20operationer.html" TargetMode="External"/><Relationship Id="rId366" Type="http://schemas.openxmlformats.org/officeDocument/2006/relationships/hyperlink" Target="https://www.dst.dk/extranet/ForskningVariabellister/PSYK_SKSOPR%20-%20Landspatientregistret%20psykiatri%20-%20oplysninger%20om%20operationer.html" TargetMode="External"/><Relationship Id="rId573" Type="http://schemas.openxmlformats.org/officeDocument/2006/relationships/hyperlink" Target="https://www.dst.dk/extranet/ForskningVariabellister/PSYK_SKSOPR%20-%20Landspatientregistret%20psykiatri%20-%20oplysninger%20om%20operationer.html" TargetMode="External"/><Relationship Id="rId780" Type="http://schemas.openxmlformats.org/officeDocument/2006/relationships/hyperlink" Target="https://www.dst.dk/extranet/ForskningVariabellister/PSYK_SKSOPR%20-%20Landspatientregistret%20psykiatri%20-%20oplysninger%20om%20operationer.html" TargetMode="External"/><Relationship Id="rId2047" Type="http://schemas.openxmlformats.org/officeDocument/2006/relationships/hyperlink" Target="https://www.dst.dk/extranet/ForskningVariabellister/PSYK_SKSOPR%20-%20Landspatientregistret%20psykiatri%20-%20oplysninger%20om%20operationer.html" TargetMode="External"/><Relationship Id="rId226" Type="http://schemas.openxmlformats.org/officeDocument/2006/relationships/hyperlink" Target="https://www.dst.dk/extranet/ForskningVariabellister/PSYK_SKSOPR%20-%20Landspatientregistret%20psykiatri%20-%20oplysninger%20om%20operationer.html" TargetMode="External"/><Relationship Id="rId433" Type="http://schemas.openxmlformats.org/officeDocument/2006/relationships/hyperlink" Target="https://www.dst.dk/extranet/ForskningVariabellister/PSYK_SKSOPR%20-%20Landspatientregistret%20psykiatri%20-%20oplysninger%20om%20operationer.html" TargetMode="External"/><Relationship Id="rId878" Type="http://schemas.openxmlformats.org/officeDocument/2006/relationships/hyperlink" Target="https://www.dst.dk/extranet/ForskningVariabellister/PSYK_SKSOPR%20-%20Landspatientregistret%20psykiatri%20-%20oplysninger%20om%20operationer.html" TargetMode="External"/><Relationship Id="rId1063" Type="http://schemas.openxmlformats.org/officeDocument/2006/relationships/hyperlink" Target="https://www.dst.dk/extranet/ForskningVariabellister/PSYK_SKSOPR%20-%20Landspatientregistret%20psykiatri%20-%20oplysninger%20om%20operationer.html" TargetMode="External"/><Relationship Id="rId1270" Type="http://schemas.openxmlformats.org/officeDocument/2006/relationships/hyperlink" Target="https://www.dst.dk/extranet/ForskningVariabellister/PSYK_SKSOPR%20-%20Landspatientregistret%20psykiatri%20-%20oplysninger%20om%20operationer.html" TargetMode="External"/><Relationship Id="rId2114" Type="http://schemas.openxmlformats.org/officeDocument/2006/relationships/hyperlink" Target="https://www.dst.dk/extranet/ForskningVariabellister/LPR_SKSUBE%20-%20Landspatientregistret%20-%20unders%C3%B8gelser%20og%20behandlinger.html" TargetMode="External"/><Relationship Id="rId640" Type="http://schemas.openxmlformats.org/officeDocument/2006/relationships/hyperlink" Target="https://www.dst.dk/extranet/ForskningVariabellister/PSYK_SKSOPR%20-%20Landspatientregistret%20psykiatri%20-%20oplysninger%20om%20operationer.html" TargetMode="External"/><Relationship Id="rId738" Type="http://schemas.openxmlformats.org/officeDocument/2006/relationships/hyperlink" Target="https://www.dst.dk/extranet/ForskningVariabellister/PSYK_SKSOPR%20-%20Landspatientregistret%20psykiatri%20-%20oplysninger%20om%20operationer.html" TargetMode="External"/><Relationship Id="rId945" Type="http://schemas.openxmlformats.org/officeDocument/2006/relationships/hyperlink" Target="https://www.dst.dk/extranet/ForskningVariabellister/PSYK_SKSOPR%20-%20Landspatientregistret%20psykiatri%20-%20oplysninger%20om%20operationer.html" TargetMode="External"/><Relationship Id="rId1368" Type="http://schemas.openxmlformats.org/officeDocument/2006/relationships/hyperlink" Target="https://www.dst.dk/extranet/ForskningVariabellister/PSYK_SKSOPR%20-%20Landspatientregistret%20psykiatri%20-%20oplysninger%20om%20operationer.html" TargetMode="External"/><Relationship Id="rId1575" Type="http://schemas.openxmlformats.org/officeDocument/2006/relationships/hyperlink" Target="https://www.dst.dk/extranet/ForskningVariabellister/PSYK_SKSOPR%20-%20Landspatientregistret%20psykiatri%20-%20oplysninger%20om%20operationer.html" TargetMode="External"/><Relationship Id="rId1782" Type="http://schemas.openxmlformats.org/officeDocument/2006/relationships/hyperlink" Target="https://www.dst.dk/extranet/ForskningVariabellister/PSYK_SKSOPR%20-%20Landspatientregistret%20psykiatri%20-%20oplysninger%20om%20operationer.html" TargetMode="External"/><Relationship Id="rId74" Type="http://schemas.openxmlformats.org/officeDocument/2006/relationships/hyperlink" Target="https://www.dst.dk/extranet/ForskningVariabellister/PSYK_SKSOPR%20-%20Landspatientregistret%20psykiatri%20-%20oplysninger%20om%20operationer.html" TargetMode="External"/><Relationship Id="rId500" Type="http://schemas.openxmlformats.org/officeDocument/2006/relationships/hyperlink" Target="https://www.dst.dk/extranet/ForskningVariabellister/PSYK_SKSOPR%20-%20Landspatientregistret%20psykiatri%20-%20oplysninger%20om%20operationer.html" TargetMode="External"/><Relationship Id="rId805" Type="http://schemas.openxmlformats.org/officeDocument/2006/relationships/hyperlink" Target="https://www.dst.dk/extranet/ForskningVariabellister/PSYK_SKSOPR%20-%20Landspatientregistret%20psykiatri%20-%20oplysninger%20om%20operationer.html" TargetMode="External"/><Relationship Id="rId1130" Type="http://schemas.openxmlformats.org/officeDocument/2006/relationships/hyperlink" Target="https://www.dst.dk/extranet/ForskningVariabellister/PSYK_SKSOPR%20-%20Landspatientregistret%20psykiatri%20-%20oplysninger%20om%20operationer.html" TargetMode="External"/><Relationship Id="rId1228" Type="http://schemas.openxmlformats.org/officeDocument/2006/relationships/hyperlink" Target="https://www.dst.dk/extranet/ForskningVariabellister/PSYK_SKSOPR%20-%20Landspatientregistret%20psykiatri%20-%20oplysninger%20om%20operationer.html" TargetMode="External"/><Relationship Id="rId1435" Type="http://schemas.openxmlformats.org/officeDocument/2006/relationships/hyperlink" Target="https://www.dst.dk/extranet/ForskningVariabellister/PSYK_SKSOPR%20-%20Landspatientregistret%20psykiatri%20-%20oplysninger%20om%20operationer.html" TargetMode="External"/><Relationship Id="rId1642" Type="http://schemas.openxmlformats.org/officeDocument/2006/relationships/hyperlink" Target="https://www.dst.dk/extranet/ForskningVariabellister/PSYK_SKSOPR%20-%20Landspatientregistret%20psykiatri%20-%20oplysninger%20om%20operationer.html" TargetMode="External"/><Relationship Id="rId1947" Type="http://schemas.openxmlformats.org/officeDocument/2006/relationships/hyperlink" Target="https://www.dst.dk/extranet/ForskningVariabellister/PSYK_SKSOPR%20-%20Landspatientregistret%20psykiatri%20-%20oplysninger%20om%20operationer.html" TargetMode="External"/><Relationship Id="rId1502" Type="http://schemas.openxmlformats.org/officeDocument/2006/relationships/hyperlink" Target="https://www.dst.dk/extranet/ForskningVariabellister/PSYK_SKSOPR%20-%20Landspatientregistret%20psykiatri%20-%20oplysninger%20om%20operationer.html" TargetMode="External"/><Relationship Id="rId1807" Type="http://schemas.openxmlformats.org/officeDocument/2006/relationships/hyperlink" Target="https://www.dst.dk/extranet/ForskningVariabellister/PSYK_SKSOPR%20-%20Landspatientregistret%20psykiatri%20-%20oplysninger%20om%20operationer.html" TargetMode="External"/><Relationship Id="rId290" Type="http://schemas.openxmlformats.org/officeDocument/2006/relationships/hyperlink" Target="https://www.dst.dk/extranet/ForskningVariabellister/PSYK_SKSOPR%20-%20Landspatientregistret%20psykiatri%20-%20oplysninger%20om%20operationer.html" TargetMode="External"/><Relationship Id="rId388" Type="http://schemas.openxmlformats.org/officeDocument/2006/relationships/hyperlink" Target="https://www.dst.dk/extranet/ForskningVariabellister/PSYK_SKSOPR%20-%20Landspatientregistret%20psykiatri%20-%20oplysninger%20om%20operationer.html" TargetMode="External"/><Relationship Id="rId2069" Type="http://schemas.openxmlformats.org/officeDocument/2006/relationships/hyperlink" Target="https://www.dst.dk/extranet/ForskningVariabellister/PSYK_SKSOPR%20-%20Landspatientregistret%20psykiatri%20-%20oplysninger%20om%20operationer.html" TargetMode="External"/><Relationship Id="rId150" Type="http://schemas.openxmlformats.org/officeDocument/2006/relationships/hyperlink" Target="https://www.dst.dk/extranet/ForskningVariabellister/PSYK_SKSOPR%20-%20Landspatientregistret%20psykiatri%20-%20oplysninger%20om%20operationer.html" TargetMode="External"/><Relationship Id="rId595" Type="http://schemas.openxmlformats.org/officeDocument/2006/relationships/hyperlink" Target="https://www.dst.dk/extranet/ForskningVariabellister/PSYK_SKSOPR%20-%20Landspatientregistret%20psykiatri%20-%20oplysninger%20om%20operationer.html" TargetMode="External"/><Relationship Id="rId248" Type="http://schemas.openxmlformats.org/officeDocument/2006/relationships/hyperlink" Target="https://www.dst.dk/extranet/ForskningVariabellister/PSYK_SKSOPR%20-%20Landspatientregistret%20psykiatri%20-%20oplysninger%20om%20operationer.html" TargetMode="External"/><Relationship Id="rId455" Type="http://schemas.openxmlformats.org/officeDocument/2006/relationships/hyperlink" Target="https://www.dst.dk/extranet/ForskningVariabellister/PSYK_SKSOPR%20-%20Landspatientregistret%20psykiatri%20-%20oplysninger%20om%20operationer.html" TargetMode="External"/><Relationship Id="rId662" Type="http://schemas.openxmlformats.org/officeDocument/2006/relationships/hyperlink" Target="https://www.dst.dk/extranet/ForskningVariabellister/PSYK_SKSOPR%20-%20Landspatientregistret%20psykiatri%20-%20oplysninger%20om%20operationer.html" TargetMode="External"/><Relationship Id="rId1085" Type="http://schemas.openxmlformats.org/officeDocument/2006/relationships/hyperlink" Target="https://www.dst.dk/extranet/ForskningVariabellister/PSYK_SKSOPR%20-%20Landspatientregistret%20psykiatri%20-%20oplysninger%20om%20operationer.html" TargetMode="External"/><Relationship Id="rId1292" Type="http://schemas.openxmlformats.org/officeDocument/2006/relationships/hyperlink" Target="https://www.dst.dk/extranet/ForskningVariabellister/PSYK_SKSOPR%20-%20Landspatientregistret%20psykiatri%20-%20oplysninger%20om%20operationer.html" TargetMode="External"/><Relationship Id="rId2136" Type="http://schemas.openxmlformats.org/officeDocument/2006/relationships/hyperlink" Target="https://www.dst.dk/extranet/ForskningVariabellister/BUFO%20-%20B%C3%B8rn%20og%20unge%20forebyggende%20foranstaltninger.html" TargetMode="External"/><Relationship Id="rId108" Type="http://schemas.openxmlformats.org/officeDocument/2006/relationships/hyperlink" Target="https://www.dst.dk/extranet/ForskningVariabellister/PSYK_SKSOPR%20-%20Landspatientregistret%20psykiatri%20-%20oplysninger%20om%20operationer.html" TargetMode="External"/><Relationship Id="rId315" Type="http://schemas.openxmlformats.org/officeDocument/2006/relationships/hyperlink" Target="https://www.dst.dk/extranet/ForskningVariabellister/PSYK_SKSOPR%20-%20Landspatientregistret%20psykiatri%20-%20oplysninger%20om%20operationer.html" TargetMode="External"/><Relationship Id="rId522" Type="http://schemas.openxmlformats.org/officeDocument/2006/relationships/hyperlink" Target="https://www.dst.dk/extranet/ForskningVariabellister/PSYK_SKSOPR%20-%20Landspatientregistret%20psykiatri%20-%20oplysninger%20om%20operationer.html" TargetMode="External"/><Relationship Id="rId967" Type="http://schemas.openxmlformats.org/officeDocument/2006/relationships/hyperlink" Target="https://www.dst.dk/extranet/ForskningVariabellister/PSYK_SKSOPR%20-%20Landspatientregistret%20psykiatri%20-%20oplysninger%20om%20operationer.html" TargetMode="External"/><Relationship Id="rId1152" Type="http://schemas.openxmlformats.org/officeDocument/2006/relationships/hyperlink" Target="https://www.dst.dk/extranet/ForskningVariabellister/PSYK_SKSOPR%20-%20Landspatientregistret%20psykiatri%20-%20oplysninger%20om%20operationer.html" TargetMode="External"/><Relationship Id="rId1597" Type="http://schemas.openxmlformats.org/officeDocument/2006/relationships/hyperlink" Target="https://www.dst.dk/extranet/ForskningVariabellister/PSYK_SKSOPR%20-%20Landspatientregistret%20psykiatri%20-%20oplysninger%20om%20operationer.html" TargetMode="External"/><Relationship Id="rId96" Type="http://schemas.openxmlformats.org/officeDocument/2006/relationships/hyperlink" Target="https://www.dst.dk/extranet/ForskningVariabellister/PSYK_SKSOPR%20-%20Landspatientregistret%20psykiatri%20-%20oplysninger%20om%20operationer.html" TargetMode="External"/><Relationship Id="rId827" Type="http://schemas.openxmlformats.org/officeDocument/2006/relationships/hyperlink" Target="https://www.dst.dk/extranet/ForskningVariabellister/PSYK_SKSOPR%20-%20Landspatientregistret%20psykiatri%20-%20oplysninger%20om%20operationer.html" TargetMode="External"/><Relationship Id="rId1012" Type="http://schemas.openxmlformats.org/officeDocument/2006/relationships/hyperlink" Target="https://www.dst.dk/extranet/ForskningVariabellister/PSYK_SKSOPR%20-%20Landspatientregistret%20psykiatri%20-%20oplysninger%20om%20operationer.html" TargetMode="External"/><Relationship Id="rId1457" Type="http://schemas.openxmlformats.org/officeDocument/2006/relationships/hyperlink" Target="https://www.dst.dk/extranet/ForskningVariabellister/PSYK_SKSOPR%20-%20Landspatientregistret%20psykiatri%20-%20oplysninger%20om%20operationer.html" TargetMode="External"/><Relationship Id="rId1664" Type="http://schemas.openxmlformats.org/officeDocument/2006/relationships/hyperlink" Target="https://www.dst.dk/extranet/ForskningVariabellister/PSYK_SKSOPR%20-%20Landspatientregistret%20psykiatri%20-%20oplysninger%20om%20operationer.html" TargetMode="External"/><Relationship Id="rId1871" Type="http://schemas.openxmlformats.org/officeDocument/2006/relationships/hyperlink" Target="https://www.dst.dk/extranet/ForskningVariabellister/PSYK_SKSOPR%20-%20Landspatientregistret%20psykiatri%20-%20oplysninger%20om%20operationer.html" TargetMode="External"/><Relationship Id="rId1317" Type="http://schemas.openxmlformats.org/officeDocument/2006/relationships/hyperlink" Target="https://www.dst.dk/extranet/ForskningVariabellister/PSYK_SKSOPR%20-%20Landspatientregistret%20psykiatri%20-%20oplysninger%20om%20operationer.html" TargetMode="External"/><Relationship Id="rId1524" Type="http://schemas.openxmlformats.org/officeDocument/2006/relationships/hyperlink" Target="https://www.dst.dk/extranet/ForskningVariabellister/PSYK_SKSOPR%20-%20Landspatientregistret%20psykiatri%20-%20oplysninger%20om%20operationer.html" TargetMode="External"/><Relationship Id="rId1731" Type="http://schemas.openxmlformats.org/officeDocument/2006/relationships/hyperlink" Target="https://www.dst.dk/extranet/ForskningVariabellister/PSYK_SKSOPR%20-%20Landspatientregistret%20psykiatri%20-%20oplysninger%20om%20operationer.html" TargetMode="External"/><Relationship Id="rId1969" Type="http://schemas.openxmlformats.org/officeDocument/2006/relationships/hyperlink" Target="https://www.dst.dk/extranet/ForskningVariabellister/PSYK_SKSOPR%20-%20Landspatientregistret%20psykiatri%20-%20oplysninger%20om%20operationer.html" TargetMode="External"/><Relationship Id="rId23" Type="http://schemas.openxmlformats.org/officeDocument/2006/relationships/hyperlink" Target="https://dst.dk/extranet/ForskningVariabellister/OF%20-%20Offentligt%20fors%C3%B8rgede.html" TargetMode="External"/><Relationship Id="rId1829" Type="http://schemas.openxmlformats.org/officeDocument/2006/relationships/hyperlink" Target="https://www.dst.dk/extranet/ForskningVariabellister/PSYK_SKSOPR%20-%20Landspatientregistret%20psykiatri%20-%20oplysninger%20om%20operationer.html" TargetMode="External"/><Relationship Id="rId172" Type="http://schemas.openxmlformats.org/officeDocument/2006/relationships/hyperlink" Target="https://www.dst.dk/extranet/ForskningVariabellister/PSYK_SKSOPR%20-%20Landspatientregistret%20psykiatri%20-%20oplysninger%20om%20operationer.html" TargetMode="External"/><Relationship Id="rId477" Type="http://schemas.openxmlformats.org/officeDocument/2006/relationships/hyperlink" Target="https://www.dst.dk/extranet/ForskningVariabellister/PSYK_SKSOPR%20-%20Landspatientregistret%20psykiatri%20-%20oplysninger%20om%20operationer.html" TargetMode="External"/><Relationship Id="rId684" Type="http://schemas.openxmlformats.org/officeDocument/2006/relationships/hyperlink" Target="https://www.dst.dk/extranet/ForskningVariabellister/PSYK_SKSOPR%20-%20Landspatientregistret%20psykiatri%20-%20oplysninger%20om%20operationer.html" TargetMode="External"/><Relationship Id="rId2060" Type="http://schemas.openxmlformats.org/officeDocument/2006/relationships/hyperlink" Target="https://www.dst.dk/extranet/ForskningVariabellister/PSYK_SKSOPR%20-%20Landspatientregistret%20psykiatri%20-%20oplysninger%20om%20operationer.html" TargetMode="External"/><Relationship Id="rId337" Type="http://schemas.openxmlformats.org/officeDocument/2006/relationships/hyperlink" Target="https://www.dst.dk/extranet/ForskningVariabellister/PSYK_SKSOPR%20-%20Landspatientregistret%20psykiatri%20-%20oplysninger%20om%20operationer.html" TargetMode="External"/><Relationship Id="rId891" Type="http://schemas.openxmlformats.org/officeDocument/2006/relationships/hyperlink" Target="https://www.dst.dk/extranet/ForskningVariabellister/PSYK_SKSOPR%20-%20Landspatientregistret%20psykiatri%20-%20oplysninger%20om%20operationer.html" TargetMode="External"/><Relationship Id="rId989" Type="http://schemas.openxmlformats.org/officeDocument/2006/relationships/hyperlink" Target="https://www.dst.dk/extranet/ForskningVariabellister/PSYK_SKSOPR%20-%20Landspatientregistret%20psykiatri%20-%20oplysninger%20om%20operationer.html" TargetMode="External"/><Relationship Id="rId2018" Type="http://schemas.openxmlformats.org/officeDocument/2006/relationships/hyperlink" Target="https://www.dst.dk/extranet/ForskningVariabellister/PSYK_SKSOPR%20-%20Landspatientregistret%20psykiatri%20-%20oplysninger%20om%20operationer.html" TargetMode="External"/><Relationship Id="rId544" Type="http://schemas.openxmlformats.org/officeDocument/2006/relationships/hyperlink" Target="https://www.dst.dk/extranet/ForskningVariabellister/PSYK_SKSOPR%20-%20Landspatientregistret%20psykiatri%20-%20oplysninger%20om%20operationer.html" TargetMode="External"/><Relationship Id="rId751" Type="http://schemas.openxmlformats.org/officeDocument/2006/relationships/hyperlink" Target="https://www.dst.dk/extranet/ForskningVariabellister/PSYK_SKSOPR%20-%20Landspatientregistret%20psykiatri%20-%20oplysninger%20om%20operationer.html" TargetMode="External"/><Relationship Id="rId849" Type="http://schemas.openxmlformats.org/officeDocument/2006/relationships/hyperlink" Target="https://www.dst.dk/extranet/ForskningVariabellister/PSYK_SKSOPR%20-%20Landspatientregistret%20psykiatri%20-%20oplysninger%20om%20operationer.html" TargetMode="External"/><Relationship Id="rId1174" Type="http://schemas.openxmlformats.org/officeDocument/2006/relationships/hyperlink" Target="https://www.dst.dk/extranet/ForskningVariabellister/PSYK_SKSOPR%20-%20Landspatientregistret%20psykiatri%20-%20oplysninger%20om%20operationer.html" TargetMode="External"/><Relationship Id="rId1381" Type="http://schemas.openxmlformats.org/officeDocument/2006/relationships/hyperlink" Target="https://www.dst.dk/extranet/ForskningVariabellister/PSYK_SKSOPR%20-%20Landspatientregistret%20psykiatri%20-%20oplysninger%20om%20operationer.html" TargetMode="External"/><Relationship Id="rId1479" Type="http://schemas.openxmlformats.org/officeDocument/2006/relationships/hyperlink" Target="https://www.dst.dk/extranet/ForskningVariabellister/PSYK_SKSOPR%20-%20Landspatientregistret%20psykiatri%20-%20oplysninger%20om%20operationer.html" TargetMode="External"/><Relationship Id="rId1686" Type="http://schemas.openxmlformats.org/officeDocument/2006/relationships/hyperlink" Target="https://www.dst.dk/extranet/ForskningVariabellister/PSYK_SKSOPR%20-%20Landspatientregistret%20psykiatri%20-%20oplysninger%20om%20operationer.html" TargetMode="External"/><Relationship Id="rId404" Type="http://schemas.openxmlformats.org/officeDocument/2006/relationships/hyperlink" Target="https://www.dst.dk/extranet/ForskningVariabellister/PSYK_SKSOPR%20-%20Landspatientregistret%20psykiatri%20-%20oplysninger%20om%20operationer.html" TargetMode="External"/><Relationship Id="rId611" Type="http://schemas.openxmlformats.org/officeDocument/2006/relationships/hyperlink" Target="https://www.dst.dk/extranet/ForskningVariabellister/PSYK_SKSOPR%20-%20Landspatientregistret%20psykiatri%20-%20oplysninger%20om%20operationer.html" TargetMode="External"/><Relationship Id="rId1034" Type="http://schemas.openxmlformats.org/officeDocument/2006/relationships/hyperlink" Target="https://www.dst.dk/extranet/ForskningVariabellister/PSYK_SKSOPR%20-%20Landspatientregistret%20psykiatri%20-%20oplysninger%20om%20operationer.html" TargetMode="External"/><Relationship Id="rId1241" Type="http://schemas.openxmlformats.org/officeDocument/2006/relationships/hyperlink" Target="https://www.dst.dk/extranet/ForskningVariabellister/PSYK_SKSOPR%20-%20Landspatientregistret%20psykiatri%20-%20oplysninger%20om%20operationer.html" TargetMode="External"/><Relationship Id="rId1339" Type="http://schemas.openxmlformats.org/officeDocument/2006/relationships/hyperlink" Target="https://www.dst.dk/extranet/ForskningVariabellister/PSYK_SKSOPR%20-%20Landspatientregistret%20psykiatri%20-%20oplysninger%20om%20operationer.html" TargetMode="External"/><Relationship Id="rId1893" Type="http://schemas.openxmlformats.org/officeDocument/2006/relationships/hyperlink" Target="https://www.dst.dk/extranet/ForskningVariabellister/PSYK_SKSOPR%20-%20Landspatientregistret%20psykiatri%20-%20oplysninger%20om%20operationer.html" TargetMode="External"/><Relationship Id="rId709" Type="http://schemas.openxmlformats.org/officeDocument/2006/relationships/hyperlink" Target="https://www.dst.dk/extranet/ForskningVariabellister/PSYK_SKSOPR%20-%20Landspatientregistret%20psykiatri%20-%20oplysninger%20om%20operationer.html" TargetMode="External"/><Relationship Id="rId916" Type="http://schemas.openxmlformats.org/officeDocument/2006/relationships/hyperlink" Target="https://www.dst.dk/extranet/ForskningVariabellister/PSYK_SKSOPR%20-%20Landspatientregistret%20psykiatri%20-%20oplysninger%20om%20operationer.html" TargetMode="External"/><Relationship Id="rId1101" Type="http://schemas.openxmlformats.org/officeDocument/2006/relationships/hyperlink" Target="https://www.dst.dk/extranet/ForskningVariabellister/PSYK_SKSOPR%20-%20Landspatientregistret%20psykiatri%20-%20oplysninger%20om%20operationer.html" TargetMode="External"/><Relationship Id="rId1546" Type="http://schemas.openxmlformats.org/officeDocument/2006/relationships/hyperlink" Target="https://www.dst.dk/extranet/ForskningVariabellister/PSYK_SKSOPR%20-%20Landspatientregistret%20psykiatri%20-%20oplysninger%20om%20operationer.html" TargetMode="External"/><Relationship Id="rId1753" Type="http://schemas.openxmlformats.org/officeDocument/2006/relationships/hyperlink" Target="https://www.dst.dk/extranet/ForskningVariabellister/PSYK_SKSOPR%20-%20Landspatientregistret%20psykiatri%20-%20oplysninger%20om%20operationer.html" TargetMode="External"/><Relationship Id="rId1960" Type="http://schemas.openxmlformats.org/officeDocument/2006/relationships/hyperlink" Target="https://www.dst.dk/extranet/ForskningVariabellister/PSYK_SKSOPR%20-%20Landspatientregistret%20psykiatri%20-%20oplysninger%20om%20operationer.html" TargetMode="External"/><Relationship Id="rId45" Type="http://schemas.openxmlformats.org/officeDocument/2006/relationships/hyperlink" Target="https://www.dst.dk/extranet/ForskningVariabellister/LPR_F_KONTAKTER%20-%20Landspatientregistret%20(LPR3)%20-%20Oplysninger%20om%20kontakter.html" TargetMode="External"/><Relationship Id="rId1406" Type="http://schemas.openxmlformats.org/officeDocument/2006/relationships/hyperlink" Target="https://www.dst.dk/extranet/ForskningVariabellister/PSYK_SKSOPR%20-%20Landspatientregistret%20psykiatri%20-%20oplysninger%20om%20operationer.html" TargetMode="External"/><Relationship Id="rId1613" Type="http://schemas.openxmlformats.org/officeDocument/2006/relationships/hyperlink" Target="https://www.dst.dk/extranet/ForskningVariabellister/PSYK_SKSOPR%20-%20Landspatientregistret%20psykiatri%20-%20oplysninger%20om%20operationer.html" TargetMode="External"/><Relationship Id="rId1820" Type="http://schemas.openxmlformats.org/officeDocument/2006/relationships/hyperlink" Target="https://www.dst.dk/extranet/ForskningVariabellister/PSYK_SKSOPR%20-%20Landspatientregistret%20psykiatri%20-%20oplysninger%20om%20operationer.html" TargetMode="External"/><Relationship Id="rId194" Type="http://schemas.openxmlformats.org/officeDocument/2006/relationships/hyperlink" Target="https://www.dst.dk/extranet/ForskningVariabellister/PSYK_SKSOPR%20-%20Landspatientregistret%20psykiatri%20-%20oplysninger%20om%20operationer.html" TargetMode="External"/><Relationship Id="rId1918" Type="http://schemas.openxmlformats.org/officeDocument/2006/relationships/hyperlink" Target="https://www.dst.dk/extranet/ForskningVariabellister/PSYK_SKSOPR%20-%20Landspatientregistret%20psykiatri%20-%20oplysninger%20om%20operationer.html" TargetMode="External"/><Relationship Id="rId2082" Type="http://schemas.openxmlformats.org/officeDocument/2006/relationships/hyperlink" Target="https://www.dst.dk/extranet/ForskningVariabellister/PSYK_SKSOPR%20-%20Landspatientregistret%20psykiatri%20-%20oplysninger%20om%20operationer.html" TargetMode="External"/><Relationship Id="rId261" Type="http://schemas.openxmlformats.org/officeDocument/2006/relationships/hyperlink" Target="https://www.dst.dk/extranet/ForskningVariabellister/PSYK_SKSOPR%20-%20Landspatientregistret%20psykiatri%20-%20oplysninger%20om%20operationer.html" TargetMode="External"/><Relationship Id="rId499" Type="http://schemas.openxmlformats.org/officeDocument/2006/relationships/hyperlink" Target="https://www.dst.dk/extranet/ForskningVariabellister/PSYK_SKSOPR%20-%20Landspatientregistret%20psykiatri%20-%20oplysninger%20om%20operationer.html" TargetMode="External"/><Relationship Id="rId359" Type="http://schemas.openxmlformats.org/officeDocument/2006/relationships/hyperlink" Target="https://www.dst.dk/extranet/ForskningVariabellister/PSYK_SKSOPR%20-%20Landspatientregistret%20psykiatri%20-%20oplysninger%20om%20operationer.html" TargetMode="External"/><Relationship Id="rId566" Type="http://schemas.openxmlformats.org/officeDocument/2006/relationships/hyperlink" Target="https://www.dst.dk/extranet/ForskningVariabellister/PSYK_SKSOPR%20-%20Landspatientregistret%20psykiatri%20-%20oplysninger%20om%20operationer.html" TargetMode="External"/><Relationship Id="rId773" Type="http://schemas.openxmlformats.org/officeDocument/2006/relationships/hyperlink" Target="https://www.dst.dk/extranet/ForskningVariabellister/PSYK_SKSOPR%20-%20Landspatientregistret%20psykiatri%20-%20oplysninger%20om%20operationer.html" TargetMode="External"/><Relationship Id="rId1196" Type="http://schemas.openxmlformats.org/officeDocument/2006/relationships/hyperlink" Target="https://www.dst.dk/extranet/ForskningVariabellister/PSYK_SKSOPR%20-%20Landspatientregistret%20psykiatri%20-%20oplysninger%20om%20operationer.html" TargetMode="External"/><Relationship Id="rId121" Type="http://schemas.openxmlformats.org/officeDocument/2006/relationships/hyperlink" Target="https://www.dst.dk/extranet/ForskningVariabellister/PSYK_SKSOPR%20-%20Landspatientregistret%20psykiatri%20-%20oplysninger%20om%20operationer.html" TargetMode="External"/><Relationship Id="rId219" Type="http://schemas.openxmlformats.org/officeDocument/2006/relationships/hyperlink" Target="https://www.dst.dk/extranet/ForskningVariabellister/PSYK_SKSOPR%20-%20Landspatientregistret%20psykiatri%20-%20oplysninger%20om%20operationer.html" TargetMode="External"/><Relationship Id="rId426" Type="http://schemas.openxmlformats.org/officeDocument/2006/relationships/hyperlink" Target="https://www.dst.dk/extranet/ForskningVariabellister/PSYK_SKSOPR%20-%20Landspatientregistret%20psykiatri%20-%20oplysninger%20om%20operationer.html" TargetMode="External"/><Relationship Id="rId633" Type="http://schemas.openxmlformats.org/officeDocument/2006/relationships/hyperlink" Target="https://www.dst.dk/extranet/ForskningVariabellister/PSYK_SKSOPR%20-%20Landspatientregistret%20psykiatri%20-%20oplysninger%20om%20operationer.html" TargetMode="External"/><Relationship Id="rId980" Type="http://schemas.openxmlformats.org/officeDocument/2006/relationships/hyperlink" Target="https://www.dst.dk/extranet/ForskningVariabellister/PSYK_SKSOPR%20-%20Landspatientregistret%20psykiatri%20-%20oplysninger%20om%20operationer.html" TargetMode="External"/><Relationship Id="rId1056" Type="http://schemas.openxmlformats.org/officeDocument/2006/relationships/hyperlink" Target="https://www.dst.dk/extranet/ForskningVariabellister/PSYK_SKSOPR%20-%20Landspatientregistret%20psykiatri%20-%20oplysninger%20om%20operationer.html" TargetMode="External"/><Relationship Id="rId1263" Type="http://schemas.openxmlformats.org/officeDocument/2006/relationships/hyperlink" Target="https://www.dst.dk/extranet/ForskningVariabellister/PSYK_SKSOPR%20-%20Landspatientregistret%20psykiatri%20-%20oplysninger%20om%20operationer.html" TargetMode="External"/><Relationship Id="rId2107" Type="http://schemas.openxmlformats.org/officeDocument/2006/relationships/hyperlink" Target="https://www.dst.dk/extranet/ForskningVariabellister/PSYK_SKSOPR%20-%20Landspatientregistret%20psykiatri%20-%20oplysninger%20om%20operationer.html" TargetMode="External"/><Relationship Id="rId840" Type="http://schemas.openxmlformats.org/officeDocument/2006/relationships/hyperlink" Target="https://www.dst.dk/extranet/ForskningVariabellister/PSYK_SKSOPR%20-%20Landspatientregistret%20psykiatri%20-%20oplysninger%20om%20operationer.html" TargetMode="External"/><Relationship Id="rId938" Type="http://schemas.openxmlformats.org/officeDocument/2006/relationships/hyperlink" Target="https://www.dst.dk/extranet/ForskningVariabellister/PSYK_SKSOPR%20-%20Landspatientregistret%20psykiatri%20-%20oplysninger%20om%20operationer.html" TargetMode="External"/><Relationship Id="rId1470" Type="http://schemas.openxmlformats.org/officeDocument/2006/relationships/hyperlink" Target="https://www.dst.dk/extranet/ForskningVariabellister/PSYK_SKSOPR%20-%20Landspatientregistret%20psykiatri%20-%20oplysninger%20om%20operationer.html" TargetMode="External"/><Relationship Id="rId1568" Type="http://schemas.openxmlformats.org/officeDocument/2006/relationships/hyperlink" Target="https://www.dst.dk/extranet/ForskningVariabellister/PSYK_SKSOPR%20-%20Landspatientregistret%20psykiatri%20-%20oplysninger%20om%20operationer.html" TargetMode="External"/><Relationship Id="rId1775" Type="http://schemas.openxmlformats.org/officeDocument/2006/relationships/hyperlink" Target="https://www.dst.dk/extranet/ForskningVariabellister/PSYK_SKSOPR%20-%20Landspatientregistret%20psykiatri%20-%20oplysninger%20om%20operationer.html" TargetMode="External"/><Relationship Id="rId67" Type="http://schemas.openxmlformats.org/officeDocument/2006/relationships/hyperlink" Target="https://www.dst.dk/extranet/ForskningVariabellister/PSYK_SKSOPR%20-%20Landspatientregistret%20psykiatri%20-%20oplysninger%20om%20operationer.html" TargetMode="External"/><Relationship Id="rId700" Type="http://schemas.openxmlformats.org/officeDocument/2006/relationships/hyperlink" Target="https://www.dst.dk/extranet/ForskningVariabellister/PSYK_SKSOPR%20-%20Landspatientregistret%20psykiatri%20-%20oplysninger%20om%20operationer.html" TargetMode="External"/><Relationship Id="rId1123" Type="http://schemas.openxmlformats.org/officeDocument/2006/relationships/hyperlink" Target="https://www.dst.dk/extranet/ForskningVariabellister/PSYK_SKSOPR%20-%20Landspatientregistret%20psykiatri%20-%20oplysninger%20om%20operationer.html" TargetMode="External"/><Relationship Id="rId1330" Type="http://schemas.openxmlformats.org/officeDocument/2006/relationships/hyperlink" Target="https://www.dst.dk/extranet/ForskningVariabellister/PSYK_SKSOPR%20-%20Landspatientregistret%20psykiatri%20-%20oplysninger%20om%20operationer.html" TargetMode="External"/><Relationship Id="rId1428" Type="http://schemas.openxmlformats.org/officeDocument/2006/relationships/hyperlink" Target="https://www.dst.dk/extranet/ForskningVariabellister/PSYK_SKSOPR%20-%20Landspatientregistret%20psykiatri%20-%20oplysninger%20om%20operationer.html" TargetMode="External"/><Relationship Id="rId1635" Type="http://schemas.openxmlformats.org/officeDocument/2006/relationships/hyperlink" Target="https://www.dst.dk/extranet/ForskningVariabellister/PSYK_SKSOPR%20-%20Landspatientregistret%20psykiatri%20-%20oplysninger%20om%20operationer.html" TargetMode="External"/><Relationship Id="rId1982" Type="http://schemas.openxmlformats.org/officeDocument/2006/relationships/hyperlink" Target="https://www.dst.dk/extranet/ForskningVariabellister/PSYK_SKSOPR%20-%20Landspatientregistret%20psykiatri%20-%20oplysninger%20om%20operationer.html" TargetMode="External"/><Relationship Id="rId1842" Type="http://schemas.openxmlformats.org/officeDocument/2006/relationships/hyperlink" Target="https://www.dst.dk/extranet/ForskningVariabellister/PSYK_SKSOPR%20-%20Landspatientregistret%20psykiatri%20-%20oplysninger%20om%20operationer.html" TargetMode="External"/><Relationship Id="rId1702" Type="http://schemas.openxmlformats.org/officeDocument/2006/relationships/hyperlink" Target="https://www.dst.dk/extranet/ForskningVariabellister/PSYK_SKSOPR%20-%20Landspatientregistret%20psykiatri%20-%20oplysninger%20om%20operationer.html" TargetMode="External"/><Relationship Id="rId283" Type="http://schemas.openxmlformats.org/officeDocument/2006/relationships/hyperlink" Target="https://www.dst.dk/extranet/ForskningVariabellister/PSYK_SKSOPR%20-%20Landspatientregistret%20psykiatri%20-%20oplysninger%20om%20operationer.html" TargetMode="External"/><Relationship Id="rId490" Type="http://schemas.openxmlformats.org/officeDocument/2006/relationships/hyperlink" Target="https://www.dst.dk/extranet/ForskningVariabellister/PSYK_SKSOPR%20-%20Landspatientregistret%20psykiatri%20-%20oplysninger%20om%20operationer.html" TargetMode="External"/><Relationship Id="rId143" Type="http://schemas.openxmlformats.org/officeDocument/2006/relationships/hyperlink" Target="https://www.dst.dk/extranet/ForskningVariabellister/PSYK_SKSOPR%20-%20Landspatientregistret%20psykiatri%20-%20oplysninger%20om%20operationer.html" TargetMode="External"/><Relationship Id="rId350" Type="http://schemas.openxmlformats.org/officeDocument/2006/relationships/hyperlink" Target="https://www.dst.dk/extranet/ForskningVariabellister/PSYK_SKSOPR%20-%20Landspatientregistret%20psykiatri%20-%20oplysninger%20om%20operationer.html" TargetMode="External"/><Relationship Id="rId588" Type="http://schemas.openxmlformats.org/officeDocument/2006/relationships/hyperlink" Target="https://www.dst.dk/extranet/ForskningVariabellister/PSYK_SKSOPR%20-%20Landspatientregistret%20psykiatri%20-%20oplysninger%20om%20operationer.html" TargetMode="External"/><Relationship Id="rId795" Type="http://schemas.openxmlformats.org/officeDocument/2006/relationships/hyperlink" Target="https://www.dst.dk/extranet/ForskningVariabellister/PSYK_SKSOPR%20-%20Landspatientregistret%20psykiatri%20-%20oplysninger%20om%20operationer.html" TargetMode="External"/><Relationship Id="rId2031" Type="http://schemas.openxmlformats.org/officeDocument/2006/relationships/hyperlink" Target="https://www.dst.dk/extranet/ForskningVariabellister/PSYK_SKSOPR%20-%20Landspatientregistret%20psykiatri%20-%20oplysninger%20om%20operationer.html" TargetMode="External"/><Relationship Id="rId9" Type="http://schemas.openxmlformats.org/officeDocument/2006/relationships/hyperlink" Target="https://www.dst.dk/extranet/ForskningVariabellister/VNDS%20-%20Historiske%20vandringer.html" TargetMode="External"/><Relationship Id="rId210" Type="http://schemas.openxmlformats.org/officeDocument/2006/relationships/hyperlink" Target="https://www.dst.dk/extranet/ForskningVariabellister/PSYK_SKSOPR%20-%20Landspatientregistret%20psykiatri%20-%20oplysninger%20om%20operationer.html" TargetMode="External"/><Relationship Id="rId448" Type="http://schemas.openxmlformats.org/officeDocument/2006/relationships/hyperlink" Target="https://www.dst.dk/extranet/ForskningVariabellister/PSYK_SKSOPR%20-%20Landspatientregistret%20psykiatri%20-%20oplysninger%20om%20operationer.html" TargetMode="External"/><Relationship Id="rId655" Type="http://schemas.openxmlformats.org/officeDocument/2006/relationships/hyperlink" Target="https://www.dst.dk/extranet/ForskningVariabellister/PSYK_SKSOPR%20-%20Landspatientregistret%20psykiatri%20-%20oplysninger%20om%20operationer.html" TargetMode="External"/><Relationship Id="rId862" Type="http://schemas.openxmlformats.org/officeDocument/2006/relationships/hyperlink" Target="https://www.dst.dk/extranet/ForskningVariabellister/PSYK_SKSOPR%20-%20Landspatientregistret%20psykiatri%20-%20oplysninger%20om%20operationer.html" TargetMode="External"/><Relationship Id="rId1078" Type="http://schemas.openxmlformats.org/officeDocument/2006/relationships/hyperlink" Target="https://www.dst.dk/extranet/ForskningVariabellister/PSYK_SKSOPR%20-%20Landspatientregistret%20psykiatri%20-%20oplysninger%20om%20operationer.html" TargetMode="External"/><Relationship Id="rId1285" Type="http://schemas.openxmlformats.org/officeDocument/2006/relationships/hyperlink" Target="https://www.dst.dk/extranet/ForskningVariabellister/PSYK_SKSOPR%20-%20Landspatientregistret%20psykiatri%20-%20oplysninger%20om%20operationer.html" TargetMode="External"/><Relationship Id="rId1492" Type="http://schemas.openxmlformats.org/officeDocument/2006/relationships/hyperlink" Target="https://www.dst.dk/extranet/ForskningVariabellister/PSYK_SKSOPR%20-%20Landspatientregistret%20psykiatri%20-%20oplysninger%20om%20operationer.html" TargetMode="External"/><Relationship Id="rId2129" Type="http://schemas.openxmlformats.org/officeDocument/2006/relationships/hyperlink" Target="https://www.dst.dk/extranet/ForskningVariabellister/IDAP%20-%20IDA%20persondata.html" TargetMode="External"/><Relationship Id="rId308" Type="http://schemas.openxmlformats.org/officeDocument/2006/relationships/hyperlink" Target="https://www.dst.dk/extranet/ForskningVariabellister/PSYK_SKSOPR%20-%20Landspatientregistret%20psykiatri%20-%20oplysninger%20om%20operationer.html" TargetMode="External"/><Relationship Id="rId515" Type="http://schemas.openxmlformats.org/officeDocument/2006/relationships/hyperlink" Target="https://www.dst.dk/extranet/ForskningVariabellister/PSYK_SKSOPR%20-%20Landspatientregistret%20psykiatri%20-%20oplysninger%20om%20operationer.html" TargetMode="External"/><Relationship Id="rId722" Type="http://schemas.openxmlformats.org/officeDocument/2006/relationships/hyperlink" Target="https://www.dst.dk/extranet/ForskningVariabellister/PSYK_SKSOPR%20-%20Landspatientregistret%20psykiatri%20-%20oplysninger%20om%20operationer.html" TargetMode="External"/><Relationship Id="rId1145" Type="http://schemas.openxmlformats.org/officeDocument/2006/relationships/hyperlink" Target="https://www.dst.dk/extranet/ForskningVariabellister/PSYK_SKSOPR%20-%20Landspatientregistret%20psykiatri%20-%20oplysninger%20om%20operationer.html" TargetMode="External"/><Relationship Id="rId1352" Type="http://schemas.openxmlformats.org/officeDocument/2006/relationships/hyperlink" Target="https://www.dst.dk/extranet/ForskningVariabellister/PSYK_SKSOPR%20-%20Landspatientregistret%20psykiatri%20-%20oplysninger%20om%20operationer.html" TargetMode="External"/><Relationship Id="rId1797" Type="http://schemas.openxmlformats.org/officeDocument/2006/relationships/hyperlink" Target="https://www.dst.dk/extranet/ForskningVariabellister/PSYK_SKSOPR%20-%20Landspatientregistret%20psykiatri%20-%20oplysninger%20om%20operationer.html" TargetMode="External"/><Relationship Id="rId89" Type="http://schemas.openxmlformats.org/officeDocument/2006/relationships/hyperlink" Target="https://www.dst.dk/extranet/ForskningVariabellister/PSYK_SKSOPR%20-%20Landspatientregistret%20psykiatri%20-%20oplysninger%20om%20operationer.html" TargetMode="External"/><Relationship Id="rId1005" Type="http://schemas.openxmlformats.org/officeDocument/2006/relationships/hyperlink" Target="https://www.dst.dk/extranet/ForskningVariabellister/PSYK_SKSOPR%20-%20Landspatientregistret%20psykiatri%20-%20oplysninger%20om%20operationer.html" TargetMode="External"/><Relationship Id="rId1212" Type="http://schemas.openxmlformats.org/officeDocument/2006/relationships/hyperlink" Target="https://www.dst.dk/extranet/ForskningVariabellister/PSYK_SKSOPR%20-%20Landspatientregistret%20psykiatri%20-%20oplysninger%20om%20operationer.html" TargetMode="External"/><Relationship Id="rId1657" Type="http://schemas.openxmlformats.org/officeDocument/2006/relationships/hyperlink" Target="https://www.dst.dk/extranet/ForskningVariabellister/PSYK_SKSOPR%20-%20Landspatientregistret%20psykiatri%20-%20oplysninger%20om%20operationer.html" TargetMode="External"/><Relationship Id="rId1864" Type="http://schemas.openxmlformats.org/officeDocument/2006/relationships/hyperlink" Target="https://www.dst.dk/extranet/ForskningVariabellister/PSYK_SKSOPR%20-%20Landspatientregistret%20psykiatri%20-%20oplysninger%20om%20operationer.html" TargetMode="External"/><Relationship Id="rId1517" Type="http://schemas.openxmlformats.org/officeDocument/2006/relationships/hyperlink" Target="https://www.dst.dk/extranet/ForskningVariabellister/PSYK_SKSOPR%20-%20Landspatientregistret%20psykiatri%20-%20oplysninger%20om%20operationer.html" TargetMode="External"/><Relationship Id="rId1724" Type="http://schemas.openxmlformats.org/officeDocument/2006/relationships/hyperlink" Target="https://www.dst.dk/extranet/ForskningVariabellister/PSYK_SKSOPR%20-%20Landspatientregistret%20psykiatri%20-%20oplysninger%20om%20operationer.html" TargetMode="External"/><Relationship Id="rId16" Type="http://schemas.openxmlformats.org/officeDocument/2006/relationships/hyperlink" Target="https://www.dst.dk/extranet/ForskningVariabellister/DAGI%20-%20Daginstitutioner.html" TargetMode="External"/><Relationship Id="rId1931" Type="http://schemas.openxmlformats.org/officeDocument/2006/relationships/hyperlink" Target="https://www.dst.dk/extranet/ForskningVariabellister/PSYK_SKSOPR%20-%20Landspatientregistret%20psykiatri%20-%20oplysninger%20om%20operationer.html" TargetMode="External"/><Relationship Id="rId165" Type="http://schemas.openxmlformats.org/officeDocument/2006/relationships/hyperlink" Target="https://www.dst.dk/extranet/ForskningVariabellister/PSYK_SKSOPR%20-%20Landspatientregistret%20psykiatri%20-%20oplysninger%20om%20operationer.html" TargetMode="External"/><Relationship Id="rId372" Type="http://schemas.openxmlformats.org/officeDocument/2006/relationships/hyperlink" Target="https://www.dst.dk/extranet/ForskningVariabellister/PSYK_SKSOPR%20-%20Landspatientregistret%20psykiatri%20-%20oplysninger%20om%20operationer.html" TargetMode="External"/><Relationship Id="rId677" Type="http://schemas.openxmlformats.org/officeDocument/2006/relationships/hyperlink" Target="https://www.dst.dk/extranet/ForskningVariabellister/PSYK_SKSOPR%20-%20Landspatientregistret%20psykiatri%20-%20oplysninger%20om%20operationer.html" TargetMode="External"/><Relationship Id="rId2053" Type="http://schemas.openxmlformats.org/officeDocument/2006/relationships/hyperlink" Target="https://www.dst.dk/extranet/ForskningVariabellister/PSYK_SKSOPR%20-%20Landspatientregistret%20psykiatri%20-%20oplysninger%20om%20operationer.html" TargetMode="External"/><Relationship Id="rId232" Type="http://schemas.openxmlformats.org/officeDocument/2006/relationships/hyperlink" Target="https://www.dst.dk/extranet/ForskningVariabellister/PSYK_SKSOPR%20-%20Landspatientregistret%20psykiatri%20-%20oplysninger%20om%20operationer.html" TargetMode="External"/><Relationship Id="rId884" Type="http://schemas.openxmlformats.org/officeDocument/2006/relationships/hyperlink" Target="https://www.dst.dk/extranet/ForskningVariabellister/PSYK_SKSOPR%20-%20Landspatientregistret%20psykiatri%20-%20oplysninger%20om%20operationer.html" TargetMode="External"/><Relationship Id="rId2120" Type="http://schemas.openxmlformats.org/officeDocument/2006/relationships/hyperlink" Target="https://www.dst.dk/extranet/ForskningVariabellister/BBR_ADG%20-%20Adgangsadressereference.html" TargetMode="External"/><Relationship Id="rId537" Type="http://schemas.openxmlformats.org/officeDocument/2006/relationships/hyperlink" Target="https://www.dst.dk/extranet/ForskningVariabellister/PSYK_SKSOPR%20-%20Landspatientregistret%20psykiatri%20-%20oplysninger%20om%20operationer.html" TargetMode="External"/><Relationship Id="rId744" Type="http://schemas.openxmlformats.org/officeDocument/2006/relationships/hyperlink" Target="https://www.dst.dk/extranet/ForskningVariabellister/PSYK_SKSOPR%20-%20Landspatientregistret%20psykiatri%20-%20oplysninger%20om%20operationer.html" TargetMode="External"/><Relationship Id="rId951" Type="http://schemas.openxmlformats.org/officeDocument/2006/relationships/hyperlink" Target="https://www.dst.dk/extranet/ForskningVariabellister/PSYK_SKSOPR%20-%20Landspatientregistret%20psykiatri%20-%20oplysninger%20om%20operationer.html" TargetMode="External"/><Relationship Id="rId1167" Type="http://schemas.openxmlformats.org/officeDocument/2006/relationships/hyperlink" Target="https://www.dst.dk/extranet/ForskningVariabellister/PSYK_SKSOPR%20-%20Landspatientregistret%20psykiatri%20-%20oplysninger%20om%20operationer.html" TargetMode="External"/><Relationship Id="rId1374" Type="http://schemas.openxmlformats.org/officeDocument/2006/relationships/hyperlink" Target="https://www.dst.dk/extranet/ForskningVariabellister/PSYK_SKSOPR%20-%20Landspatientregistret%20psykiatri%20-%20oplysninger%20om%20operationer.html" TargetMode="External"/><Relationship Id="rId1581" Type="http://schemas.openxmlformats.org/officeDocument/2006/relationships/hyperlink" Target="https://www.dst.dk/extranet/ForskningVariabellister/PSYK_SKSOPR%20-%20Landspatientregistret%20psykiatri%20-%20oplysninger%20om%20operationer.html" TargetMode="External"/><Relationship Id="rId1679" Type="http://schemas.openxmlformats.org/officeDocument/2006/relationships/hyperlink" Target="https://www.dst.dk/extranet/ForskningVariabellister/PSYK_SKSOPR%20-%20Landspatientregistret%20psykiatri%20-%20oplysninger%20om%20operationer.html" TargetMode="External"/><Relationship Id="rId80" Type="http://schemas.openxmlformats.org/officeDocument/2006/relationships/hyperlink" Target="https://www.dst.dk/extranet/ForskningVariabellister/PSYK_SKSOPR%20-%20Landspatientregistret%20psykiatri%20-%20oplysninger%20om%20operationer.html" TargetMode="External"/><Relationship Id="rId604" Type="http://schemas.openxmlformats.org/officeDocument/2006/relationships/hyperlink" Target="https://www.dst.dk/extranet/ForskningVariabellister/PSYK_SKSOPR%20-%20Landspatientregistret%20psykiatri%20-%20oplysninger%20om%20operationer.html" TargetMode="External"/><Relationship Id="rId811" Type="http://schemas.openxmlformats.org/officeDocument/2006/relationships/hyperlink" Target="https://www.dst.dk/extranet/ForskningVariabellister/PSYK_SKSOPR%20-%20Landspatientregistret%20psykiatri%20-%20oplysninger%20om%20operationer.html" TargetMode="External"/><Relationship Id="rId1027" Type="http://schemas.openxmlformats.org/officeDocument/2006/relationships/hyperlink" Target="https://www.dst.dk/extranet/ForskningVariabellister/PSYK_SKSOPR%20-%20Landspatientregistret%20psykiatri%20-%20oplysninger%20om%20operationer.html" TargetMode="External"/><Relationship Id="rId1234" Type="http://schemas.openxmlformats.org/officeDocument/2006/relationships/hyperlink" Target="https://www.dst.dk/extranet/ForskningVariabellister/PSYK_SKSOPR%20-%20Landspatientregistret%20psykiatri%20-%20oplysninger%20om%20operationer.html" TargetMode="External"/><Relationship Id="rId1441" Type="http://schemas.openxmlformats.org/officeDocument/2006/relationships/hyperlink" Target="https://www.dst.dk/extranet/ForskningVariabellister/PSYK_SKSOPR%20-%20Landspatientregistret%20psykiatri%20-%20oplysninger%20om%20operationer.html" TargetMode="External"/><Relationship Id="rId1886" Type="http://schemas.openxmlformats.org/officeDocument/2006/relationships/hyperlink" Target="https://www.dst.dk/extranet/ForskningVariabellister/PSYK_SKSOPR%20-%20Landspatientregistret%20psykiatri%20-%20oplysninger%20om%20operationer.html" TargetMode="External"/><Relationship Id="rId909" Type="http://schemas.openxmlformats.org/officeDocument/2006/relationships/hyperlink" Target="https://www.dst.dk/extranet/ForskningVariabellister/PSYK_SKSOPR%20-%20Landspatientregistret%20psykiatri%20-%20oplysninger%20om%20operationer.html" TargetMode="External"/><Relationship Id="rId1301" Type="http://schemas.openxmlformats.org/officeDocument/2006/relationships/hyperlink" Target="https://www.dst.dk/extranet/ForskningVariabellister/PSYK_SKSOPR%20-%20Landspatientregistret%20psykiatri%20-%20oplysninger%20om%20operationer.html" TargetMode="External"/><Relationship Id="rId1539" Type="http://schemas.openxmlformats.org/officeDocument/2006/relationships/hyperlink" Target="https://www.dst.dk/extranet/ForskningVariabellister/PSYK_SKSOPR%20-%20Landspatientregistret%20psykiatri%20-%20oplysninger%20om%20operationer.html" TargetMode="External"/><Relationship Id="rId1746" Type="http://schemas.openxmlformats.org/officeDocument/2006/relationships/hyperlink" Target="https://www.dst.dk/extranet/ForskningVariabellister/PSYK_SKSOPR%20-%20Landspatientregistret%20psykiatri%20-%20oplysninger%20om%20operationer.html" TargetMode="External"/><Relationship Id="rId1953" Type="http://schemas.openxmlformats.org/officeDocument/2006/relationships/hyperlink" Target="https://www.dst.dk/extranet/ForskningVariabellister/PSYK_SKSOPR%20-%20Landspatientregistret%20psykiatri%20-%20oplysninger%20om%20operationer.html" TargetMode="External"/><Relationship Id="rId38" Type="http://schemas.openxmlformats.org/officeDocument/2006/relationships/hyperlink" Target="https://dst.dk/extranet/ForskningVariabellister/SYSI%20-%20Sygesikring%20%286-cifret%29.html" TargetMode="External"/><Relationship Id="rId1606" Type="http://schemas.openxmlformats.org/officeDocument/2006/relationships/hyperlink" Target="https://www.dst.dk/extranet/ForskningVariabellister/PSYK_SKSOPR%20-%20Landspatientregistret%20psykiatri%20-%20oplysninger%20om%20operationer.html" TargetMode="External"/><Relationship Id="rId1813" Type="http://schemas.openxmlformats.org/officeDocument/2006/relationships/hyperlink" Target="https://www.dst.dk/extranet/ForskningVariabellister/PSYK_SKSOPR%20-%20Landspatientregistret%20psykiatri%20-%20oplysninger%20om%20operationer.html" TargetMode="External"/><Relationship Id="rId187" Type="http://schemas.openxmlformats.org/officeDocument/2006/relationships/hyperlink" Target="https://www.dst.dk/extranet/ForskningVariabellister/PSYK_SKSOPR%20-%20Landspatientregistret%20psykiatri%20-%20oplysninger%20om%20operationer.html" TargetMode="External"/><Relationship Id="rId394" Type="http://schemas.openxmlformats.org/officeDocument/2006/relationships/hyperlink" Target="https://www.dst.dk/extranet/ForskningVariabellister/PSYK_SKSOPR%20-%20Landspatientregistret%20psykiatri%20-%20oplysninger%20om%20operationer.html" TargetMode="External"/><Relationship Id="rId2075" Type="http://schemas.openxmlformats.org/officeDocument/2006/relationships/hyperlink" Target="https://www.dst.dk/extranet/ForskningVariabellister/PSYK_SKSOPR%20-%20Landspatientregistret%20psykiatri%20-%20oplysninger%20om%20operationer.html" TargetMode="External"/><Relationship Id="rId254" Type="http://schemas.openxmlformats.org/officeDocument/2006/relationships/hyperlink" Target="https://www.dst.dk/extranet/ForskningVariabellister/PSYK_SKSOPR%20-%20Landspatientregistret%20psykiatri%20-%20oplysninger%20om%20operationer.html" TargetMode="External"/><Relationship Id="rId699" Type="http://schemas.openxmlformats.org/officeDocument/2006/relationships/hyperlink" Target="https://www.dst.dk/extranet/ForskningVariabellister/PSYK_SKSOPR%20-%20Landspatientregistret%20psykiatri%20-%20oplysninger%20om%20operationer.html" TargetMode="External"/><Relationship Id="rId1091" Type="http://schemas.openxmlformats.org/officeDocument/2006/relationships/hyperlink" Target="https://www.dst.dk/extranet/ForskningVariabellister/PSYK_SKSOPR%20-%20Landspatientregistret%20psykiatri%20-%20oplysninger%20om%20operationer.html" TargetMode="External"/><Relationship Id="rId114" Type="http://schemas.openxmlformats.org/officeDocument/2006/relationships/hyperlink" Target="https://www.dst.dk/extranet/ForskningVariabellister/PSYK_SKSOPR%20-%20Landspatientregistret%20psykiatri%20-%20oplysninger%20om%20operationer.html" TargetMode="External"/><Relationship Id="rId461" Type="http://schemas.openxmlformats.org/officeDocument/2006/relationships/hyperlink" Target="https://www.dst.dk/extranet/ForskningVariabellister/PSYK_SKSOPR%20-%20Landspatientregistret%20psykiatri%20-%20oplysninger%20om%20operationer.html" TargetMode="External"/><Relationship Id="rId559" Type="http://schemas.openxmlformats.org/officeDocument/2006/relationships/hyperlink" Target="https://www.dst.dk/extranet/ForskningVariabellister/PSYK_SKSOPR%20-%20Landspatientregistret%20psykiatri%20-%20oplysninger%20om%20operationer.html" TargetMode="External"/><Relationship Id="rId766" Type="http://schemas.openxmlformats.org/officeDocument/2006/relationships/hyperlink" Target="https://www.dst.dk/extranet/ForskningVariabellister/PSYK_SKSOPR%20-%20Landspatientregistret%20psykiatri%20-%20oplysninger%20om%20operationer.html" TargetMode="External"/><Relationship Id="rId1189" Type="http://schemas.openxmlformats.org/officeDocument/2006/relationships/hyperlink" Target="https://www.dst.dk/extranet/ForskningVariabellister/PSYK_SKSOPR%20-%20Landspatientregistret%20psykiatri%20-%20oplysninger%20om%20operationer.html" TargetMode="External"/><Relationship Id="rId1396" Type="http://schemas.openxmlformats.org/officeDocument/2006/relationships/hyperlink" Target="https://www.dst.dk/extranet/ForskningVariabellister/PSYK_SKSOPR%20-%20Landspatientregistret%20psykiatri%20-%20oplysninger%20om%20operationer.html" TargetMode="External"/><Relationship Id="rId2142" Type="http://schemas.openxmlformats.org/officeDocument/2006/relationships/hyperlink" Target="https://www.dst.dk/extranet/ForskningVariabellister/UDG%20-%20Karaktergennemsnit%20p%C3%A5%20afsluttede%20gymnasielle-%20SOSU-%20PGU-%20og%20professionsbachelor%20uddannelser.html" TargetMode="External"/><Relationship Id="rId321" Type="http://schemas.openxmlformats.org/officeDocument/2006/relationships/hyperlink" Target="https://www.dst.dk/extranet/ForskningVariabellister/PSYK_SKSOPR%20-%20Landspatientregistret%20psykiatri%20-%20oplysninger%20om%20operationer.html" TargetMode="External"/><Relationship Id="rId419" Type="http://schemas.openxmlformats.org/officeDocument/2006/relationships/hyperlink" Target="https://www.dst.dk/extranet/ForskningVariabellister/PSYK_SKSOPR%20-%20Landspatientregistret%20psykiatri%20-%20oplysninger%20om%20operationer.html" TargetMode="External"/><Relationship Id="rId626" Type="http://schemas.openxmlformats.org/officeDocument/2006/relationships/hyperlink" Target="https://www.dst.dk/extranet/ForskningVariabellister/PSYK_SKSOPR%20-%20Landspatientregistret%20psykiatri%20-%20oplysninger%20om%20operationer.html" TargetMode="External"/><Relationship Id="rId973" Type="http://schemas.openxmlformats.org/officeDocument/2006/relationships/hyperlink" Target="https://www.dst.dk/extranet/ForskningVariabellister/PSYK_SKSOPR%20-%20Landspatientregistret%20psykiatri%20-%20oplysninger%20om%20operationer.html" TargetMode="External"/><Relationship Id="rId1049" Type="http://schemas.openxmlformats.org/officeDocument/2006/relationships/hyperlink" Target="https://www.dst.dk/extranet/ForskningVariabellister/PSYK_SKSOPR%20-%20Landspatientregistret%20psykiatri%20-%20oplysninger%20om%20operationer.html" TargetMode="External"/><Relationship Id="rId1256" Type="http://schemas.openxmlformats.org/officeDocument/2006/relationships/hyperlink" Target="https://www.dst.dk/extranet/ForskningVariabellister/PSYK_SKSOPR%20-%20Landspatientregistret%20psykiatri%20-%20oplysninger%20om%20operationer.html" TargetMode="External"/><Relationship Id="rId2002" Type="http://schemas.openxmlformats.org/officeDocument/2006/relationships/hyperlink" Target="https://www.dst.dk/extranet/ForskningVariabellister/PSYK_SKSOPR%20-%20Landspatientregistret%20psykiatri%20-%20oplysninger%20om%20operationer.html" TargetMode="External"/><Relationship Id="rId833" Type="http://schemas.openxmlformats.org/officeDocument/2006/relationships/hyperlink" Target="https://www.dst.dk/extranet/ForskningVariabellister/PSYK_SKSOPR%20-%20Landspatientregistret%20psykiatri%20-%20oplysninger%20om%20operationer.html" TargetMode="External"/><Relationship Id="rId1116" Type="http://schemas.openxmlformats.org/officeDocument/2006/relationships/hyperlink" Target="https://www.dst.dk/extranet/ForskningVariabellister/PSYK_SKSOPR%20-%20Landspatientregistret%20psykiatri%20-%20oplysninger%20om%20operationer.html" TargetMode="External"/><Relationship Id="rId1463" Type="http://schemas.openxmlformats.org/officeDocument/2006/relationships/hyperlink" Target="https://www.dst.dk/extranet/ForskningVariabellister/PSYK_SKSOPR%20-%20Landspatientregistret%20psykiatri%20-%20oplysninger%20om%20operationer.html" TargetMode="External"/><Relationship Id="rId1670" Type="http://schemas.openxmlformats.org/officeDocument/2006/relationships/hyperlink" Target="https://www.dst.dk/extranet/ForskningVariabellister/PSYK_SKSOPR%20-%20Landspatientregistret%20psykiatri%20-%20oplysninger%20om%20operationer.html" TargetMode="External"/><Relationship Id="rId1768" Type="http://schemas.openxmlformats.org/officeDocument/2006/relationships/hyperlink" Target="https://www.dst.dk/extranet/ForskningVariabellister/PSYK_SKSOPR%20-%20Landspatientregistret%20psykiatri%20-%20oplysninger%20om%20operationer.html" TargetMode="External"/><Relationship Id="rId900" Type="http://schemas.openxmlformats.org/officeDocument/2006/relationships/hyperlink" Target="https://www.dst.dk/extranet/ForskningVariabellister/PSYK_SKSOPR%20-%20Landspatientregistret%20psykiatri%20-%20oplysninger%20om%20operationer.html" TargetMode="External"/><Relationship Id="rId1323" Type="http://schemas.openxmlformats.org/officeDocument/2006/relationships/hyperlink" Target="https://www.dst.dk/extranet/ForskningVariabellister/PSYK_SKSOPR%20-%20Landspatientregistret%20psykiatri%20-%20oplysninger%20om%20operationer.html" TargetMode="External"/><Relationship Id="rId1530" Type="http://schemas.openxmlformats.org/officeDocument/2006/relationships/hyperlink" Target="https://www.dst.dk/extranet/ForskningVariabellister/PSYK_SKSOPR%20-%20Landspatientregistret%20psykiatri%20-%20oplysninger%20om%20operationer.html" TargetMode="External"/><Relationship Id="rId1628" Type="http://schemas.openxmlformats.org/officeDocument/2006/relationships/hyperlink" Target="https://www.dst.dk/extranet/ForskningVariabellister/PSYK_SKSOPR%20-%20Landspatientregistret%20psykiatri%20-%20oplysninger%20om%20operationer.html" TargetMode="External"/><Relationship Id="rId1975" Type="http://schemas.openxmlformats.org/officeDocument/2006/relationships/hyperlink" Target="https://www.dst.dk/extranet/ForskningVariabellister/PSYK_SKSOPR%20-%20Landspatientregistret%20psykiatri%20-%20oplysninger%20om%20operationer.html" TargetMode="External"/><Relationship Id="rId1835" Type="http://schemas.openxmlformats.org/officeDocument/2006/relationships/hyperlink" Target="https://www.dst.dk/extranet/ForskningVariabellister/PSYK_SKSOPR%20-%20Landspatientregistret%20psykiatri%20-%20oplysninger%20om%20operationer.html" TargetMode="External"/><Relationship Id="rId1902" Type="http://schemas.openxmlformats.org/officeDocument/2006/relationships/hyperlink" Target="https://www.dst.dk/extranet/ForskningVariabellister/PSYK_SKSOPR%20-%20Landspatientregistret%20psykiatri%20-%20oplysninger%20om%20operationer.html" TargetMode="External"/><Relationship Id="rId2097" Type="http://schemas.openxmlformats.org/officeDocument/2006/relationships/hyperlink" Target="https://www.dst.dk/extranet/ForskningVariabellister/PSYK_SKSOPR%20-%20Landspatientregistret%20psykiatri%20-%20oplysninger%20om%20operationer.html" TargetMode="External"/><Relationship Id="rId276" Type="http://schemas.openxmlformats.org/officeDocument/2006/relationships/hyperlink" Target="https://www.dst.dk/extranet/ForskningVariabellister/PSYK_SKSOPR%20-%20Landspatientregistret%20psykiatri%20-%20oplysninger%20om%20operationer.html" TargetMode="External"/><Relationship Id="rId483" Type="http://schemas.openxmlformats.org/officeDocument/2006/relationships/hyperlink" Target="https://www.dst.dk/extranet/ForskningVariabellister/PSYK_SKSOPR%20-%20Landspatientregistret%20psykiatri%20-%20oplysninger%20om%20operationer.html" TargetMode="External"/><Relationship Id="rId690" Type="http://schemas.openxmlformats.org/officeDocument/2006/relationships/hyperlink" Target="https://www.dst.dk/extranet/ForskningVariabellister/PSYK_SKSOPR%20-%20Landspatientregistret%20psykiatri%20-%20oplysninger%20om%20operationer.html" TargetMode="External"/><Relationship Id="rId136" Type="http://schemas.openxmlformats.org/officeDocument/2006/relationships/hyperlink" Target="https://www.dst.dk/extranet/ForskningVariabellister/PSYK_SKSOPR%20-%20Landspatientregistret%20psykiatri%20-%20oplysninger%20om%20operationer.html" TargetMode="External"/><Relationship Id="rId343" Type="http://schemas.openxmlformats.org/officeDocument/2006/relationships/hyperlink" Target="https://www.dst.dk/extranet/ForskningVariabellister/PSYK_SKSOPR%20-%20Landspatientregistret%20psykiatri%20-%20oplysninger%20om%20operationer.html" TargetMode="External"/><Relationship Id="rId550" Type="http://schemas.openxmlformats.org/officeDocument/2006/relationships/hyperlink" Target="https://www.dst.dk/extranet/ForskningVariabellister/PSYK_SKSOPR%20-%20Landspatientregistret%20psykiatri%20-%20oplysninger%20om%20operationer.html" TargetMode="External"/><Relationship Id="rId788" Type="http://schemas.openxmlformats.org/officeDocument/2006/relationships/hyperlink" Target="https://www.dst.dk/extranet/ForskningVariabellister/PSYK_SKSOPR%20-%20Landspatientregistret%20psykiatri%20-%20oplysninger%20om%20operationer.html" TargetMode="External"/><Relationship Id="rId995" Type="http://schemas.openxmlformats.org/officeDocument/2006/relationships/hyperlink" Target="https://www.dst.dk/extranet/ForskningVariabellister/PSYK_SKSOPR%20-%20Landspatientregistret%20psykiatri%20-%20oplysninger%20om%20operationer.html" TargetMode="External"/><Relationship Id="rId1180" Type="http://schemas.openxmlformats.org/officeDocument/2006/relationships/hyperlink" Target="https://www.dst.dk/extranet/ForskningVariabellister/PSYK_SKSOPR%20-%20Landspatientregistret%20psykiatri%20-%20oplysninger%20om%20operationer.html" TargetMode="External"/><Relationship Id="rId2024" Type="http://schemas.openxmlformats.org/officeDocument/2006/relationships/hyperlink" Target="https://www.dst.dk/extranet/ForskningVariabellister/PSYK_SKSOPR%20-%20Landspatientregistret%20psykiatri%20-%20oplysninger%20om%20operationer.html" TargetMode="External"/><Relationship Id="rId203" Type="http://schemas.openxmlformats.org/officeDocument/2006/relationships/hyperlink" Target="https://www.dst.dk/extranet/ForskningVariabellister/PSYK_SKSOPR%20-%20Landspatientregistret%20psykiatri%20-%20oplysninger%20om%20operationer.html" TargetMode="External"/><Relationship Id="rId648" Type="http://schemas.openxmlformats.org/officeDocument/2006/relationships/hyperlink" Target="https://www.dst.dk/extranet/ForskningVariabellister/PSYK_SKSOPR%20-%20Landspatientregistret%20psykiatri%20-%20oplysninger%20om%20operationer.html" TargetMode="External"/><Relationship Id="rId855" Type="http://schemas.openxmlformats.org/officeDocument/2006/relationships/hyperlink" Target="https://www.dst.dk/extranet/ForskningVariabellister/PSYK_SKSOPR%20-%20Landspatientregistret%20psykiatri%20-%20oplysninger%20om%20operationer.html" TargetMode="External"/><Relationship Id="rId1040" Type="http://schemas.openxmlformats.org/officeDocument/2006/relationships/hyperlink" Target="https://www.dst.dk/extranet/ForskningVariabellister/PSYK_SKSOPR%20-%20Landspatientregistret%20psykiatri%20-%20oplysninger%20om%20operationer.html" TargetMode="External"/><Relationship Id="rId1278" Type="http://schemas.openxmlformats.org/officeDocument/2006/relationships/hyperlink" Target="https://www.dst.dk/extranet/ForskningVariabellister/PSYK_SKSOPR%20-%20Landspatientregistret%20psykiatri%20-%20oplysninger%20om%20operationer.html" TargetMode="External"/><Relationship Id="rId1485" Type="http://schemas.openxmlformats.org/officeDocument/2006/relationships/hyperlink" Target="https://www.dst.dk/extranet/ForskningVariabellister/PSYK_SKSOPR%20-%20Landspatientregistret%20psykiatri%20-%20oplysninger%20om%20operationer.html" TargetMode="External"/><Relationship Id="rId1692" Type="http://schemas.openxmlformats.org/officeDocument/2006/relationships/hyperlink" Target="https://www.dst.dk/extranet/ForskningVariabellister/PSYK_SKSOPR%20-%20Landspatientregistret%20psykiatri%20-%20oplysninger%20om%20operationer.html" TargetMode="External"/><Relationship Id="rId410" Type="http://schemas.openxmlformats.org/officeDocument/2006/relationships/hyperlink" Target="https://www.dst.dk/extranet/ForskningVariabellister/PSYK_SKSOPR%20-%20Landspatientregistret%20psykiatri%20-%20oplysninger%20om%20operationer.html" TargetMode="External"/><Relationship Id="rId508" Type="http://schemas.openxmlformats.org/officeDocument/2006/relationships/hyperlink" Target="https://www.dst.dk/extranet/ForskningVariabellister/PSYK_SKSOPR%20-%20Landspatientregistret%20psykiatri%20-%20oplysninger%20om%20operationer.html" TargetMode="External"/><Relationship Id="rId715" Type="http://schemas.openxmlformats.org/officeDocument/2006/relationships/hyperlink" Target="https://www.dst.dk/extranet/ForskningVariabellister/PSYK_SKSOPR%20-%20Landspatientregistret%20psykiatri%20-%20oplysninger%20om%20operationer.html" TargetMode="External"/><Relationship Id="rId922" Type="http://schemas.openxmlformats.org/officeDocument/2006/relationships/hyperlink" Target="https://www.dst.dk/extranet/ForskningVariabellister/PSYK_SKSOPR%20-%20Landspatientregistret%20psykiatri%20-%20oplysninger%20om%20operationer.html" TargetMode="External"/><Relationship Id="rId1138" Type="http://schemas.openxmlformats.org/officeDocument/2006/relationships/hyperlink" Target="https://www.dst.dk/extranet/ForskningVariabellister/PSYK_SKSOPR%20-%20Landspatientregistret%20psykiatri%20-%20oplysninger%20om%20operationer.html" TargetMode="External"/><Relationship Id="rId1345" Type="http://schemas.openxmlformats.org/officeDocument/2006/relationships/hyperlink" Target="https://www.dst.dk/extranet/ForskningVariabellister/PSYK_SKSOPR%20-%20Landspatientregistret%20psykiatri%20-%20oplysninger%20om%20operationer.html" TargetMode="External"/><Relationship Id="rId1552" Type="http://schemas.openxmlformats.org/officeDocument/2006/relationships/hyperlink" Target="https://www.dst.dk/extranet/ForskningVariabellister/PSYK_SKSOPR%20-%20Landspatientregistret%20psykiatri%20-%20oplysninger%20om%20operationer.html" TargetMode="External"/><Relationship Id="rId1997" Type="http://schemas.openxmlformats.org/officeDocument/2006/relationships/hyperlink" Target="https://www.dst.dk/extranet/ForskningVariabellister/PSYK_SKSOPR%20-%20Landspatientregistret%20psykiatri%20-%20oplysninger%20om%20operationer.html" TargetMode="External"/><Relationship Id="rId1205" Type="http://schemas.openxmlformats.org/officeDocument/2006/relationships/hyperlink" Target="https://www.dst.dk/extranet/ForskningVariabellister/PSYK_SKSOPR%20-%20Landspatientregistret%20psykiatri%20-%20oplysninger%20om%20operationer.html" TargetMode="External"/><Relationship Id="rId1857" Type="http://schemas.openxmlformats.org/officeDocument/2006/relationships/hyperlink" Target="https://www.dst.dk/extranet/ForskningVariabellister/PSYK_SKSOPR%20-%20Landspatientregistret%20psykiatri%20-%20oplysninger%20om%20operationer.html" TargetMode="External"/><Relationship Id="rId51" Type="http://schemas.openxmlformats.org/officeDocument/2006/relationships/hyperlink" Target="https://www.dst.dk/extranet/ForskningVariabellister/LPR_BES%20-%20Landspatientregistret%20-%20ambulante%20bes%C3%B8gsdatoer.html" TargetMode="External"/><Relationship Id="rId1412" Type="http://schemas.openxmlformats.org/officeDocument/2006/relationships/hyperlink" Target="https://www.dst.dk/extranet/ForskningVariabellister/PSYK_SKSOPR%20-%20Landspatientregistret%20psykiatri%20-%20oplysninger%20om%20operationer.html" TargetMode="External"/><Relationship Id="rId1717" Type="http://schemas.openxmlformats.org/officeDocument/2006/relationships/hyperlink" Target="https://www.dst.dk/extranet/ForskningVariabellister/PSYK_SKSOPR%20-%20Landspatientregistret%20psykiatri%20-%20oplysninger%20om%20operationer.html" TargetMode="External"/><Relationship Id="rId1924" Type="http://schemas.openxmlformats.org/officeDocument/2006/relationships/hyperlink" Target="https://www.dst.dk/extranet/ForskningVariabellister/PSYK_SKSOPR%20-%20Landspatientregistret%20psykiatri%20-%20oplysninger%20om%20operationer.html" TargetMode="External"/><Relationship Id="rId298" Type="http://schemas.openxmlformats.org/officeDocument/2006/relationships/hyperlink" Target="https://www.dst.dk/extranet/ForskningVariabellister/PSYK_SKSOPR%20-%20Landspatientregistret%20psykiatri%20-%20oplysninger%20om%20operationer.html" TargetMode="External"/><Relationship Id="rId158" Type="http://schemas.openxmlformats.org/officeDocument/2006/relationships/hyperlink" Target="https://www.dst.dk/extranet/ForskningVariabellister/PSYK_SKSOPR%20-%20Landspatientregistret%20psykiatri%20-%20oplysninger%20om%20operationer.html" TargetMode="External"/><Relationship Id="rId365" Type="http://schemas.openxmlformats.org/officeDocument/2006/relationships/hyperlink" Target="https://www.dst.dk/extranet/ForskningVariabellister/PSYK_SKSOPR%20-%20Landspatientregistret%20psykiatri%20-%20oplysninger%20om%20operationer.html" TargetMode="External"/><Relationship Id="rId572" Type="http://schemas.openxmlformats.org/officeDocument/2006/relationships/hyperlink" Target="https://www.dst.dk/extranet/ForskningVariabellister/PSYK_SKSOPR%20-%20Landspatientregistret%20psykiatri%20-%20oplysninger%20om%20operationer.html" TargetMode="External"/><Relationship Id="rId2046" Type="http://schemas.openxmlformats.org/officeDocument/2006/relationships/hyperlink" Target="https://www.dst.dk/extranet/ForskningVariabellister/PSYK_SKSOPR%20-%20Landspatientregistret%20psykiatri%20-%20oplysninger%20om%20operationer.html" TargetMode="External"/><Relationship Id="rId225" Type="http://schemas.openxmlformats.org/officeDocument/2006/relationships/hyperlink" Target="https://www.dst.dk/extranet/ForskningVariabellister/PSYK_SKSOPR%20-%20Landspatientregistret%20psykiatri%20-%20oplysninger%20om%20operationer.html" TargetMode="External"/><Relationship Id="rId432" Type="http://schemas.openxmlformats.org/officeDocument/2006/relationships/hyperlink" Target="https://www.dst.dk/extranet/ForskningVariabellister/PSYK_SKSOPR%20-%20Landspatientregistret%20psykiatri%20-%20oplysninger%20om%20operationer.html" TargetMode="External"/><Relationship Id="rId877" Type="http://schemas.openxmlformats.org/officeDocument/2006/relationships/hyperlink" Target="https://www.dst.dk/extranet/ForskningVariabellister/PSYK_SKSOPR%20-%20Landspatientregistret%20psykiatri%20-%20oplysninger%20om%20operationer.html" TargetMode="External"/><Relationship Id="rId1062" Type="http://schemas.openxmlformats.org/officeDocument/2006/relationships/hyperlink" Target="https://www.dst.dk/extranet/ForskningVariabellister/PSYK_SKSOPR%20-%20Landspatientregistret%20psykiatri%20-%20oplysninger%20om%20operationer.html" TargetMode="External"/><Relationship Id="rId2113" Type="http://schemas.openxmlformats.org/officeDocument/2006/relationships/hyperlink" Target="https://www.dst.dk/extranet/ForskningVariabellister/MFR%20-%20Levendef%C3%B8dte%20fra%20det%20medicinske%20f%C3%B8dselsregister.html" TargetMode="External"/><Relationship Id="rId737" Type="http://schemas.openxmlformats.org/officeDocument/2006/relationships/hyperlink" Target="https://www.dst.dk/extranet/ForskningVariabellister/PSYK_SKSOPR%20-%20Landspatientregistret%20psykiatri%20-%20oplysninger%20om%20operationer.html" TargetMode="External"/><Relationship Id="rId944" Type="http://schemas.openxmlformats.org/officeDocument/2006/relationships/hyperlink" Target="https://www.dst.dk/extranet/ForskningVariabellister/PSYK_SKSOPR%20-%20Landspatientregistret%20psykiatri%20-%20oplysninger%20om%20operationer.html" TargetMode="External"/><Relationship Id="rId1367" Type="http://schemas.openxmlformats.org/officeDocument/2006/relationships/hyperlink" Target="https://www.dst.dk/extranet/ForskningVariabellister/PSYK_SKSOPR%20-%20Landspatientregistret%20psykiatri%20-%20oplysninger%20om%20operationer.html" TargetMode="External"/><Relationship Id="rId1574" Type="http://schemas.openxmlformats.org/officeDocument/2006/relationships/hyperlink" Target="https://www.dst.dk/extranet/ForskningVariabellister/PSYK_SKSOPR%20-%20Landspatientregistret%20psykiatri%20-%20oplysninger%20om%20operationer.html" TargetMode="External"/><Relationship Id="rId1781" Type="http://schemas.openxmlformats.org/officeDocument/2006/relationships/hyperlink" Target="https://www.dst.dk/extranet/ForskningVariabellister/PSYK_SKSOPR%20-%20Landspatientregistret%20psykiatri%20-%20oplysninger%20om%20operationer.html" TargetMode="External"/><Relationship Id="rId73" Type="http://schemas.openxmlformats.org/officeDocument/2006/relationships/hyperlink" Target="https://www.dst.dk/extranet/ForskningVariabellister/PSYK_SKSOPR%20-%20Landspatientregistret%20psykiatri%20-%20oplysninger%20om%20operationer.html" TargetMode="External"/><Relationship Id="rId804" Type="http://schemas.openxmlformats.org/officeDocument/2006/relationships/hyperlink" Target="https://www.dst.dk/extranet/ForskningVariabellister/PSYK_SKSOPR%20-%20Landspatientregistret%20psykiatri%20-%20oplysninger%20om%20operationer.html" TargetMode="External"/><Relationship Id="rId1227" Type="http://schemas.openxmlformats.org/officeDocument/2006/relationships/hyperlink" Target="https://www.dst.dk/extranet/ForskningVariabellister/PSYK_SKSOPR%20-%20Landspatientregistret%20psykiatri%20-%20oplysninger%20om%20operationer.html" TargetMode="External"/><Relationship Id="rId1434" Type="http://schemas.openxmlformats.org/officeDocument/2006/relationships/hyperlink" Target="https://www.dst.dk/extranet/ForskningVariabellister/PSYK_SKSOPR%20-%20Landspatientregistret%20psykiatri%20-%20oplysninger%20om%20operationer.html" TargetMode="External"/><Relationship Id="rId1641" Type="http://schemas.openxmlformats.org/officeDocument/2006/relationships/hyperlink" Target="https://www.dst.dk/extranet/ForskningVariabellister/PSYK_SKSOPR%20-%20Landspatientregistret%20psykiatri%20-%20oplysninger%20om%20operationer.html" TargetMode="External"/><Relationship Id="rId1879" Type="http://schemas.openxmlformats.org/officeDocument/2006/relationships/hyperlink" Target="https://www.dst.dk/extranet/ForskningVariabellister/PSYK_SKSOPR%20-%20Landspatientregistret%20psykiatri%20-%20oplysninger%20om%20operationer.html" TargetMode="External"/><Relationship Id="rId1501" Type="http://schemas.openxmlformats.org/officeDocument/2006/relationships/hyperlink" Target="https://www.dst.dk/extranet/ForskningVariabellister/PSYK_SKSOPR%20-%20Landspatientregistret%20psykiatri%20-%20oplysninger%20om%20operationer.html" TargetMode="External"/><Relationship Id="rId1739" Type="http://schemas.openxmlformats.org/officeDocument/2006/relationships/hyperlink" Target="https://www.dst.dk/extranet/ForskningVariabellister/PSYK_SKSOPR%20-%20Landspatientregistret%20psykiatri%20-%20oplysninger%20om%20operationer.html" TargetMode="External"/><Relationship Id="rId1946" Type="http://schemas.openxmlformats.org/officeDocument/2006/relationships/hyperlink" Target="https://www.dst.dk/extranet/ForskningVariabellister/PSYK_SKSOPR%20-%20Landspatientregistret%20psykiatri%20-%20oplysninger%20om%20operationer.html" TargetMode="External"/><Relationship Id="rId1806" Type="http://schemas.openxmlformats.org/officeDocument/2006/relationships/hyperlink" Target="https://www.dst.dk/extranet/ForskningVariabellister/PSYK_SKSOPR%20-%20Landspatientregistret%20psykiatri%20-%20oplysninger%20om%20operationer.html" TargetMode="External"/><Relationship Id="rId387" Type="http://schemas.openxmlformats.org/officeDocument/2006/relationships/hyperlink" Target="https://www.dst.dk/extranet/ForskningVariabellister/PSYK_SKSOPR%20-%20Landspatientregistret%20psykiatri%20-%20oplysninger%20om%20operationer.html" TargetMode="External"/><Relationship Id="rId594" Type="http://schemas.openxmlformats.org/officeDocument/2006/relationships/hyperlink" Target="https://www.dst.dk/extranet/ForskningVariabellister/PSYK_SKSOPR%20-%20Landspatientregistret%20psykiatri%20-%20oplysninger%20om%20operationer.html" TargetMode="External"/><Relationship Id="rId2068" Type="http://schemas.openxmlformats.org/officeDocument/2006/relationships/hyperlink" Target="https://www.dst.dk/extranet/ForskningVariabellister/PSYK_SKSOPR%20-%20Landspatientregistret%20psykiatri%20-%20oplysninger%20om%20operationer.html" TargetMode="External"/><Relationship Id="rId247" Type="http://schemas.openxmlformats.org/officeDocument/2006/relationships/hyperlink" Target="https://www.dst.dk/extranet/ForskningVariabellister/PSYK_SKSOPR%20-%20Landspatientregistret%20psykiatri%20-%20oplysninger%20om%20operationer.html" TargetMode="External"/><Relationship Id="rId899" Type="http://schemas.openxmlformats.org/officeDocument/2006/relationships/hyperlink" Target="https://www.dst.dk/extranet/ForskningVariabellister/PSYK_SKSOPR%20-%20Landspatientregistret%20psykiatri%20-%20oplysninger%20om%20operationer.html" TargetMode="External"/><Relationship Id="rId1084" Type="http://schemas.openxmlformats.org/officeDocument/2006/relationships/hyperlink" Target="https://www.dst.dk/extranet/ForskningVariabellister/PSYK_SKSOPR%20-%20Landspatientregistret%20psykiatri%20-%20oplysninger%20om%20operationer.html" TargetMode="External"/><Relationship Id="rId107" Type="http://schemas.openxmlformats.org/officeDocument/2006/relationships/hyperlink" Target="https://www.dst.dk/extranet/ForskningVariabellister/PSYK_SKSOPR%20-%20Landspatientregistret%20psykiatri%20-%20oplysninger%20om%20operationer.html" TargetMode="External"/><Relationship Id="rId454" Type="http://schemas.openxmlformats.org/officeDocument/2006/relationships/hyperlink" Target="https://www.dst.dk/extranet/ForskningVariabellister/PSYK_SKSOPR%20-%20Landspatientregistret%20psykiatri%20-%20oplysninger%20om%20operationer.html" TargetMode="External"/><Relationship Id="rId661" Type="http://schemas.openxmlformats.org/officeDocument/2006/relationships/hyperlink" Target="https://www.dst.dk/extranet/ForskningVariabellister/PSYK_SKSOPR%20-%20Landspatientregistret%20psykiatri%20-%20oplysninger%20om%20operationer.html" TargetMode="External"/><Relationship Id="rId759" Type="http://schemas.openxmlformats.org/officeDocument/2006/relationships/hyperlink" Target="https://www.dst.dk/extranet/ForskningVariabellister/PSYK_SKSOPR%20-%20Landspatientregistret%20psykiatri%20-%20oplysninger%20om%20operationer.html" TargetMode="External"/><Relationship Id="rId966" Type="http://schemas.openxmlformats.org/officeDocument/2006/relationships/hyperlink" Target="https://www.dst.dk/extranet/ForskningVariabellister/PSYK_SKSOPR%20-%20Landspatientregistret%20psykiatri%20-%20oplysninger%20om%20operationer.html" TargetMode="External"/><Relationship Id="rId1291" Type="http://schemas.openxmlformats.org/officeDocument/2006/relationships/hyperlink" Target="https://www.dst.dk/extranet/ForskningVariabellister/PSYK_SKSOPR%20-%20Landspatientregistret%20psykiatri%20-%20oplysninger%20om%20operationer.html" TargetMode="External"/><Relationship Id="rId1389" Type="http://schemas.openxmlformats.org/officeDocument/2006/relationships/hyperlink" Target="https://www.dst.dk/extranet/ForskningVariabellister/PSYK_SKSOPR%20-%20Landspatientregistret%20psykiatri%20-%20oplysninger%20om%20operationer.html" TargetMode="External"/><Relationship Id="rId1596" Type="http://schemas.openxmlformats.org/officeDocument/2006/relationships/hyperlink" Target="https://www.dst.dk/extranet/ForskningVariabellister/PSYK_SKSOPR%20-%20Landspatientregistret%20psykiatri%20-%20oplysninger%20om%20operationer.html" TargetMode="External"/><Relationship Id="rId2135" Type="http://schemas.openxmlformats.org/officeDocument/2006/relationships/hyperlink" Target="https://www.dst.dk/extranet/ForskningVariabellister/IDAN%20-%20IDA%20ans%C3%A6ttelser.html" TargetMode="External"/><Relationship Id="rId314" Type="http://schemas.openxmlformats.org/officeDocument/2006/relationships/hyperlink" Target="https://www.dst.dk/extranet/ForskningVariabellister/PSYK_SKSOPR%20-%20Landspatientregistret%20psykiatri%20-%20oplysninger%20om%20operationer.html" TargetMode="External"/><Relationship Id="rId521" Type="http://schemas.openxmlformats.org/officeDocument/2006/relationships/hyperlink" Target="https://www.dst.dk/extranet/ForskningVariabellister/PSYK_SKSOPR%20-%20Landspatientregistret%20psykiatri%20-%20oplysninger%20om%20operationer.html" TargetMode="External"/><Relationship Id="rId619" Type="http://schemas.openxmlformats.org/officeDocument/2006/relationships/hyperlink" Target="https://www.dst.dk/extranet/ForskningVariabellister/PSYK_SKSOPR%20-%20Landspatientregistret%20psykiatri%20-%20oplysninger%20om%20operationer.html" TargetMode="External"/><Relationship Id="rId1151" Type="http://schemas.openxmlformats.org/officeDocument/2006/relationships/hyperlink" Target="https://www.dst.dk/extranet/ForskningVariabellister/PSYK_SKSOPR%20-%20Landspatientregistret%20psykiatri%20-%20oplysninger%20om%20operationer.html" TargetMode="External"/><Relationship Id="rId1249" Type="http://schemas.openxmlformats.org/officeDocument/2006/relationships/hyperlink" Target="https://www.dst.dk/extranet/ForskningVariabellister/PSYK_SKSOPR%20-%20Landspatientregistret%20psykiatri%20-%20oplysninger%20om%20operationer.html" TargetMode="External"/><Relationship Id="rId95" Type="http://schemas.openxmlformats.org/officeDocument/2006/relationships/hyperlink" Target="https://www.dst.dk/extranet/ForskningVariabellister/PSYK_SKSOPR%20-%20Landspatientregistret%20psykiatri%20-%20oplysninger%20om%20operationer.html" TargetMode="External"/><Relationship Id="rId826" Type="http://schemas.openxmlformats.org/officeDocument/2006/relationships/hyperlink" Target="https://www.dst.dk/extranet/ForskningVariabellister/PSYK_SKSOPR%20-%20Landspatientregistret%20psykiatri%20-%20oplysninger%20om%20operationer.html" TargetMode="External"/><Relationship Id="rId1011" Type="http://schemas.openxmlformats.org/officeDocument/2006/relationships/hyperlink" Target="https://www.dst.dk/extranet/ForskningVariabellister/PSYK_SKSOPR%20-%20Landspatientregistret%20psykiatri%20-%20oplysninger%20om%20operationer.html" TargetMode="External"/><Relationship Id="rId1109" Type="http://schemas.openxmlformats.org/officeDocument/2006/relationships/hyperlink" Target="https://www.dst.dk/extranet/ForskningVariabellister/PSYK_SKSOPR%20-%20Landspatientregistret%20psykiatri%20-%20oplysninger%20om%20operationer.html" TargetMode="External"/><Relationship Id="rId1456" Type="http://schemas.openxmlformats.org/officeDocument/2006/relationships/hyperlink" Target="https://www.dst.dk/extranet/ForskningVariabellister/PSYK_SKSOPR%20-%20Landspatientregistret%20psykiatri%20-%20oplysninger%20om%20operationer.html" TargetMode="External"/><Relationship Id="rId1663" Type="http://schemas.openxmlformats.org/officeDocument/2006/relationships/hyperlink" Target="https://www.dst.dk/extranet/ForskningVariabellister/PSYK_SKSOPR%20-%20Landspatientregistret%20psykiatri%20-%20oplysninger%20om%20operationer.html" TargetMode="External"/><Relationship Id="rId1870" Type="http://schemas.openxmlformats.org/officeDocument/2006/relationships/hyperlink" Target="https://www.dst.dk/extranet/ForskningVariabellister/PSYK_SKSOPR%20-%20Landspatientregistret%20psykiatri%20-%20oplysninger%20om%20operationer.html" TargetMode="External"/><Relationship Id="rId1968" Type="http://schemas.openxmlformats.org/officeDocument/2006/relationships/hyperlink" Target="https://www.dst.dk/extranet/ForskningVariabellister/PSYK_SKSOPR%20-%20Landspatientregistret%20psykiatri%20-%20oplysninger%20om%20operationer.html" TargetMode="External"/><Relationship Id="rId1316" Type="http://schemas.openxmlformats.org/officeDocument/2006/relationships/hyperlink" Target="https://www.dst.dk/extranet/ForskningVariabellister/PSYK_SKSOPR%20-%20Landspatientregistret%20psykiatri%20-%20oplysninger%20om%20operationer.html" TargetMode="External"/><Relationship Id="rId1523" Type="http://schemas.openxmlformats.org/officeDocument/2006/relationships/hyperlink" Target="https://www.dst.dk/extranet/ForskningVariabellister/PSYK_SKSOPR%20-%20Landspatientregistret%20psykiatri%20-%20oplysninger%20om%20operationer.html" TargetMode="External"/><Relationship Id="rId1730" Type="http://schemas.openxmlformats.org/officeDocument/2006/relationships/hyperlink" Target="https://www.dst.dk/extranet/ForskningVariabellister/PSYK_SKSOPR%20-%20Landspatientregistret%20psykiatri%20-%20oplysninger%20om%20operationer.html" TargetMode="External"/><Relationship Id="rId22" Type="http://schemas.openxmlformats.org/officeDocument/2006/relationships/hyperlink" Target="https://www.dst.dk/extranet/ForskningVariabellister/DUR%20-%20Dagpengeudbetalinger.html" TargetMode="External"/><Relationship Id="rId1828" Type="http://schemas.openxmlformats.org/officeDocument/2006/relationships/hyperlink" Target="https://www.dst.dk/extranet/ForskningVariabellister/PSYK_SKSOPR%20-%20Landspatientregistret%20psykiatri%20-%20oplysninger%20om%20operationer.html" TargetMode="External"/><Relationship Id="rId171" Type="http://schemas.openxmlformats.org/officeDocument/2006/relationships/hyperlink" Target="https://www.dst.dk/extranet/ForskningVariabellister/PSYK_SKSOPR%20-%20Landspatientregistret%20psykiatri%20-%20oplysninger%20om%20operationer.html" TargetMode="External"/><Relationship Id="rId269" Type="http://schemas.openxmlformats.org/officeDocument/2006/relationships/hyperlink" Target="https://www.dst.dk/extranet/ForskningVariabellister/PSYK_SKSOPR%20-%20Landspatientregistret%20psykiatri%20-%20oplysninger%20om%20operationer.html" TargetMode="External"/><Relationship Id="rId476" Type="http://schemas.openxmlformats.org/officeDocument/2006/relationships/hyperlink" Target="https://www.dst.dk/extranet/ForskningVariabellister/PSYK_SKSOPR%20-%20Landspatientregistret%20psykiatri%20-%20oplysninger%20om%20operationer.html" TargetMode="External"/><Relationship Id="rId683" Type="http://schemas.openxmlformats.org/officeDocument/2006/relationships/hyperlink" Target="https://www.dst.dk/extranet/ForskningVariabellister/PSYK_SKSOPR%20-%20Landspatientregistret%20psykiatri%20-%20oplysninger%20om%20operationer.html" TargetMode="External"/><Relationship Id="rId890" Type="http://schemas.openxmlformats.org/officeDocument/2006/relationships/hyperlink" Target="https://www.dst.dk/extranet/ForskningVariabellister/PSYK_SKSOPR%20-%20Landspatientregistret%20psykiatri%20-%20oplysninger%20om%20operationer.html" TargetMode="External"/><Relationship Id="rId129" Type="http://schemas.openxmlformats.org/officeDocument/2006/relationships/hyperlink" Target="https://www.dst.dk/extranet/ForskningVariabellister/PSYK_SKSOPR%20-%20Landspatientregistret%20psykiatri%20-%20oplysninger%20om%20operationer.html" TargetMode="External"/><Relationship Id="rId336" Type="http://schemas.openxmlformats.org/officeDocument/2006/relationships/hyperlink" Target="https://www.dst.dk/extranet/ForskningVariabellister/PSYK_SKSOPR%20-%20Landspatientregistret%20psykiatri%20-%20oplysninger%20om%20operationer.html" TargetMode="External"/><Relationship Id="rId543" Type="http://schemas.openxmlformats.org/officeDocument/2006/relationships/hyperlink" Target="https://www.dst.dk/extranet/ForskningVariabellister/PSYK_SKSOPR%20-%20Landspatientregistret%20psykiatri%20-%20oplysninger%20om%20operationer.html" TargetMode="External"/><Relationship Id="rId988" Type="http://schemas.openxmlformats.org/officeDocument/2006/relationships/hyperlink" Target="https://www.dst.dk/extranet/ForskningVariabellister/PSYK_SKSOPR%20-%20Landspatientregistret%20psykiatri%20-%20oplysninger%20om%20operationer.html" TargetMode="External"/><Relationship Id="rId1173" Type="http://schemas.openxmlformats.org/officeDocument/2006/relationships/hyperlink" Target="https://www.dst.dk/extranet/ForskningVariabellister/PSYK_SKSOPR%20-%20Landspatientregistret%20psykiatri%20-%20oplysninger%20om%20operationer.html" TargetMode="External"/><Relationship Id="rId1380" Type="http://schemas.openxmlformats.org/officeDocument/2006/relationships/hyperlink" Target="https://www.dst.dk/extranet/ForskningVariabellister/PSYK_SKSOPR%20-%20Landspatientregistret%20psykiatri%20-%20oplysninger%20om%20operationer.html" TargetMode="External"/><Relationship Id="rId2017" Type="http://schemas.openxmlformats.org/officeDocument/2006/relationships/hyperlink" Target="https://www.dst.dk/extranet/ForskningVariabellister/PSYK_SKSOPR%20-%20Landspatientregistret%20psykiatri%20-%20oplysninger%20om%20operationer.html" TargetMode="External"/><Relationship Id="rId403" Type="http://schemas.openxmlformats.org/officeDocument/2006/relationships/hyperlink" Target="https://www.dst.dk/extranet/ForskningVariabellister/PSYK_SKSOPR%20-%20Landspatientregistret%20psykiatri%20-%20oplysninger%20om%20operationer.html" TargetMode="External"/><Relationship Id="rId750" Type="http://schemas.openxmlformats.org/officeDocument/2006/relationships/hyperlink" Target="https://www.dst.dk/extranet/ForskningVariabellister/PSYK_SKSOPR%20-%20Landspatientregistret%20psykiatri%20-%20oplysninger%20om%20operationer.html" TargetMode="External"/><Relationship Id="rId848" Type="http://schemas.openxmlformats.org/officeDocument/2006/relationships/hyperlink" Target="https://www.dst.dk/extranet/ForskningVariabellister/PSYK_SKSOPR%20-%20Landspatientregistret%20psykiatri%20-%20oplysninger%20om%20operationer.html" TargetMode="External"/><Relationship Id="rId1033" Type="http://schemas.openxmlformats.org/officeDocument/2006/relationships/hyperlink" Target="https://www.dst.dk/extranet/ForskningVariabellister/PSYK_SKSOPR%20-%20Landspatientregistret%20psykiatri%20-%20oplysninger%20om%20operationer.html" TargetMode="External"/><Relationship Id="rId1478" Type="http://schemas.openxmlformats.org/officeDocument/2006/relationships/hyperlink" Target="https://www.dst.dk/extranet/ForskningVariabellister/PSYK_SKSOPR%20-%20Landspatientregistret%20psykiatri%20-%20oplysninger%20om%20operationer.html" TargetMode="External"/><Relationship Id="rId1685" Type="http://schemas.openxmlformats.org/officeDocument/2006/relationships/hyperlink" Target="https://www.dst.dk/extranet/ForskningVariabellister/PSYK_SKSOPR%20-%20Landspatientregistret%20psykiatri%20-%20oplysninger%20om%20operationer.html" TargetMode="External"/><Relationship Id="rId1892" Type="http://schemas.openxmlformats.org/officeDocument/2006/relationships/hyperlink" Target="https://www.dst.dk/extranet/ForskningVariabellister/PSYK_SKSOPR%20-%20Landspatientregistret%20psykiatri%20-%20oplysninger%20om%20operationer.html" TargetMode="External"/><Relationship Id="rId610" Type="http://schemas.openxmlformats.org/officeDocument/2006/relationships/hyperlink" Target="https://www.dst.dk/extranet/ForskningVariabellister/PSYK_SKSOPR%20-%20Landspatientregistret%20psykiatri%20-%20oplysninger%20om%20operationer.html" TargetMode="External"/><Relationship Id="rId708" Type="http://schemas.openxmlformats.org/officeDocument/2006/relationships/hyperlink" Target="https://www.dst.dk/extranet/ForskningVariabellister/PSYK_SKSOPR%20-%20Landspatientregistret%20psykiatri%20-%20oplysninger%20om%20operationer.html" TargetMode="External"/><Relationship Id="rId915" Type="http://schemas.openxmlformats.org/officeDocument/2006/relationships/hyperlink" Target="https://www.dst.dk/extranet/ForskningVariabellister/PSYK_SKSOPR%20-%20Landspatientregistret%20psykiatri%20-%20oplysninger%20om%20operationer.html" TargetMode="External"/><Relationship Id="rId1240" Type="http://schemas.openxmlformats.org/officeDocument/2006/relationships/hyperlink" Target="https://www.dst.dk/extranet/ForskningVariabellister/PSYK_SKSOPR%20-%20Landspatientregistret%20psykiatri%20-%20oplysninger%20om%20operationer.html" TargetMode="External"/><Relationship Id="rId1338" Type="http://schemas.openxmlformats.org/officeDocument/2006/relationships/hyperlink" Target="https://www.dst.dk/extranet/ForskningVariabellister/PSYK_SKSOPR%20-%20Landspatientregistret%20psykiatri%20-%20oplysninger%20om%20operationer.html" TargetMode="External"/><Relationship Id="rId1545" Type="http://schemas.openxmlformats.org/officeDocument/2006/relationships/hyperlink" Target="https://www.dst.dk/extranet/ForskningVariabellister/PSYK_SKSOPR%20-%20Landspatientregistret%20psykiatri%20-%20oplysninger%20om%20operationer.html" TargetMode="External"/><Relationship Id="rId1100" Type="http://schemas.openxmlformats.org/officeDocument/2006/relationships/hyperlink" Target="https://www.dst.dk/extranet/ForskningVariabellister/PSYK_SKSOPR%20-%20Landspatientregistret%20psykiatri%20-%20oplysninger%20om%20operationer.html" TargetMode="External"/><Relationship Id="rId1405" Type="http://schemas.openxmlformats.org/officeDocument/2006/relationships/hyperlink" Target="https://www.dst.dk/extranet/ForskningVariabellister/PSYK_SKSOPR%20-%20Landspatientregistret%20psykiatri%20-%20oplysninger%20om%20operationer.html" TargetMode="External"/><Relationship Id="rId1752" Type="http://schemas.openxmlformats.org/officeDocument/2006/relationships/hyperlink" Target="https://www.dst.dk/extranet/ForskningVariabellister/PSYK_SKSOPR%20-%20Landspatientregistret%20psykiatri%20-%20oplysninger%20om%20operationer.html" TargetMode="External"/><Relationship Id="rId44" Type="http://schemas.openxmlformats.org/officeDocument/2006/relationships/hyperlink" Target="https://www.dst.dk/extranet/ForskningVariabellister/LPR_F_HENVISNING_TILLAEG%20-%20Landspatientregistret%20(LPR3)%20-%20Oplysninger%20om%20till%C3%A6gskoder%20til%20henvisnings%C3%A5rsager.html" TargetMode="External"/><Relationship Id="rId1612" Type="http://schemas.openxmlformats.org/officeDocument/2006/relationships/hyperlink" Target="https://www.dst.dk/extranet/ForskningVariabellister/PSYK_SKSOPR%20-%20Landspatientregistret%20psykiatri%20-%20oplysninger%20om%20operationer.html" TargetMode="External"/><Relationship Id="rId1917" Type="http://schemas.openxmlformats.org/officeDocument/2006/relationships/hyperlink" Target="https://www.dst.dk/extranet/ForskningVariabellister/PSYK_SKSOPR%20-%20Landspatientregistret%20psykiatri%20-%20oplysninger%20om%20operationer.html" TargetMode="External"/><Relationship Id="rId193" Type="http://schemas.openxmlformats.org/officeDocument/2006/relationships/hyperlink" Target="https://www.dst.dk/extranet/ForskningVariabellister/PSYK_SKSOPR%20-%20Landspatientregistret%20psykiatri%20-%20oplysninger%20om%20operationer.html" TargetMode="External"/><Relationship Id="rId498" Type="http://schemas.openxmlformats.org/officeDocument/2006/relationships/hyperlink" Target="https://www.dst.dk/extranet/ForskningVariabellister/PSYK_SKSOPR%20-%20Landspatientregistret%20psykiatri%20-%20oplysninger%20om%20operationer.html" TargetMode="External"/><Relationship Id="rId2081" Type="http://schemas.openxmlformats.org/officeDocument/2006/relationships/hyperlink" Target="https://www.dst.dk/extranet/ForskningVariabellister/PSYK_SKSOPR%20-%20Landspatientregistret%20psykiatri%20-%20oplysninger%20om%20operationer.html" TargetMode="External"/><Relationship Id="rId260" Type="http://schemas.openxmlformats.org/officeDocument/2006/relationships/hyperlink" Target="https://www.dst.dk/extranet/ForskningVariabellister/PSYK_SKSOPR%20-%20Landspatientregistret%20psykiatri%20-%20oplysninger%20om%20operationer.html" TargetMode="External"/><Relationship Id="rId120" Type="http://schemas.openxmlformats.org/officeDocument/2006/relationships/hyperlink" Target="https://www.dst.dk/extranet/ForskningVariabellister/PSYK_SKSOPR%20-%20Landspatientregistret%20psykiatri%20-%20oplysninger%20om%20operationer.html" TargetMode="External"/><Relationship Id="rId358" Type="http://schemas.openxmlformats.org/officeDocument/2006/relationships/hyperlink" Target="https://www.dst.dk/extranet/ForskningVariabellister/PSYK_SKSOPR%20-%20Landspatientregistret%20psykiatri%20-%20oplysninger%20om%20operationer.html" TargetMode="External"/><Relationship Id="rId565" Type="http://schemas.openxmlformats.org/officeDocument/2006/relationships/hyperlink" Target="https://www.dst.dk/extranet/ForskningVariabellister/PSYK_SKSOPR%20-%20Landspatientregistret%20psykiatri%20-%20oplysninger%20om%20operationer.html" TargetMode="External"/><Relationship Id="rId772" Type="http://schemas.openxmlformats.org/officeDocument/2006/relationships/hyperlink" Target="https://www.dst.dk/extranet/ForskningVariabellister/PSYK_SKSOPR%20-%20Landspatientregistret%20psykiatri%20-%20oplysninger%20om%20operationer.html" TargetMode="External"/><Relationship Id="rId1195" Type="http://schemas.openxmlformats.org/officeDocument/2006/relationships/hyperlink" Target="https://www.dst.dk/extranet/ForskningVariabellister/PSYK_SKSOPR%20-%20Landspatientregistret%20psykiatri%20-%20oplysninger%20om%20operationer.html" TargetMode="External"/><Relationship Id="rId2039" Type="http://schemas.openxmlformats.org/officeDocument/2006/relationships/hyperlink" Target="https://www.dst.dk/extranet/ForskningVariabellister/PSYK_SKSOPR%20-%20Landspatientregistret%20psykiatri%20-%20oplysninger%20om%20operationer.html" TargetMode="External"/><Relationship Id="rId218" Type="http://schemas.openxmlformats.org/officeDocument/2006/relationships/hyperlink" Target="https://www.dst.dk/extranet/ForskningVariabellister/PSYK_SKSOPR%20-%20Landspatientregistret%20psykiatri%20-%20oplysninger%20om%20operationer.html" TargetMode="External"/><Relationship Id="rId425" Type="http://schemas.openxmlformats.org/officeDocument/2006/relationships/hyperlink" Target="https://www.dst.dk/extranet/ForskningVariabellister/PSYK_SKSOPR%20-%20Landspatientregistret%20psykiatri%20-%20oplysninger%20om%20operationer.html" TargetMode="External"/><Relationship Id="rId632" Type="http://schemas.openxmlformats.org/officeDocument/2006/relationships/hyperlink" Target="https://www.dst.dk/extranet/ForskningVariabellister/PSYK_SKSOPR%20-%20Landspatientregistret%20psykiatri%20-%20oplysninger%20om%20operationer.html" TargetMode="External"/><Relationship Id="rId1055" Type="http://schemas.openxmlformats.org/officeDocument/2006/relationships/hyperlink" Target="https://www.dst.dk/extranet/ForskningVariabellister/PSYK_SKSOPR%20-%20Landspatientregistret%20psykiatri%20-%20oplysninger%20om%20operationer.html" TargetMode="External"/><Relationship Id="rId1262" Type="http://schemas.openxmlformats.org/officeDocument/2006/relationships/hyperlink" Target="https://www.dst.dk/extranet/ForskningVariabellister/PSYK_SKSOPR%20-%20Landspatientregistret%20psykiatri%20-%20oplysninger%20om%20operationer.html" TargetMode="External"/><Relationship Id="rId2106" Type="http://schemas.openxmlformats.org/officeDocument/2006/relationships/hyperlink" Target="https://www.dst.dk/extranet/ForskningVariabellister/PSYK_SKSOPR%20-%20Landspatientregistret%20psykiatri%20-%20oplysninger%20om%20operationer.html" TargetMode="External"/><Relationship Id="rId937" Type="http://schemas.openxmlformats.org/officeDocument/2006/relationships/hyperlink" Target="https://www.dst.dk/extranet/ForskningVariabellister/PSYK_SKSOPR%20-%20Landspatientregistret%20psykiatri%20-%20oplysninger%20om%20operationer.html" TargetMode="External"/><Relationship Id="rId1122" Type="http://schemas.openxmlformats.org/officeDocument/2006/relationships/hyperlink" Target="https://www.dst.dk/extranet/ForskningVariabellister/PSYK_SKSOPR%20-%20Landspatientregistret%20psykiatri%20-%20oplysninger%20om%20operationer.html" TargetMode="External"/><Relationship Id="rId1567" Type="http://schemas.openxmlformats.org/officeDocument/2006/relationships/hyperlink" Target="https://www.dst.dk/extranet/ForskningVariabellister/PSYK_SKSOPR%20-%20Landspatientregistret%20psykiatri%20-%20oplysninger%20om%20operationer.html" TargetMode="External"/><Relationship Id="rId1774" Type="http://schemas.openxmlformats.org/officeDocument/2006/relationships/hyperlink" Target="https://www.dst.dk/extranet/ForskningVariabellister/PSYK_SKSOPR%20-%20Landspatientregistret%20psykiatri%20-%20oplysninger%20om%20operationer.html" TargetMode="External"/><Relationship Id="rId1981" Type="http://schemas.openxmlformats.org/officeDocument/2006/relationships/hyperlink" Target="https://www.dst.dk/extranet/ForskningVariabellister/PSYK_SKSOPR%20-%20Landspatientregistret%20psykiatri%20-%20oplysninger%20om%20operationer.html" TargetMode="External"/><Relationship Id="rId66" Type="http://schemas.openxmlformats.org/officeDocument/2006/relationships/hyperlink" Target="https://www.dst.dk/extranet/ForskningVariabellister/PSYK_SKSOPR%20-%20Landspatientregistret%20psykiatri%20-%20oplysninger%20om%20operationer.html" TargetMode="External"/><Relationship Id="rId1427" Type="http://schemas.openxmlformats.org/officeDocument/2006/relationships/hyperlink" Target="https://www.dst.dk/extranet/ForskningVariabellister/PSYK_SKSOPR%20-%20Landspatientregistret%20psykiatri%20-%20oplysninger%20om%20operationer.html" TargetMode="External"/><Relationship Id="rId1634" Type="http://schemas.openxmlformats.org/officeDocument/2006/relationships/hyperlink" Target="https://www.dst.dk/extranet/ForskningVariabellister/PSYK_SKSOPR%20-%20Landspatientregistret%20psykiatri%20-%20oplysninger%20om%20operationer.html" TargetMode="External"/><Relationship Id="rId1841" Type="http://schemas.openxmlformats.org/officeDocument/2006/relationships/hyperlink" Target="https://www.dst.dk/extranet/ForskningVariabellister/PSYK_SKSOPR%20-%20Landspatientregistret%20psykiatri%20-%20oplysninger%20om%20operationer.html" TargetMode="External"/><Relationship Id="rId1939" Type="http://schemas.openxmlformats.org/officeDocument/2006/relationships/hyperlink" Target="https://www.dst.dk/extranet/ForskningVariabellister/PSYK_SKSOPR%20-%20Landspatientregistret%20psykiatri%20-%20oplysninger%20om%20operationer.html" TargetMode="External"/><Relationship Id="rId1701" Type="http://schemas.openxmlformats.org/officeDocument/2006/relationships/hyperlink" Target="https://www.dst.dk/extranet/ForskningVariabellister/PSYK_SKSOPR%20-%20Landspatientregistret%20psykiatri%20-%20oplysninger%20om%20operationer.html" TargetMode="External"/><Relationship Id="rId282" Type="http://schemas.openxmlformats.org/officeDocument/2006/relationships/hyperlink" Target="https://www.dst.dk/extranet/ForskningVariabellister/PSYK_SKSOPR%20-%20Landspatientregistret%20psykiatri%20-%20oplysninger%20om%20operationer.html" TargetMode="External"/><Relationship Id="rId587" Type="http://schemas.openxmlformats.org/officeDocument/2006/relationships/hyperlink" Target="https://www.dst.dk/extranet/ForskningVariabellister/PSYK_SKSOPR%20-%20Landspatientregistret%20psykiatri%20-%20oplysninger%20om%20operationer.html" TargetMode="External"/><Relationship Id="rId8" Type="http://schemas.openxmlformats.org/officeDocument/2006/relationships/hyperlink" Target="https://www.dst.dk/extranet/ForskningVariabellister/IEPE%20-%20Indvandrere%20og%20Efterkommere.html" TargetMode="External"/><Relationship Id="rId142" Type="http://schemas.openxmlformats.org/officeDocument/2006/relationships/hyperlink" Target="https://www.dst.dk/extranet/ForskningVariabellister/PSYK_SKSOPR%20-%20Landspatientregistret%20psykiatri%20-%20oplysninger%20om%20operationer.html" TargetMode="External"/><Relationship Id="rId447" Type="http://schemas.openxmlformats.org/officeDocument/2006/relationships/hyperlink" Target="https://www.dst.dk/extranet/ForskningVariabellister/PSYK_SKSOPR%20-%20Landspatientregistret%20psykiatri%20-%20oplysninger%20om%20operationer.html" TargetMode="External"/><Relationship Id="rId794" Type="http://schemas.openxmlformats.org/officeDocument/2006/relationships/hyperlink" Target="https://www.dst.dk/extranet/ForskningVariabellister/PSYK_SKSOPR%20-%20Landspatientregistret%20psykiatri%20-%20oplysninger%20om%20operationer.html" TargetMode="External"/><Relationship Id="rId1077" Type="http://schemas.openxmlformats.org/officeDocument/2006/relationships/hyperlink" Target="https://www.dst.dk/extranet/ForskningVariabellister/PSYK_SKSOPR%20-%20Landspatientregistret%20psykiatri%20-%20oplysninger%20om%20operationer.html" TargetMode="External"/><Relationship Id="rId2030" Type="http://schemas.openxmlformats.org/officeDocument/2006/relationships/hyperlink" Target="https://www.dst.dk/extranet/ForskningVariabellister/PSYK_SKSOPR%20-%20Landspatientregistret%20psykiatri%20-%20oplysninger%20om%20operationer.html" TargetMode="External"/><Relationship Id="rId2128" Type="http://schemas.openxmlformats.org/officeDocument/2006/relationships/hyperlink" Target="https://www.dst.dk/extranet/ForskningVariabellister/IDAS%20-%20IDA%20arbejdssteder.html" TargetMode="External"/><Relationship Id="rId654" Type="http://schemas.openxmlformats.org/officeDocument/2006/relationships/hyperlink" Target="https://www.dst.dk/extranet/ForskningVariabellister/PSYK_SKSOPR%20-%20Landspatientregistret%20psykiatri%20-%20oplysninger%20om%20operationer.html" TargetMode="External"/><Relationship Id="rId861" Type="http://schemas.openxmlformats.org/officeDocument/2006/relationships/hyperlink" Target="https://www.dst.dk/extranet/ForskningVariabellister/PSYK_SKSOPR%20-%20Landspatientregistret%20psykiatri%20-%20oplysninger%20om%20operationer.html" TargetMode="External"/><Relationship Id="rId959" Type="http://schemas.openxmlformats.org/officeDocument/2006/relationships/hyperlink" Target="https://www.dst.dk/extranet/ForskningVariabellister/PSYK_SKSOPR%20-%20Landspatientregistret%20psykiatri%20-%20oplysninger%20om%20operationer.html" TargetMode="External"/><Relationship Id="rId1284" Type="http://schemas.openxmlformats.org/officeDocument/2006/relationships/hyperlink" Target="https://www.dst.dk/extranet/ForskningVariabellister/PSYK_SKSOPR%20-%20Landspatientregistret%20psykiatri%20-%20oplysninger%20om%20operationer.html" TargetMode="External"/><Relationship Id="rId1491" Type="http://schemas.openxmlformats.org/officeDocument/2006/relationships/hyperlink" Target="https://www.dst.dk/extranet/ForskningVariabellister/PSYK_SKSOPR%20-%20Landspatientregistret%20psykiatri%20-%20oplysninger%20om%20operationer.html" TargetMode="External"/><Relationship Id="rId1589" Type="http://schemas.openxmlformats.org/officeDocument/2006/relationships/hyperlink" Target="https://www.dst.dk/extranet/ForskningVariabellister/PSYK_SKSOPR%20-%20Landspatientregistret%20psykiatri%20-%20oplysninger%20om%20operationer.html" TargetMode="External"/><Relationship Id="rId307" Type="http://schemas.openxmlformats.org/officeDocument/2006/relationships/hyperlink" Target="https://www.dst.dk/extranet/ForskningVariabellister/PSYK_SKSOPR%20-%20Landspatientregistret%20psykiatri%20-%20oplysninger%20om%20operationer.html" TargetMode="External"/><Relationship Id="rId514" Type="http://schemas.openxmlformats.org/officeDocument/2006/relationships/hyperlink" Target="https://www.dst.dk/extranet/ForskningVariabellister/PSYK_SKSOPR%20-%20Landspatientregistret%20psykiatri%20-%20oplysninger%20om%20operationer.html" TargetMode="External"/><Relationship Id="rId721" Type="http://schemas.openxmlformats.org/officeDocument/2006/relationships/hyperlink" Target="https://www.dst.dk/extranet/ForskningVariabellister/PSYK_SKSOPR%20-%20Landspatientregistret%20psykiatri%20-%20oplysninger%20om%20operationer.html" TargetMode="External"/><Relationship Id="rId1144" Type="http://schemas.openxmlformats.org/officeDocument/2006/relationships/hyperlink" Target="https://www.dst.dk/extranet/ForskningVariabellister/PSYK_SKSOPR%20-%20Landspatientregistret%20psykiatri%20-%20oplysninger%20om%20operationer.html" TargetMode="External"/><Relationship Id="rId1351" Type="http://schemas.openxmlformats.org/officeDocument/2006/relationships/hyperlink" Target="https://www.dst.dk/extranet/ForskningVariabellister/PSYK_SKSOPR%20-%20Landspatientregistret%20psykiatri%20-%20oplysninger%20om%20operationer.html" TargetMode="External"/><Relationship Id="rId1449" Type="http://schemas.openxmlformats.org/officeDocument/2006/relationships/hyperlink" Target="https://www.dst.dk/extranet/ForskningVariabellister/PSYK_SKSOPR%20-%20Landspatientregistret%20psykiatri%20-%20oplysninger%20om%20operationer.html" TargetMode="External"/><Relationship Id="rId1796" Type="http://schemas.openxmlformats.org/officeDocument/2006/relationships/hyperlink" Target="https://www.dst.dk/extranet/ForskningVariabellister/PSYK_SKSOPR%20-%20Landspatientregistret%20psykiatri%20-%20oplysninger%20om%20operationer.html" TargetMode="External"/><Relationship Id="rId88" Type="http://schemas.openxmlformats.org/officeDocument/2006/relationships/hyperlink" Target="https://www.dst.dk/extranet/ForskningVariabellister/PSYK_SKSOPR%20-%20Landspatientregistret%20psykiatri%20-%20oplysninger%20om%20operationer.html" TargetMode="External"/><Relationship Id="rId819" Type="http://schemas.openxmlformats.org/officeDocument/2006/relationships/hyperlink" Target="https://www.dst.dk/extranet/ForskningVariabellister/PSYK_SKSOPR%20-%20Landspatientregistret%20psykiatri%20-%20oplysninger%20om%20operationer.html" TargetMode="External"/><Relationship Id="rId1004" Type="http://schemas.openxmlformats.org/officeDocument/2006/relationships/hyperlink" Target="https://www.dst.dk/extranet/ForskningVariabellister/PSYK_SKSOPR%20-%20Landspatientregistret%20psykiatri%20-%20oplysninger%20om%20operationer.html" TargetMode="External"/><Relationship Id="rId1211" Type="http://schemas.openxmlformats.org/officeDocument/2006/relationships/hyperlink" Target="https://www.dst.dk/extranet/ForskningVariabellister/PSYK_SKSOPR%20-%20Landspatientregistret%20psykiatri%20-%20oplysninger%20om%20operationer.html" TargetMode="External"/><Relationship Id="rId1656" Type="http://schemas.openxmlformats.org/officeDocument/2006/relationships/hyperlink" Target="https://www.dst.dk/extranet/ForskningVariabellister/PSYK_SKSOPR%20-%20Landspatientregistret%20psykiatri%20-%20oplysninger%20om%20operationer.html" TargetMode="External"/><Relationship Id="rId1863" Type="http://schemas.openxmlformats.org/officeDocument/2006/relationships/hyperlink" Target="https://www.dst.dk/extranet/ForskningVariabellister/PSYK_SKSOPR%20-%20Landspatientregistret%20psykiatri%20-%20oplysninger%20om%20operationer.html" TargetMode="External"/><Relationship Id="rId1309" Type="http://schemas.openxmlformats.org/officeDocument/2006/relationships/hyperlink" Target="https://www.dst.dk/extranet/ForskningVariabellister/PSYK_SKSOPR%20-%20Landspatientregistret%20psykiatri%20-%20oplysninger%20om%20operationer.html" TargetMode="External"/><Relationship Id="rId1516" Type="http://schemas.openxmlformats.org/officeDocument/2006/relationships/hyperlink" Target="https://www.dst.dk/extranet/ForskningVariabellister/PSYK_SKSOPR%20-%20Landspatientregistret%20psykiatri%20-%20oplysninger%20om%20operationer.html" TargetMode="External"/><Relationship Id="rId1723" Type="http://schemas.openxmlformats.org/officeDocument/2006/relationships/hyperlink" Target="https://www.dst.dk/extranet/ForskningVariabellister/PSYK_SKSOPR%20-%20Landspatientregistret%20psykiatri%20-%20oplysninger%20om%20operationer.html" TargetMode="External"/><Relationship Id="rId1930" Type="http://schemas.openxmlformats.org/officeDocument/2006/relationships/hyperlink" Target="https://www.dst.dk/extranet/ForskningVariabellister/PSYK_SKSOPR%20-%20Landspatientregistret%20psykiatri%20-%20oplysninger%20om%20operationer.html" TargetMode="External"/><Relationship Id="rId15" Type="http://schemas.openxmlformats.org/officeDocument/2006/relationships/hyperlink" Target="https://www.dst.dk/extranet/ForskningVariabellister/VEUV%20-%20Kursister%20ved%20voksen-%20og%20efteruddannelse.html" TargetMode="External"/><Relationship Id="rId164" Type="http://schemas.openxmlformats.org/officeDocument/2006/relationships/hyperlink" Target="https://www.dst.dk/extranet/ForskningVariabellister/PSYK_SKSOPR%20-%20Landspatientregistret%20psykiatri%20-%20oplysninger%20om%20operationer.html" TargetMode="External"/><Relationship Id="rId371" Type="http://schemas.openxmlformats.org/officeDocument/2006/relationships/hyperlink" Target="https://www.dst.dk/extranet/ForskningVariabellister/PSYK_SKSOPR%20-%20Landspatientregistret%20psykiatri%20-%20oplysninger%20om%20operationer.html" TargetMode="External"/><Relationship Id="rId2052" Type="http://schemas.openxmlformats.org/officeDocument/2006/relationships/hyperlink" Target="https://www.dst.dk/extranet/ForskningVariabellister/PSYK_SKSOPR%20-%20Landspatientregistret%20psykiatri%20-%20oplysninger%20om%20operationer.html" TargetMode="External"/><Relationship Id="rId469" Type="http://schemas.openxmlformats.org/officeDocument/2006/relationships/hyperlink" Target="https://www.dst.dk/extranet/ForskningVariabellister/PSYK_SKSOPR%20-%20Landspatientregistret%20psykiatri%20-%20oplysninger%20om%20operationer.html" TargetMode="External"/><Relationship Id="rId676" Type="http://schemas.openxmlformats.org/officeDocument/2006/relationships/hyperlink" Target="https://www.dst.dk/extranet/ForskningVariabellister/PSYK_SKSOPR%20-%20Landspatientregistret%20psykiatri%20-%20oplysninger%20om%20operationer.html" TargetMode="External"/><Relationship Id="rId883" Type="http://schemas.openxmlformats.org/officeDocument/2006/relationships/hyperlink" Target="https://www.dst.dk/extranet/ForskningVariabellister/PSYK_SKSOPR%20-%20Landspatientregistret%20psykiatri%20-%20oplysninger%20om%20operationer.html" TargetMode="External"/><Relationship Id="rId1099" Type="http://schemas.openxmlformats.org/officeDocument/2006/relationships/hyperlink" Target="https://www.dst.dk/extranet/ForskningVariabellister/PSYK_SKSOPR%20-%20Landspatientregistret%20psykiatri%20-%20oplysninger%20om%20operationer.html" TargetMode="External"/><Relationship Id="rId231" Type="http://schemas.openxmlformats.org/officeDocument/2006/relationships/hyperlink" Target="https://www.dst.dk/extranet/ForskningVariabellister/PSYK_SKSOPR%20-%20Landspatientregistret%20psykiatri%20-%20oplysninger%20om%20operationer.html" TargetMode="External"/><Relationship Id="rId329" Type="http://schemas.openxmlformats.org/officeDocument/2006/relationships/hyperlink" Target="https://www.dst.dk/extranet/ForskningVariabellister/PSYK_SKSOPR%20-%20Landspatientregistret%20psykiatri%20-%20oplysninger%20om%20operationer.html" TargetMode="External"/><Relationship Id="rId536" Type="http://schemas.openxmlformats.org/officeDocument/2006/relationships/hyperlink" Target="https://www.dst.dk/extranet/ForskningVariabellister/PSYK_SKSOPR%20-%20Landspatientregistret%20psykiatri%20-%20oplysninger%20om%20operationer.html" TargetMode="External"/><Relationship Id="rId1166" Type="http://schemas.openxmlformats.org/officeDocument/2006/relationships/hyperlink" Target="https://www.dst.dk/extranet/ForskningVariabellister/PSYK_SKSOPR%20-%20Landspatientregistret%20psykiatri%20-%20oplysninger%20om%20operationer.html" TargetMode="External"/><Relationship Id="rId1373" Type="http://schemas.openxmlformats.org/officeDocument/2006/relationships/hyperlink" Target="https://www.dst.dk/extranet/ForskningVariabellister/PSYK_SKSOPR%20-%20Landspatientregistret%20psykiatri%20-%20oplysninger%20om%20operationer.html" TargetMode="External"/><Relationship Id="rId743" Type="http://schemas.openxmlformats.org/officeDocument/2006/relationships/hyperlink" Target="https://www.dst.dk/extranet/ForskningVariabellister/PSYK_SKSOPR%20-%20Landspatientregistret%20psykiatri%20-%20oplysninger%20om%20operationer.html" TargetMode="External"/><Relationship Id="rId950" Type="http://schemas.openxmlformats.org/officeDocument/2006/relationships/hyperlink" Target="https://www.dst.dk/extranet/ForskningVariabellister/PSYK_SKSOPR%20-%20Landspatientregistret%20psykiatri%20-%20oplysninger%20om%20operationer.html" TargetMode="External"/><Relationship Id="rId1026" Type="http://schemas.openxmlformats.org/officeDocument/2006/relationships/hyperlink" Target="https://www.dst.dk/extranet/ForskningVariabellister/PSYK_SKSOPR%20-%20Landspatientregistret%20psykiatri%20-%20oplysninger%20om%20operationer.html" TargetMode="External"/><Relationship Id="rId1580" Type="http://schemas.openxmlformats.org/officeDocument/2006/relationships/hyperlink" Target="https://www.dst.dk/extranet/ForskningVariabellister/PSYK_SKSOPR%20-%20Landspatientregistret%20psykiatri%20-%20oplysninger%20om%20operationer.html" TargetMode="External"/><Relationship Id="rId1678" Type="http://schemas.openxmlformats.org/officeDocument/2006/relationships/hyperlink" Target="https://www.dst.dk/extranet/ForskningVariabellister/PSYK_SKSOPR%20-%20Landspatientregistret%20psykiatri%20-%20oplysninger%20om%20operationer.html" TargetMode="External"/><Relationship Id="rId1885" Type="http://schemas.openxmlformats.org/officeDocument/2006/relationships/hyperlink" Target="https://www.dst.dk/extranet/ForskningVariabellister/PSYK_SKSOPR%20-%20Landspatientregistret%20psykiatri%20-%20oplysninger%20om%20operationer.html" TargetMode="External"/><Relationship Id="rId603" Type="http://schemas.openxmlformats.org/officeDocument/2006/relationships/hyperlink" Target="https://www.dst.dk/extranet/ForskningVariabellister/PSYK_SKSOPR%20-%20Landspatientregistret%20psykiatri%20-%20oplysninger%20om%20operationer.html" TargetMode="External"/><Relationship Id="rId810" Type="http://schemas.openxmlformats.org/officeDocument/2006/relationships/hyperlink" Target="https://www.dst.dk/extranet/ForskningVariabellister/PSYK_SKSOPR%20-%20Landspatientregistret%20psykiatri%20-%20oplysninger%20om%20operationer.html" TargetMode="External"/><Relationship Id="rId908" Type="http://schemas.openxmlformats.org/officeDocument/2006/relationships/hyperlink" Target="https://www.dst.dk/extranet/ForskningVariabellister/PSYK_SKSOPR%20-%20Landspatientregistret%20psykiatri%20-%20oplysninger%20om%20operationer.html" TargetMode="External"/><Relationship Id="rId1233" Type="http://schemas.openxmlformats.org/officeDocument/2006/relationships/hyperlink" Target="https://www.dst.dk/extranet/ForskningVariabellister/PSYK_SKSOPR%20-%20Landspatientregistret%20psykiatri%20-%20oplysninger%20om%20operationer.html" TargetMode="External"/><Relationship Id="rId1440" Type="http://schemas.openxmlformats.org/officeDocument/2006/relationships/hyperlink" Target="https://www.dst.dk/extranet/ForskningVariabellister/PSYK_SKSOPR%20-%20Landspatientregistret%20psykiatri%20-%20oplysninger%20om%20operationer.html" TargetMode="External"/><Relationship Id="rId1538" Type="http://schemas.openxmlformats.org/officeDocument/2006/relationships/hyperlink" Target="https://www.dst.dk/extranet/ForskningVariabellister/PSYK_SKSOPR%20-%20Landspatientregistret%20psykiatri%20-%20oplysninger%20om%20operationer.html" TargetMode="External"/><Relationship Id="rId1300" Type="http://schemas.openxmlformats.org/officeDocument/2006/relationships/hyperlink" Target="https://www.dst.dk/extranet/ForskningVariabellister/PSYK_SKSOPR%20-%20Landspatientregistret%20psykiatri%20-%20oplysninger%20om%20operationer.html" TargetMode="External"/><Relationship Id="rId1745" Type="http://schemas.openxmlformats.org/officeDocument/2006/relationships/hyperlink" Target="https://www.dst.dk/extranet/ForskningVariabellister/PSYK_SKSOPR%20-%20Landspatientregistret%20psykiatri%20-%20oplysninger%20om%20operationer.html" TargetMode="External"/><Relationship Id="rId1952" Type="http://schemas.openxmlformats.org/officeDocument/2006/relationships/hyperlink" Target="https://www.dst.dk/extranet/ForskningVariabellister/PSYK_SKSOPR%20-%20Landspatientregistret%20psykiatri%20-%20oplysninger%20om%20operationer.html" TargetMode="External"/><Relationship Id="rId37" Type="http://schemas.openxmlformats.org/officeDocument/2006/relationships/hyperlink" Target="https://dst.dk/extranet/ForskningVariabellister/SYST%20-%20Sygesikring%20%284-cifret%29.html" TargetMode="External"/><Relationship Id="rId1605" Type="http://schemas.openxmlformats.org/officeDocument/2006/relationships/hyperlink" Target="https://www.dst.dk/extranet/ForskningVariabellister/PSYK_SKSOPR%20-%20Landspatientregistret%20psykiatri%20-%20oplysninger%20om%20operationer.html" TargetMode="External"/><Relationship Id="rId1812" Type="http://schemas.openxmlformats.org/officeDocument/2006/relationships/hyperlink" Target="https://www.dst.dk/extranet/ForskningVariabellister/PSYK_SKSOPR%20-%20Landspatientregistret%20psykiatri%20-%20oplysninger%20om%20operationer.html" TargetMode="External"/><Relationship Id="rId186" Type="http://schemas.openxmlformats.org/officeDocument/2006/relationships/hyperlink" Target="https://www.dst.dk/extranet/ForskningVariabellister/PSYK_SKSOPR%20-%20Landspatientregistret%20psykiatri%20-%20oplysninger%20om%20operationer.html" TargetMode="External"/><Relationship Id="rId393" Type="http://schemas.openxmlformats.org/officeDocument/2006/relationships/hyperlink" Target="https://www.dst.dk/extranet/ForskningVariabellister/PSYK_SKSOPR%20-%20Landspatientregistret%20psykiatri%20-%20oplysninger%20om%20operationer.html" TargetMode="External"/><Relationship Id="rId2074" Type="http://schemas.openxmlformats.org/officeDocument/2006/relationships/hyperlink" Target="https://www.dst.dk/extranet/ForskningVariabellister/PSYK_SKSOPR%20-%20Landspatientregistret%20psykiatri%20-%20oplysninger%20om%20operationer.html" TargetMode="External"/><Relationship Id="rId253" Type="http://schemas.openxmlformats.org/officeDocument/2006/relationships/hyperlink" Target="https://www.dst.dk/extranet/ForskningVariabellister/PSYK_SKSOPR%20-%20Landspatientregistret%20psykiatri%20-%20oplysninger%20om%20operationer.html" TargetMode="External"/><Relationship Id="rId460" Type="http://schemas.openxmlformats.org/officeDocument/2006/relationships/hyperlink" Target="https://www.dst.dk/extranet/ForskningVariabellister/PSYK_SKSOPR%20-%20Landspatientregistret%20psykiatri%20-%20oplysninger%20om%20operationer.html" TargetMode="External"/><Relationship Id="rId698" Type="http://schemas.openxmlformats.org/officeDocument/2006/relationships/hyperlink" Target="https://www.dst.dk/extranet/ForskningVariabellister/PSYK_SKSOPR%20-%20Landspatientregistret%20psykiatri%20-%20oplysninger%20om%20operationer.html" TargetMode="External"/><Relationship Id="rId1090" Type="http://schemas.openxmlformats.org/officeDocument/2006/relationships/hyperlink" Target="https://www.dst.dk/extranet/ForskningVariabellister/PSYK_SKSOPR%20-%20Landspatientregistret%20psykiatri%20-%20oplysninger%20om%20operationer.html" TargetMode="External"/><Relationship Id="rId2141" Type="http://schemas.openxmlformats.org/officeDocument/2006/relationships/hyperlink" Target="https://www.dst.dk/extranet/ForskningVariabellister/BOERNFB%20-%20B%C3%B8rnepasning%200-5%20%C3%A5rige%20(Indskrevne%20B%C3%B8rn).html" TargetMode="External"/><Relationship Id="rId113" Type="http://schemas.openxmlformats.org/officeDocument/2006/relationships/hyperlink" Target="https://www.dst.dk/extranet/ForskningVariabellister/PSYK_SKSOPR%20-%20Landspatientregistret%20psykiatri%20-%20oplysninger%20om%20operationer.html" TargetMode="External"/><Relationship Id="rId320" Type="http://schemas.openxmlformats.org/officeDocument/2006/relationships/hyperlink" Target="https://www.dst.dk/extranet/ForskningVariabellister/PSYK_SKSOPR%20-%20Landspatientregistret%20psykiatri%20-%20oplysninger%20om%20operationer.html" TargetMode="External"/><Relationship Id="rId558" Type="http://schemas.openxmlformats.org/officeDocument/2006/relationships/hyperlink" Target="https://www.dst.dk/extranet/ForskningVariabellister/PSYK_SKSOPR%20-%20Landspatientregistret%20psykiatri%20-%20oplysninger%20om%20operationer.html" TargetMode="External"/><Relationship Id="rId765" Type="http://schemas.openxmlformats.org/officeDocument/2006/relationships/hyperlink" Target="https://www.dst.dk/extranet/ForskningVariabellister/PSYK_SKSOPR%20-%20Landspatientregistret%20psykiatri%20-%20oplysninger%20om%20operationer.html" TargetMode="External"/><Relationship Id="rId972" Type="http://schemas.openxmlformats.org/officeDocument/2006/relationships/hyperlink" Target="https://www.dst.dk/extranet/ForskningVariabellister/PSYK_SKSOPR%20-%20Landspatientregistret%20psykiatri%20-%20oplysninger%20om%20operationer.html" TargetMode="External"/><Relationship Id="rId1188" Type="http://schemas.openxmlformats.org/officeDocument/2006/relationships/hyperlink" Target="https://www.dst.dk/extranet/ForskningVariabellister/PSYK_SKSOPR%20-%20Landspatientregistret%20psykiatri%20-%20oplysninger%20om%20operationer.html" TargetMode="External"/><Relationship Id="rId1395" Type="http://schemas.openxmlformats.org/officeDocument/2006/relationships/hyperlink" Target="https://www.dst.dk/extranet/ForskningVariabellister/PSYK_SKSOPR%20-%20Landspatientregistret%20psykiatri%20-%20oplysninger%20om%20operationer.html" TargetMode="External"/><Relationship Id="rId2001" Type="http://schemas.openxmlformats.org/officeDocument/2006/relationships/hyperlink" Target="https://www.dst.dk/extranet/ForskningVariabellister/PSYK_SKSOPR%20-%20Landspatientregistret%20psykiatri%20-%20oplysninger%20om%20operationer.html" TargetMode="External"/><Relationship Id="rId418" Type="http://schemas.openxmlformats.org/officeDocument/2006/relationships/hyperlink" Target="https://www.dst.dk/extranet/ForskningVariabellister/PSYK_SKSOPR%20-%20Landspatientregistret%20psykiatri%20-%20oplysninger%20om%20operationer.html" TargetMode="External"/><Relationship Id="rId625" Type="http://schemas.openxmlformats.org/officeDocument/2006/relationships/hyperlink" Target="https://www.dst.dk/extranet/ForskningVariabellister/PSYK_SKSOPR%20-%20Landspatientregistret%20psykiatri%20-%20oplysninger%20om%20operationer.html" TargetMode="External"/><Relationship Id="rId832" Type="http://schemas.openxmlformats.org/officeDocument/2006/relationships/hyperlink" Target="https://www.dst.dk/extranet/ForskningVariabellister/PSYK_SKSOPR%20-%20Landspatientregistret%20psykiatri%20-%20oplysninger%20om%20operationer.html" TargetMode="External"/><Relationship Id="rId1048" Type="http://schemas.openxmlformats.org/officeDocument/2006/relationships/hyperlink" Target="https://www.dst.dk/extranet/ForskningVariabellister/PSYK_SKSOPR%20-%20Landspatientregistret%20psykiatri%20-%20oplysninger%20om%20operationer.html" TargetMode="External"/><Relationship Id="rId1255" Type="http://schemas.openxmlformats.org/officeDocument/2006/relationships/hyperlink" Target="https://www.dst.dk/extranet/ForskningVariabellister/PSYK_SKSOPR%20-%20Landspatientregistret%20psykiatri%20-%20oplysninger%20om%20operationer.html" TargetMode="External"/><Relationship Id="rId1462" Type="http://schemas.openxmlformats.org/officeDocument/2006/relationships/hyperlink" Target="https://www.dst.dk/extranet/ForskningVariabellister/PSYK_SKSOPR%20-%20Landspatientregistret%20psykiatri%20-%20oplysninger%20om%20operationer.html" TargetMode="External"/><Relationship Id="rId1115" Type="http://schemas.openxmlformats.org/officeDocument/2006/relationships/hyperlink" Target="https://www.dst.dk/extranet/ForskningVariabellister/PSYK_SKSOPR%20-%20Landspatientregistret%20psykiatri%20-%20oplysninger%20om%20operationer.html" TargetMode="External"/><Relationship Id="rId1322" Type="http://schemas.openxmlformats.org/officeDocument/2006/relationships/hyperlink" Target="https://www.dst.dk/extranet/ForskningVariabellister/PSYK_SKSOPR%20-%20Landspatientregistret%20psykiatri%20-%20oplysninger%20om%20operationer.html" TargetMode="External"/><Relationship Id="rId1767" Type="http://schemas.openxmlformats.org/officeDocument/2006/relationships/hyperlink" Target="https://www.dst.dk/extranet/ForskningVariabellister/PSYK_SKSOPR%20-%20Landspatientregistret%20psykiatri%20-%20oplysninger%20om%20operationer.html" TargetMode="External"/><Relationship Id="rId1974" Type="http://schemas.openxmlformats.org/officeDocument/2006/relationships/hyperlink" Target="https://www.dst.dk/extranet/ForskningVariabellister/PSYK_SKSOPR%20-%20Landspatientregistret%20psykiatri%20-%20oplysninger%20om%20operationer.html" TargetMode="External"/><Relationship Id="rId59" Type="http://schemas.openxmlformats.org/officeDocument/2006/relationships/hyperlink" Target="https://www.dst.dk/extranet/ForskningVariabellister/LPR_F_NYT_HELBREDSFORLOEB%20-%20Landspatientregistret%20(LPR3)%20-%20Oplysninger%20om%20helbredsforl%C3%B8b.html" TargetMode="External"/><Relationship Id="rId1627" Type="http://schemas.openxmlformats.org/officeDocument/2006/relationships/hyperlink" Target="https://www.dst.dk/extranet/ForskningVariabellister/PSYK_SKSOPR%20-%20Landspatientregistret%20psykiatri%20-%20oplysninger%20om%20operationer.html" TargetMode="External"/><Relationship Id="rId1834" Type="http://schemas.openxmlformats.org/officeDocument/2006/relationships/hyperlink" Target="https://www.dst.dk/extranet/ForskningVariabellister/PSYK_SKSOPR%20-%20Landspatientregistret%20psykiatri%20-%20oplysninger%20om%20operationer.html" TargetMode="External"/><Relationship Id="rId2096" Type="http://schemas.openxmlformats.org/officeDocument/2006/relationships/hyperlink" Target="https://www.dst.dk/extranet/ForskningVariabellister/PSYK_SKSOPR%20-%20Landspatientregistret%20psykiatri%20-%20oplysninger%20om%20operationer.html" TargetMode="External"/><Relationship Id="rId1901" Type="http://schemas.openxmlformats.org/officeDocument/2006/relationships/hyperlink" Target="https://www.dst.dk/extranet/ForskningVariabellister/PSYK_SKSOPR%20-%20Landspatientregistret%20psykiatri%20-%20oplysninger%20om%20operationer.html" TargetMode="External"/><Relationship Id="rId275" Type="http://schemas.openxmlformats.org/officeDocument/2006/relationships/hyperlink" Target="https://www.dst.dk/extranet/ForskningVariabellister/PSYK_SKSOPR%20-%20Landspatientregistret%20psykiatri%20-%20oplysninger%20om%20operationer.html" TargetMode="External"/><Relationship Id="rId482" Type="http://schemas.openxmlformats.org/officeDocument/2006/relationships/hyperlink" Target="https://www.dst.dk/extranet/ForskningVariabellister/PSYK_SKSOPR%20-%20Landspatientregistret%20psykiatri%20-%20oplysninger%20om%20operationer.html" TargetMode="External"/><Relationship Id="rId135" Type="http://schemas.openxmlformats.org/officeDocument/2006/relationships/hyperlink" Target="https://www.dst.dk/extranet/ForskningVariabellister/PSYK_SKSOPR%20-%20Landspatientregistret%20psykiatri%20-%20oplysninger%20om%20operationer.html" TargetMode="External"/><Relationship Id="rId342" Type="http://schemas.openxmlformats.org/officeDocument/2006/relationships/hyperlink" Target="https://www.dst.dk/extranet/ForskningVariabellister/PSYK_SKSOPR%20-%20Landspatientregistret%20psykiatri%20-%20oplysninger%20om%20operationer.html" TargetMode="External"/><Relationship Id="rId787" Type="http://schemas.openxmlformats.org/officeDocument/2006/relationships/hyperlink" Target="https://www.dst.dk/extranet/ForskningVariabellister/PSYK_SKSOPR%20-%20Landspatientregistret%20psykiatri%20-%20oplysninger%20om%20operationer.html" TargetMode="External"/><Relationship Id="rId994" Type="http://schemas.openxmlformats.org/officeDocument/2006/relationships/hyperlink" Target="https://www.dst.dk/extranet/ForskningVariabellister/PSYK_SKSOPR%20-%20Landspatientregistret%20psykiatri%20-%20oplysninger%20om%20operationer.html" TargetMode="External"/><Relationship Id="rId2023" Type="http://schemas.openxmlformats.org/officeDocument/2006/relationships/hyperlink" Target="https://www.dst.dk/extranet/ForskningVariabellister/PSYK_SKSOPR%20-%20Landspatientregistret%20psykiatri%20-%20oplysninger%20om%20operationer.html" TargetMode="External"/><Relationship Id="rId202" Type="http://schemas.openxmlformats.org/officeDocument/2006/relationships/hyperlink" Target="https://www.dst.dk/extranet/ForskningVariabellister/PSYK_SKSOPR%20-%20Landspatientregistret%20psykiatri%20-%20oplysninger%20om%20operationer.html" TargetMode="External"/><Relationship Id="rId647" Type="http://schemas.openxmlformats.org/officeDocument/2006/relationships/hyperlink" Target="https://www.dst.dk/extranet/ForskningVariabellister/PSYK_SKSOPR%20-%20Landspatientregistret%20psykiatri%20-%20oplysninger%20om%20operationer.html" TargetMode="External"/><Relationship Id="rId854" Type="http://schemas.openxmlformats.org/officeDocument/2006/relationships/hyperlink" Target="https://www.dst.dk/extranet/ForskningVariabellister/PSYK_SKSOPR%20-%20Landspatientregistret%20psykiatri%20-%20oplysninger%20om%20operationer.html" TargetMode="External"/><Relationship Id="rId1277" Type="http://schemas.openxmlformats.org/officeDocument/2006/relationships/hyperlink" Target="https://www.dst.dk/extranet/ForskningVariabellister/PSYK_SKSOPR%20-%20Landspatientregistret%20psykiatri%20-%20oplysninger%20om%20operationer.html" TargetMode="External"/><Relationship Id="rId1484" Type="http://schemas.openxmlformats.org/officeDocument/2006/relationships/hyperlink" Target="https://www.dst.dk/extranet/ForskningVariabellister/PSYK_SKSOPR%20-%20Landspatientregistret%20psykiatri%20-%20oplysninger%20om%20operationer.html" TargetMode="External"/><Relationship Id="rId1691" Type="http://schemas.openxmlformats.org/officeDocument/2006/relationships/hyperlink" Target="https://www.dst.dk/extranet/ForskningVariabellister/PSYK_SKSOPR%20-%20Landspatientregistret%20psykiatri%20-%20oplysninger%20om%20operationer.html" TargetMode="External"/><Relationship Id="rId507" Type="http://schemas.openxmlformats.org/officeDocument/2006/relationships/hyperlink" Target="https://www.dst.dk/extranet/ForskningVariabellister/PSYK_SKSOPR%20-%20Landspatientregistret%20psykiatri%20-%20oplysninger%20om%20operationer.html" TargetMode="External"/><Relationship Id="rId714" Type="http://schemas.openxmlformats.org/officeDocument/2006/relationships/hyperlink" Target="https://www.dst.dk/extranet/ForskningVariabellister/PSYK_SKSOPR%20-%20Landspatientregistret%20psykiatri%20-%20oplysninger%20om%20operationer.html" TargetMode="External"/><Relationship Id="rId921" Type="http://schemas.openxmlformats.org/officeDocument/2006/relationships/hyperlink" Target="https://www.dst.dk/extranet/ForskningVariabellister/PSYK_SKSOPR%20-%20Landspatientregistret%20psykiatri%20-%20oplysninger%20om%20operationer.html" TargetMode="External"/><Relationship Id="rId1137" Type="http://schemas.openxmlformats.org/officeDocument/2006/relationships/hyperlink" Target="https://www.dst.dk/extranet/ForskningVariabellister/PSYK_SKSOPR%20-%20Landspatientregistret%20psykiatri%20-%20oplysninger%20om%20operationer.html" TargetMode="External"/><Relationship Id="rId1344" Type="http://schemas.openxmlformats.org/officeDocument/2006/relationships/hyperlink" Target="https://www.dst.dk/extranet/ForskningVariabellister/PSYK_SKSOPR%20-%20Landspatientregistret%20psykiatri%20-%20oplysninger%20om%20operationer.html" TargetMode="External"/><Relationship Id="rId1551" Type="http://schemas.openxmlformats.org/officeDocument/2006/relationships/hyperlink" Target="https://www.dst.dk/extranet/ForskningVariabellister/PSYK_SKSOPR%20-%20Landspatientregistret%20psykiatri%20-%20oplysninger%20om%20operationer.html" TargetMode="External"/><Relationship Id="rId1789" Type="http://schemas.openxmlformats.org/officeDocument/2006/relationships/hyperlink" Target="https://www.dst.dk/extranet/ForskningVariabellister/PSYK_SKSOPR%20-%20Landspatientregistret%20psykiatri%20-%20oplysninger%20om%20operationer.html" TargetMode="External"/><Relationship Id="rId1996" Type="http://schemas.openxmlformats.org/officeDocument/2006/relationships/hyperlink" Target="https://www.dst.dk/extranet/ForskningVariabellister/PSYK_SKSOPR%20-%20Landspatientregistret%20psykiatri%20-%20oplysninger%20om%20operationer.html" TargetMode="External"/><Relationship Id="rId50" Type="http://schemas.openxmlformats.org/officeDocument/2006/relationships/hyperlink" Target="https://www.dst.dk/extranet/ForskningVariabellister/LPR_DIAG%20-%20Landspatientregistret%20-%20diagnoser.html" TargetMode="External"/><Relationship Id="rId1204" Type="http://schemas.openxmlformats.org/officeDocument/2006/relationships/hyperlink" Target="https://www.dst.dk/extranet/ForskningVariabellister/PSYK_SKSOPR%20-%20Landspatientregistret%20psykiatri%20-%20oplysninger%20om%20operationer.html" TargetMode="External"/><Relationship Id="rId1411" Type="http://schemas.openxmlformats.org/officeDocument/2006/relationships/hyperlink" Target="https://www.dst.dk/extranet/ForskningVariabellister/PSYK_SKSOPR%20-%20Landspatientregistret%20psykiatri%20-%20oplysninger%20om%20operationer.html" TargetMode="External"/><Relationship Id="rId1649" Type="http://schemas.openxmlformats.org/officeDocument/2006/relationships/hyperlink" Target="https://www.dst.dk/extranet/ForskningVariabellister/PSYK_SKSOPR%20-%20Landspatientregistret%20psykiatri%20-%20oplysninger%20om%20operationer.html" TargetMode="External"/><Relationship Id="rId1856" Type="http://schemas.openxmlformats.org/officeDocument/2006/relationships/hyperlink" Target="https://www.dst.dk/extranet/ForskningVariabellister/PSYK_SKSOPR%20-%20Landspatientregistret%20psykiatri%20-%20oplysninger%20om%20operationer.html" TargetMode="External"/><Relationship Id="rId1509" Type="http://schemas.openxmlformats.org/officeDocument/2006/relationships/hyperlink" Target="https://www.dst.dk/extranet/ForskningVariabellister/PSYK_SKSOPR%20-%20Landspatientregistret%20psykiatri%20-%20oplysninger%20om%20operationer.html" TargetMode="External"/><Relationship Id="rId1716" Type="http://schemas.openxmlformats.org/officeDocument/2006/relationships/hyperlink" Target="https://www.dst.dk/extranet/ForskningVariabellister/PSYK_SKSOPR%20-%20Landspatientregistret%20psykiatri%20-%20oplysninger%20om%20operationer.html" TargetMode="External"/><Relationship Id="rId1923" Type="http://schemas.openxmlformats.org/officeDocument/2006/relationships/hyperlink" Target="https://www.dst.dk/extranet/ForskningVariabellister/PSYK_SKSOPR%20-%20Landspatientregistret%20psykiatri%20-%20oplysninger%20om%20operationer.html" TargetMode="External"/><Relationship Id="rId297" Type="http://schemas.openxmlformats.org/officeDocument/2006/relationships/hyperlink" Target="https://www.dst.dk/extranet/ForskningVariabellister/PSYK_SKSOPR%20-%20Landspatientregistret%20psykiatri%20-%20oplysninger%20om%20operationer.html" TargetMode="External"/><Relationship Id="rId157" Type="http://schemas.openxmlformats.org/officeDocument/2006/relationships/hyperlink" Target="https://www.dst.dk/extranet/ForskningVariabellister/PSYK_SKSOPR%20-%20Landspatientregistret%20psykiatri%20-%20oplysninger%20om%20operationer.html" TargetMode="External"/><Relationship Id="rId364" Type="http://schemas.openxmlformats.org/officeDocument/2006/relationships/hyperlink" Target="https://www.dst.dk/extranet/ForskningVariabellister/PSYK_SKSOPR%20-%20Landspatientregistret%20psykiatri%20-%20oplysninger%20om%20operationer.html" TargetMode="External"/><Relationship Id="rId2045" Type="http://schemas.openxmlformats.org/officeDocument/2006/relationships/hyperlink" Target="https://www.dst.dk/extranet/ForskningVariabellister/PSYK_SKSOPR%20-%20Landspatientregistret%20psykiatri%20-%20oplysninger%20om%20operationer.html" TargetMode="External"/><Relationship Id="rId571" Type="http://schemas.openxmlformats.org/officeDocument/2006/relationships/hyperlink" Target="https://www.dst.dk/extranet/ForskningVariabellister/PSYK_SKSOPR%20-%20Landspatientregistret%20psykiatri%20-%20oplysninger%20om%20operationer.html" TargetMode="External"/><Relationship Id="rId669" Type="http://schemas.openxmlformats.org/officeDocument/2006/relationships/hyperlink" Target="https://www.dst.dk/extranet/ForskningVariabellister/PSYK_SKSOPR%20-%20Landspatientregistret%20psykiatri%20-%20oplysninger%20om%20operationer.html" TargetMode="External"/><Relationship Id="rId876" Type="http://schemas.openxmlformats.org/officeDocument/2006/relationships/hyperlink" Target="https://www.dst.dk/extranet/ForskningVariabellister/PSYK_SKSOPR%20-%20Landspatientregistret%20psykiatri%20-%20oplysninger%20om%20operationer.html" TargetMode="External"/><Relationship Id="rId1299" Type="http://schemas.openxmlformats.org/officeDocument/2006/relationships/hyperlink" Target="https://www.dst.dk/extranet/ForskningVariabellister/PSYK_SKSOPR%20-%20Landspatientregistret%20psykiatri%20-%20oplysninger%20om%20operationer.html" TargetMode="External"/><Relationship Id="rId224" Type="http://schemas.openxmlformats.org/officeDocument/2006/relationships/hyperlink" Target="https://www.dst.dk/extranet/ForskningVariabellister/PSYK_SKSOPR%20-%20Landspatientregistret%20psykiatri%20-%20oplysninger%20om%20operationer.html" TargetMode="External"/><Relationship Id="rId431" Type="http://schemas.openxmlformats.org/officeDocument/2006/relationships/hyperlink" Target="https://www.dst.dk/extranet/ForskningVariabellister/PSYK_SKSOPR%20-%20Landspatientregistret%20psykiatri%20-%20oplysninger%20om%20operationer.html" TargetMode="External"/><Relationship Id="rId529" Type="http://schemas.openxmlformats.org/officeDocument/2006/relationships/hyperlink" Target="https://www.dst.dk/extranet/ForskningVariabellister/PSYK_SKSOPR%20-%20Landspatientregistret%20psykiatri%20-%20oplysninger%20om%20operationer.html" TargetMode="External"/><Relationship Id="rId736" Type="http://schemas.openxmlformats.org/officeDocument/2006/relationships/hyperlink" Target="https://www.dst.dk/extranet/ForskningVariabellister/PSYK_SKSOPR%20-%20Landspatientregistret%20psykiatri%20-%20oplysninger%20om%20operationer.html" TargetMode="External"/><Relationship Id="rId1061" Type="http://schemas.openxmlformats.org/officeDocument/2006/relationships/hyperlink" Target="https://www.dst.dk/extranet/ForskningVariabellister/PSYK_SKSOPR%20-%20Landspatientregistret%20psykiatri%20-%20oplysninger%20om%20operationer.html" TargetMode="External"/><Relationship Id="rId1159" Type="http://schemas.openxmlformats.org/officeDocument/2006/relationships/hyperlink" Target="https://www.dst.dk/extranet/ForskningVariabellister/PSYK_SKSOPR%20-%20Landspatientregistret%20psykiatri%20-%20oplysninger%20om%20operationer.html" TargetMode="External"/><Relationship Id="rId1366" Type="http://schemas.openxmlformats.org/officeDocument/2006/relationships/hyperlink" Target="https://www.dst.dk/extranet/ForskningVariabellister/PSYK_SKSOPR%20-%20Landspatientregistret%20psykiatri%20-%20oplysninger%20om%20operationer.html" TargetMode="External"/><Relationship Id="rId2112" Type="http://schemas.openxmlformats.org/officeDocument/2006/relationships/hyperlink" Target="https://www.dst.dk/extranet/ForskningVariabellister/MFRDFOED%20-%20D%C3%B8dsf%C3%B8dsler%20fra%20det%20medicinske%20f%C3%B8dselsregister.html" TargetMode="External"/><Relationship Id="rId943" Type="http://schemas.openxmlformats.org/officeDocument/2006/relationships/hyperlink" Target="https://www.dst.dk/extranet/ForskningVariabellister/PSYK_SKSOPR%20-%20Landspatientregistret%20psykiatri%20-%20oplysninger%20om%20operationer.html" TargetMode="External"/><Relationship Id="rId1019" Type="http://schemas.openxmlformats.org/officeDocument/2006/relationships/hyperlink" Target="https://www.dst.dk/extranet/ForskningVariabellister/PSYK_SKSOPR%20-%20Landspatientregistret%20psykiatri%20-%20oplysninger%20om%20operationer.html" TargetMode="External"/><Relationship Id="rId1573" Type="http://schemas.openxmlformats.org/officeDocument/2006/relationships/hyperlink" Target="https://www.dst.dk/extranet/ForskningVariabellister/PSYK_SKSOPR%20-%20Landspatientregistret%20psykiatri%20-%20oplysninger%20om%20operationer.html" TargetMode="External"/><Relationship Id="rId1780" Type="http://schemas.openxmlformats.org/officeDocument/2006/relationships/hyperlink" Target="https://www.dst.dk/extranet/ForskningVariabellister/PSYK_SKSOPR%20-%20Landspatientregistret%20psykiatri%20-%20oplysninger%20om%20operationer.html" TargetMode="External"/><Relationship Id="rId1878" Type="http://schemas.openxmlformats.org/officeDocument/2006/relationships/hyperlink" Target="https://www.dst.dk/extranet/ForskningVariabellister/PSYK_SKSOPR%20-%20Landspatientregistret%20psykiatri%20-%20oplysninger%20om%20operationer.html" TargetMode="External"/><Relationship Id="rId72" Type="http://schemas.openxmlformats.org/officeDocument/2006/relationships/hyperlink" Target="https://www.dst.dk/extranet/ForskningVariabellister/PSYK_SKSOPR%20-%20Landspatientregistret%20psykiatri%20-%20oplysninger%20om%20operationer.html" TargetMode="External"/><Relationship Id="rId803" Type="http://schemas.openxmlformats.org/officeDocument/2006/relationships/hyperlink" Target="https://www.dst.dk/extranet/ForskningVariabellister/PSYK_SKSOPR%20-%20Landspatientregistret%20psykiatri%20-%20oplysninger%20om%20operationer.html" TargetMode="External"/><Relationship Id="rId1226" Type="http://schemas.openxmlformats.org/officeDocument/2006/relationships/hyperlink" Target="https://www.dst.dk/extranet/ForskningVariabellister/PSYK_SKSOPR%20-%20Landspatientregistret%20psykiatri%20-%20oplysninger%20om%20operationer.html" TargetMode="External"/><Relationship Id="rId1433" Type="http://schemas.openxmlformats.org/officeDocument/2006/relationships/hyperlink" Target="https://www.dst.dk/extranet/ForskningVariabellister/PSYK_SKSOPR%20-%20Landspatientregistret%20psykiatri%20-%20oplysninger%20om%20operationer.html" TargetMode="External"/><Relationship Id="rId1640" Type="http://schemas.openxmlformats.org/officeDocument/2006/relationships/hyperlink" Target="https://www.dst.dk/extranet/ForskningVariabellister/PSYK_SKSOPR%20-%20Landspatientregistret%20psykiatri%20-%20oplysninger%20om%20operationer.html" TargetMode="External"/><Relationship Id="rId1738" Type="http://schemas.openxmlformats.org/officeDocument/2006/relationships/hyperlink" Target="https://www.dst.dk/extranet/ForskningVariabellister/PSYK_SKSOPR%20-%20Landspatientregistret%20psykiatri%20-%20oplysninger%20om%20operationer.html" TargetMode="External"/><Relationship Id="rId1500" Type="http://schemas.openxmlformats.org/officeDocument/2006/relationships/hyperlink" Target="https://www.dst.dk/extranet/ForskningVariabellister/PSYK_SKSOPR%20-%20Landspatientregistret%20psykiatri%20-%20oplysninger%20om%20operationer.html" TargetMode="External"/><Relationship Id="rId1945" Type="http://schemas.openxmlformats.org/officeDocument/2006/relationships/hyperlink" Target="https://www.dst.dk/extranet/ForskningVariabellister/PSYK_SKSOPR%20-%20Landspatientregistret%20psykiatri%20-%20oplysninger%20om%20operationer.html" TargetMode="External"/><Relationship Id="rId1805" Type="http://schemas.openxmlformats.org/officeDocument/2006/relationships/hyperlink" Target="https://www.dst.dk/extranet/ForskningVariabellister/PSYK_SKSOPR%20-%20Landspatientregistret%20psykiatri%20-%20oplysninger%20om%20operationer.html" TargetMode="External"/><Relationship Id="rId179" Type="http://schemas.openxmlformats.org/officeDocument/2006/relationships/hyperlink" Target="https://www.dst.dk/extranet/ForskningVariabellister/PSYK_SKSOPR%20-%20Landspatientregistret%20psykiatri%20-%20oplysninger%20om%20operationer.html" TargetMode="External"/><Relationship Id="rId386" Type="http://schemas.openxmlformats.org/officeDocument/2006/relationships/hyperlink" Target="https://www.dst.dk/extranet/ForskningVariabellister/PSYK_SKSOPR%20-%20Landspatientregistret%20psykiatri%20-%20oplysninger%20om%20operationer.html" TargetMode="External"/><Relationship Id="rId593" Type="http://schemas.openxmlformats.org/officeDocument/2006/relationships/hyperlink" Target="https://www.dst.dk/extranet/ForskningVariabellister/PSYK_SKSOPR%20-%20Landspatientregistret%20psykiatri%20-%20oplysninger%20om%20operationer.html" TargetMode="External"/><Relationship Id="rId2067" Type="http://schemas.openxmlformats.org/officeDocument/2006/relationships/hyperlink" Target="https://www.dst.dk/extranet/ForskningVariabellister/PSYK_SKSOPR%20-%20Landspatientregistret%20psykiatri%20-%20oplysninger%20om%20operationer.html" TargetMode="External"/><Relationship Id="rId246" Type="http://schemas.openxmlformats.org/officeDocument/2006/relationships/hyperlink" Target="https://www.dst.dk/extranet/ForskningVariabellister/PSYK_SKSOPR%20-%20Landspatientregistret%20psykiatri%20-%20oplysninger%20om%20operationer.html" TargetMode="External"/><Relationship Id="rId453" Type="http://schemas.openxmlformats.org/officeDocument/2006/relationships/hyperlink" Target="https://www.dst.dk/extranet/ForskningVariabellister/PSYK_SKSOPR%20-%20Landspatientregistret%20psykiatri%20-%20oplysninger%20om%20operationer.html" TargetMode="External"/><Relationship Id="rId660" Type="http://schemas.openxmlformats.org/officeDocument/2006/relationships/hyperlink" Target="https://www.dst.dk/extranet/ForskningVariabellister/PSYK_SKSOPR%20-%20Landspatientregistret%20psykiatri%20-%20oplysninger%20om%20operationer.html" TargetMode="External"/><Relationship Id="rId898" Type="http://schemas.openxmlformats.org/officeDocument/2006/relationships/hyperlink" Target="https://www.dst.dk/extranet/ForskningVariabellister/PSYK_SKSOPR%20-%20Landspatientregistret%20psykiatri%20-%20oplysninger%20om%20operationer.html" TargetMode="External"/><Relationship Id="rId1083" Type="http://schemas.openxmlformats.org/officeDocument/2006/relationships/hyperlink" Target="https://www.dst.dk/extranet/ForskningVariabellister/PSYK_SKSOPR%20-%20Landspatientregistret%20psykiatri%20-%20oplysninger%20om%20operationer.html" TargetMode="External"/><Relationship Id="rId1290" Type="http://schemas.openxmlformats.org/officeDocument/2006/relationships/hyperlink" Target="https://www.dst.dk/extranet/ForskningVariabellister/PSYK_SKSOPR%20-%20Landspatientregistret%20psykiatri%20-%20oplysninger%20om%20operationer.html" TargetMode="External"/><Relationship Id="rId2134" Type="http://schemas.openxmlformats.org/officeDocument/2006/relationships/hyperlink" Target="https://www.dst.dk/extranet/ForskningVariabellister/IDAP%20-%20IDA%20persondata.html" TargetMode="External"/><Relationship Id="rId106" Type="http://schemas.openxmlformats.org/officeDocument/2006/relationships/hyperlink" Target="https://www.dst.dk/extranet/ForskningVariabellister/PSYK_SKSOPR%20-%20Landspatientregistret%20psykiatri%20-%20oplysninger%20om%20operationer.html" TargetMode="External"/><Relationship Id="rId313" Type="http://schemas.openxmlformats.org/officeDocument/2006/relationships/hyperlink" Target="https://www.dst.dk/extranet/ForskningVariabellister/PSYK_SKSOPR%20-%20Landspatientregistret%20psykiatri%20-%20oplysninger%20om%20operationer.html" TargetMode="External"/><Relationship Id="rId758" Type="http://schemas.openxmlformats.org/officeDocument/2006/relationships/hyperlink" Target="https://www.dst.dk/extranet/ForskningVariabellister/PSYK_SKSOPR%20-%20Landspatientregistret%20psykiatri%20-%20oplysninger%20om%20operationer.html" TargetMode="External"/><Relationship Id="rId965" Type="http://schemas.openxmlformats.org/officeDocument/2006/relationships/hyperlink" Target="https://www.dst.dk/extranet/ForskningVariabellister/PSYK_SKSOPR%20-%20Landspatientregistret%20psykiatri%20-%20oplysninger%20om%20operationer.html" TargetMode="External"/><Relationship Id="rId1150" Type="http://schemas.openxmlformats.org/officeDocument/2006/relationships/hyperlink" Target="https://www.dst.dk/extranet/ForskningVariabellister/PSYK_SKSOPR%20-%20Landspatientregistret%20psykiatri%20-%20oplysninger%20om%20operationer.html" TargetMode="External"/><Relationship Id="rId1388" Type="http://schemas.openxmlformats.org/officeDocument/2006/relationships/hyperlink" Target="https://www.dst.dk/extranet/ForskningVariabellister/PSYK_SKSOPR%20-%20Landspatientregistret%20psykiatri%20-%20oplysninger%20om%20operationer.html" TargetMode="External"/><Relationship Id="rId1595" Type="http://schemas.openxmlformats.org/officeDocument/2006/relationships/hyperlink" Target="https://www.dst.dk/extranet/ForskningVariabellister/PSYK_SKSOPR%20-%20Landspatientregistret%20psykiatri%20-%20oplysninger%20om%20operationer.html" TargetMode="External"/><Relationship Id="rId94" Type="http://schemas.openxmlformats.org/officeDocument/2006/relationships/hyperlink" Target="https://www.dst.dk/extranet/ForskningVariabellister/PSYK_SKSOPR%20-%20Landspatientregistret%20psykiatri%20-%20oplysninger%20om%20operationer.html" TargetMode="External"/><Relationship Id="rId520" Type="http://schemas.openxmlformats.org/officeDocument/2006/relationships/hyperlink" Target="https://www.dst.dk/extranet/ForskningVariabellister/PSYK_SKSOPR%20-%20Landspatientregistret%20psykiatri%20-%20oplysninger%20om%20operationer.html" TargetMode="External"/><Relationship Id="rId618" Type="http://schemas.openxmlformats.org/officeDocument/2006/relationships/hyperlink" Target="https://www.dst.dk/extranet/ForskningVariabellister/PSYK_SKSOPR%20-%20Landspatientregistret%20psykiatri%20-%20oplysninger%20om%20operationer.html" TargetMode="External"/><Relationship Id="rId825" Type="http://schemas.openxmlformats.org/officeDocument/2006/relationships/hyperlink" Target="https://www.dst.dk/extranet/ForskningVariabellister/PSYK_SKSOPR%20-%20Landspatientregistret%20psykiatri%20-%20oplysninger%20om%20operationer.html" TargetMode="External"/><Relationship Id="rId1248" Type="http://schemas.openxmlformats.org/officeDocument/2006/relationships/hyperlink" Target="https://www.dst.dk/extranet/ForskningVariabellister/PSYK_SKSOPR%20-%20Landspatientregistret%20psykiatri%20-%20oplysninger%20om%20operationer.html" TargetMode="External"/><Relationship Id="rId1455" Type="http://schemas.openxmlformats.org/officeDocument/2006/relationships/hyperlink" Target="https://www.dst.dk/extranet/ForskningVariabellister/PSYK_SKSOPR%20-%20Landspatientregistret%20psykiatri%20-%20oplysninger%20om%20operationer.html" TargetMode="External"/><Relationship Id="rId1662" Type="http://schemas.openxmlformats.org/officeDocument/2006/relationships/hyperlink" Target="https://www.dst.dk/extranet/ForskningVariabellister/PSYK_SKSOPR%20-%20Landspatientregistret%20psykiatri%20-%20oplysninger%20om%20operationer.html" TargetMode="External"/><Relationship Id="rId1010" Type="http://schemas.openxmlformats.org/officeDocument/2006/relationships/hyperlink" Target="https://www.dst.dk/extranet/ForskningVariabellister/PSYK_SKSOPR%20-%20Landspatientregistret%20psykiatri%20-%20oplysninger%20om%20operationer.html" TargetMode="External"/><Relationship Id="rId1108" Type="http://schemas.openxmlformats.org/officeDocument/2006/relationships/hyperlink" Target="https://www.dst.dk/extranet/ForskningVariabellister/PSYK_SKSOPR%20-%20Landspatientregistret%20psykiatri%20-%20oplysninger%20om%20operationer.html" TargetMode="External"/><Relationship Id="rId1315" Type="http://schemas.openxmlformats.org/officeDocument/2006/relationships/hyperlink" Target="https://www.dst.dk/extranet/ForskningVariabellister/PSYK_SKSOPR%20-%20Landspatientregistret%20psykiatri%20-%20oplysninger%20om%20operationer.html" TargetMode="External"/><Relationship Id="rId1967" Type="http://schemas.openxmlformats.org/officeDocument/2006/relationships/hyperlink" Target="https://www.dst.dk/extranet/ForskningVariabellister/PSYK_SKSOPR%20-%20Landspatientregistret%20psykiatri%20-%20oplysninger%20om%20operationer.html" TargetMode="External"/><Relationship Id="rId1522" Type="http://schemas.openxmlformats.org/officeDocument/2006/relationships/hyperlink" Target="https://www.dst.dk/extranet/ForskningVariabellister/PSYK_SKSOPR%20-%20Landspatientregistret%20psykiatri%20-%20oplysninger%20om%20operationer.html" TargetMode="External"/><Relationship Id="rId21" Type="http://schemas.openxmlformats.org/officeDocument/2006/relationships/hyperlink" Target="https://dst.dk/extranet/ForskningVariabellister/AMFO%20-%20Arbejdsmarkedsforanstaltninger%20%28AMFORA%29.html" TargetMode="External"/><Relationship Id="rId2089" Type="http://schemas.openxmlformats.org/officeDocument/2006/relationships/hyperlink" Target="https://www.dst.dk/extranet/ForskningVariabellister/PSYK_SKSOPR%20-%20Landspatientregistret%20psykiatri%20-%20oplysninger%20om%20operationer.html" TargetMode="External"/><Relationship Id="rId268" Type="http://schemas.openxmlformats.org/officeDocument/2006/relationships/hyperlink" Target="https://www.dst.dk/extranet/ForskningVariabellister/PSYK_SKSOPR%20-%20Landspatientregistret%20psykiatri%20-%20oplysninger%20om%20operationer.html" TargetMode="External"/><Relationship Id="rId475" Type="http://schemas.openxmlformats.org/officeDocument/2006/relationships/hyperlink" Target="https://www.dst.dk/extranet/ForskningVariabellister/PSYK_SKSOPR%20-%20Landspatientregistret%20psykiatri%20-%20oplysninger%20om%20operationer.html" TargetMode="External"/><Relationship Id="rId682" Type="http://schemas.openxmlformats.org/officeDocument/2006/relationships/hyperlink" Target="https://www.dst.dk/extranet/ForskningVariabellister/PSYK_SKSOPR%20-%20Landspatientregistret%20psykiatri%20-%20oplysninger%20om%20operationer.html" TargetMode="External"/><Relationship Id="rId128" Type="http://schemas.openxmlformats.org/officeDocument/2006/relationships/hyperlink" Target="https://www.dst.dk/extranet/ForskningVariabellister/PSYK_SKSOPR%20-%20Landspatientregistret%20psykiatri%20-%20oplysninger%20om%20operationer.html" TargetMode="External"/><Relationship Id="rId335" Type="http://schemas.openxmlformats.org/officeDocument/2006/relationships/hyperlink" Target="https://www.dst.dk/extranet/ForskningVariabellister/PSYK_SKSOPR%20-%20Landspatientregistret%20psykiatri%20-%20oplysninger%20om%20operationer.html" TargetMode="External"/><Relationship Id="rId542" Type="http://schemas.openxmlformats.org/officeDocument/2006/relationships/hyperlink" Target="https://www.dst.dk/extranet/ForskningVariabellister/PSYK_SKSOPR%20-%20Landspatientregistret%20psykiatri%20-%20oplysninger%20om%20operationer.html" TargetMode="External"/><Relationship Id="rId1172" Type="http://schemas.openxmlformats.org/officeDocument/2006/relationships/hyperlink" Target="https://www.dst.dk/extranet/ForskningVariabellister/PSYK_SKSOPR%20-%20Landspatientregistret%20psykiatri%20-%20oplysninger%20om%20operationer.html" TargetMode="External"/><Relationship Id="rId2016" Type="http://schemas.openxmlformats.org/officeDocument/2006/relationships/hyperlink" Target="https://www.dst.dk/extranet/ForskningVariabellister/PSYK_SKSOPR%20-%20Landspatientregistret%20psykiatri%20-%20oplysninger%20om%20operationer.html" TargetMode="External"/><Relationship Id="rId402" Type="http://schemas.openxmlformats.org/officeDocument/2006/relationships/hyperlink" Target="https://www.dst.dk/extranet/ForskningVariabellister/PSYK_SKSOPR%20-%20Landspatientregistret%20psykiatri%20-%20oplysninger%20om%20operationer.html" TargetMode="External"/><Relationship Id="rId1032" Type="http://schemas.openxmlformats.org/officeDocument/2006/relationships/hyperlink" Target="https://www.dst.dk/extranet/ForskningVariabellister/PSYK_SKSOPR%20-%20Landspatientregistret%20psykiatri%20-%20oplysninger%20om%20operationer.html" TargetMode="External"/><Relationship Id="rId1989" Type="http://schemas.openxmlformats.org/officeDocument/2006/relationships/hyperlink" Target="https://www.dst.dk/extranet/ForskningVariabellister/PSYK_SKSOPR%20-%20Landspatientregistret%20psykiatri%20-%20oplysninger%20om%20operationer.html" TargetMode="External"/><Relationship Id="rId1849" Type="http://schemas.openxmlformats.org/officeDocument/2006/relationships/hyperlink" Target="https://www.dst.dk/extranet/ForskningVariabellister/PSYK_SKSOPR%20-%20Landspatientregistret%20psykiatri%20-%20oplysninger%20om%20operationer.html" TargetMode="External"/><Relationship Id="rId192" Type="http://schemas.openxmlformats.org/officeDocument/2006/relationships/hyperlink" Target="https://www.dst.dk/extranet/ForskningVariabellister/PSYK_SKSOPR%20-%20Landspatientregistret%20psykiatri%20-%20oplysninger%20om%20operationer.html" TargetMode="External"/><Relationship Id="rId1709" Type="http://schemas.openxmlformats.org/officeDocument/2006/relationships/hyperlink" Target="https://www.dst.dk/extranet/ForskningVariabellister/PSYK_SKSOPR%20-%20Landspatientregistret%20psykiatri%20-%20oplysninger%20om%20operationer.html" TargetMode="External"/><Relationship Id="rId1916" Type="http://schemas.openxmlformats.org/officeDocument/2006/relationships/hyperlink" Target="https://www.dst.dk/extranet/ForskningVariabellister/PSYK_SKSOPR%20-%20Landspatientregistret%20psykiatri%20-%20oplysninger%20om%20operationer.html" TargetMode="External"/><Relationship Id="rId2080" Type="http://schemas.openxmlformats.org/officeDocument/2006/relationships/hyperlink" Target="https://www.dst.dk/extranet/ForskningVariabellister/PSYK_SKSOPR%20-%20Landspatientregistret%20psykiatri%20-%20oplysninger%20om%20operationer.html" TargetMode="External"/><Relationship Id="rId869" Type="http://schemas.openxmlformats.org/officeDocument/2006/relationships/hyperlink" Target="https://www.dst.dk/extranet/ForskningVariabellister/PSYK_SKSOPR%20-%20Landspatientregistret%20psykiatri%20-%20oplysninger%20om%20operationer.html" TargetMode="External"/><Relationship Id="rId1499" Type="http://schemas.openxmlformats.org/officeDocument/2006/relationships/hyperlink" Target="https://www.dst.dk/extranet/ForskningVariabellister/PSYK_SKSOPR%20-%20Landspatientregistret%20psykiatri%20-%20oplysninger%20om%20operationer.html" TargetMode="External"/><Relationship Id="rId729" Type="http://schemas.openxmlformats.org/officeDocument/2006/relationships/hyperlink" Target="https://www.dst.dk/extranet/ForskningVariabellister/PSYK_SKSOPR%20-%20Landspatientregistret%20psykiatri%20-%20oplysninger%20om%20operationer.html" TargetMode="External"/><Relationship Id="rId1359" Type="http://schemas.openxmlformats.org/officeDocument/2006/relationships/hyperlink" Target="https://www.dst.dk/extranet/ForskningVariabellister/PSYK_SKSOPR%20-%20Landspatientregistret%20psykiatri%20-%20oplysninger%20om%20operationer.html" TargetMode="External"/><Relationship Id="rId936" Type="http://schemas.openxmlformats.org/officeDocument/2006/relationships/hyperlink" Target="https://www.dst.dk/extranet/ForskningVariabellister/PSYK_SKSOPR%20-%20Landspatientregistret%20psykiatri%20-%20oplysninger%20om%20operationer.html" TargetMode="External"/><Relationship Id="rId1219" Type="http://schemas.openxmlformats.org/officeDocument/2006/relationships/hyperlink" Target="https://www.dst.dk/extranet/ForskningVariabellister/PSYK_SKSOPR%20-%20Landspatientregistret%20psykiatri%20-%20oplysninger%20om%20operationer.html" TargetMode="External"/><Relationship Id="rId1566" Type="http://schemas.openxmlformats.org/officeDocument/2006/relationships/hyperlink" Target="https://www.dst.dk/extranet/ForskningVariabellister/PSYK_SKSOPR%20-%20Landspatientregistret%20psykiatri%20-%20oplysninger%20om%20operationer.html" TargetMode="External"/><Relationship Id="rId1773" Type="http://schemas.openxmlformats.org/officeDocument/2006/relationships/hyperlink" Target="https://www.dst.dk/extranet/ForskningVariabellister/PSYK_SKSOPR%20-%20Landspatientregistret%20psykiatri%20-%20oplysninger%20om%20operationer.html" TargetMode="External"/><Relationship Id="rId1980" Type="http://schemas.openxmlformats.org/officeDocument/2006/relationships/hyperlink" Target="https://www.dst.dk/extranet/ForskningVariabellister/PSYK_SKSOPR%20-%20Landspatientregistret%20psykiatri%20-%20oplysninger%20om%20operationer.html" TargetMode="External"/><Relationship Id="rId65" Type="http://schemas.openxmlformats.org/officeDocument/2006/relationships/hyperlink" Target="https://www.dst.dk/extranet/ForskningVariabellister/PSYK_SKSOPR%20-%20Landspatientregistret%20psykiatri%20-%20oplysninger%20om%20operationer.html" TargetMode="External"/><Relationship Id="rId1426" Type="http://schemas.openxmlformats.org/officeDocument/2006/relationships/hyperlink" Target="https://www.dst.dk/extranet/ForskningVariabellister/PSYK_SKSOPR%20-%20Landspatientregistret%20psykiatri%20-%20oplysninger%20om%20operationer.html" TargetMode="External"/><Relationship Id="rId1633" Type="http://schemas.openxmlformats.org/officeDocument/2006/relationships/hyperlink" Target="https://www.dst.dk/extranet/ForskningVariabellister/PSYK_SKSOPR%20-%20Landspatientregistret%20psykiatri%20-%20oplysninger%20om%20operationer.html" TargetMode="External"/><Relationship Id="rId1840" Type="http://schemas.openxmlformats.org/officeDocument/2006/relationships/hyperlink" Target="https://www.dst.dk/extranet/ForskningVariabellister/PSYK_SKSOPR%20-%20Landspatientregistret%20psykiatri%20-%20oplysninger%20om%20operationer.html" TargetMode="External"/><Relationship Id="rId1700" Type="http://schemas.openxmlformats.org/officeDocument/2006/relationships/hyperlink" Target="https://www.dst.dk/extranet/ForskningVariabellister/PSYK_SKSOPR%20-%20Landspatientregistret%20psykiatri%20-%20oplysninger%20om%20operationer.html" TargetMode="External"/><Relationship Id="rId379" Type="http://schemas.openxmlformats.org/officeDocument/2006/relationships/hyperlink" Target="https://www.dst.dk/extranet/ForskningVariabellister/PSYK_SKSOPR%20-%20Landspatientregistret%20psykiatri%20-%20oplysninger%20om%20operationer.html" TargetMode="External"/><Relationship Id="rId586" Type="http://schemas.openxmlformats.org/officeDocument/2006/relationships/hyperlink" Target="https://www.dst.dk/extranet/ForskningVariabellister/PSYK_SKSOPR%20-%20Landspatientregistret%20psykiatri%20-%20oplysninger%20om%20operationer.html" TargetMode="External"/><Relationship Id="rId793" Type="http://schemas.openxmlformats.org/officeDocument/2006/relationships/hyperlink" Target="https://www.dst.dk/extranet/ForskningVariabellister/PSYK_SKSOPR%20-%20Landspatientregistret%20psykiatri%20-%20oplysninger%20om%20operationer.html" TargetMode="External"/><Relationship Id="rId239" Type="http://schemas.openxmlformats.org/officeDocument/2006/relationships/hyperlink" Target="https://www.dst.dk/extranet/ForskningVariabellister/PSYK_SKSOPR%20-%20Landspatientregistret%20psykiatri%20-%20oplysninger%20om%20operationer.html" TargetMode="External"/><Relationship Id="rId446" Type="http://schemas.openxmlformats.org/officeDocument/2006/relationships/hyperlink" Target="https://www.dst.dk/extranet/ForskningVariabellister/PSYK_SKSOPR%20-%20Landspatientregistret%20psykiatri%20-%20oplysninger%20om%20operationer.html" TargetMode="External"/><Relationship Id="rId653" Type="http://schemas.openxmlformats.org/officeDocument/2006/relationships/hyperlink" Target="https://www.dst.dk/extranet/ForskningVariabellister/PSYK_SKSOPR%20-%20Landspatientregistret%20psykiatri%20-%20oplysninger%20om%20operationer.html" TargetMode="External"/><Relationship Id="rId1076" Type="http://schemas.openxmlformats.org/officeDocument/2006/relationships/hyperlink" Target="https://www.dst.dk/extranet/ForskningVariabellister/PSYK_SKSOPR%20-%20Landspatientregistret%20psykiatri%20-%20oplysninger%20om%20operationer.html" TargetMode="External"/><Relationship Id="rId1283" Type="http://schemas.openxmlformats.org/officeDocument/2006/relationships/hyperlink" Target="https://www.dst.dk/extranet/ForskningVariabellister/PSYK_SKSOPR%20-%20Landspatientregistret%20psykiatri%20-%20oplysninger%20om%20operationer.html" TargetMode="External"/><Relationship Id="rId1490" Type="http://schemas.openxmlformats.org/officeDocument/2006/relationships/hyperlink" Target="https://www.dst.dk/extranet/ForskningVariabellister/PSYK_SKSOPR%20-%20Landspatientregistret%20psykiatri%20-%20oplysninger%20om%20operationer.html" TargetMode="External"/><Relationship Id="rId2127" Type="http://schemas.openxmlformats.org/officeDocument/2006/relationships/hyperlink" Target="https://www.dst.dk/extranet/ForskningVariabellister/BUA%20-%20B%C3%B8rn%20og%20unge%20anbragte.html" TargetMode="External"/><Relationship Id="rId306" Type="http://schemas.openxmlformats.org/officeDocument/2006/relationships/hyperlink" Target="https://www.dst.dk/extranet/ForskningVariabellister/PSYK_SKSOPR%20-%20Landspatientregistret%20psykiatri%20-%20oplysninger%20om%20operationer.html" TargetMode="External"/><Relationship Id="rId860" Type="http://schemas.openxmlformats.org/officeDocument/2006/relationships/hyperlink" Target="https://www.dst.dk/extranet/ForskningVariabellister/PSYK_SKSOPR%20-%20Landspatientregistret%20psykiatri%20-%20oplysninger%20om%20operationer.html" TargetMode="External"/><Relationship Id="rId1143" Type="http://schemas.openxmlformats.org/officeDocument/2006/relationships/hyperlink" Target="https://www.dst.dk/extranet/ForskningVariabellister/PSYK_SKSOPR%20-%20Landspatientregistret%20psykiatri%20-%20oplysninger%20om%20operationer.html" TargetMode="External"/><Relationship Id="rId513" Type="http://schemas.openxmlformats.org/officeDocument/2006/relationships/hyperlink" Target="https://www.dst.dk/extranet/ForskningVariabellister/PSYK_SKSOPR%20-%20Landspatientregistret%20psykiatri%20-%20oplysninger%20om%20operationer.html" TargetMode="External"/><Relationship Id="rId720" Type="http://schemas.openxmlformats.org/officeDocument/2006/relationships/hyperlink" Target="https://www.dst.dk/extranet/ForskningVariabellister/PSYK_SKSOPR%20-%20Landspatientregistret%20psykiatri%20-%20oplysninger%20om%20operationer.html" TargetMode="External"/><Relationship Id="rId1350" Type="http://schemas.openxmlformats.org/officeDocument/2006/relationships/hyperlink" Target="https://www.dst.dk/extranet/ForskningVariabellister/PSYK_SKSOPR%20-%20Landspatientregistret%20psykiatri%20-%20oplysninger%20om%20operationer.html" TargetMode="External"/><Relationship Id="rId1003" Type="http://schemas.openxmlformats.org/officeDocument/2006/relationships/hyperlink" Target="https://www.dst.dk/extranet/ForskningVariabellister/PSYK_SKSOPR%20-%20Landspatientregistret%20psykiatri%20-%20oplysninger%20om%20operationer.html" TargetMode="External"/><Relationship Id="rId1210" Type="http://schemas.openxmlformats.org/officeDocument/2006/relationships/hyperlink" Target="https://www.dst.dk/extranet/ForskningVariabellister/PSYK_SKSOPR%20-%20Landspatientregistret%20psykiatri%20-%20oplysninger%20om%20operationer.html" TargetMode="External"/><Relationship Id="rId163" Type="http://schemas.openxmlformats.org/officeDocument/2006/relationships/hyperlink" Target="https://www.dst.dk/extranet/ForskningVariabellister/PSYK_SKSOPR%20-%20Landspatientregistret%20psykiatri%20-%20oplysninger%20om%20operationer.html" TargetMode="External"/><Relationship Id="rId370" Type="http://schemas.openxmlformats.org/officeDocument/2006/relationships/hyperlink" Target="https://www.dst.dk/extranet/ForskningVariabellister/PSYK_SKSOPR%20-%20Landspatientregistret%20psykiatri%20-%20oplysninger%20om%20operationer.html" TargetMode="External"/><Relationship Id="rId2051" Type="http://schemas.openxmlformats.org/officeDocument/2006/relationships/hyperlink" Target="https://www.dst.dk/extranet/ForskningVariabellister/PSYK_SKSOPR%20-%20Landspatientregistret%20psykiatri%20-%20oplysninger%20om%20operationer.html" TargetMode="External"/><Relationship Id="rId230" Type="http://schemas.openxmlformats.org/officeDocument/2006/relationships/hyperlink" Target="https://www.dst.dk/extranet/ForskningVariabellister/PSYK_SKSOPR%20-%20Landspatientregistret%20psykiatri%20-%20oplysninger%20om%20operationer.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B146"/>
  <sheetViews>
    <sheetView tabSelected="1" topLeftCell="B1" workbookViewId="0">
      <pane ySplit="3" topLeftCell="A46" activePane="bottomLeft" state="frozen"/>
      <selection pane="bottomLeft" activeCell="B1" sqref="B1"/>
    </sheetView>
  </sheetViews>
  <sheetFormatPr defaultRowHeight="15" x14ac:dyDescent="0.25"/>
  <cols>
    <col min="1" max="1" width="26.85546875" hidden="1" customWidth="1"/>
    <col min="2" max="2" width="30.7109375" customWidth="1"/>
    <col min="3" max="3" width="51.28515625" style="30" customWidth="1"/>
    <col min="4" max="4" width="55.5703125" style="30" customWidth="1"/>
    <col min="5" max="5" width="7.7109375" style="33" customWidth="1"/>
    <col min="6" max="6" width="7.7109375" style="35" customWidth="1"/>
    <col min="7" max="7" width="8.28515625" style="33" customWidth="1"/>
    <col min="8" max="8" width="18.28515625" style="26" customWidth="1"/>
    <col min="9" max="9" width="137.5703125" customWidth="1"/>
  </cols>
  <sheetData>
    <row r="1" spans="1:28" ht="30" customHeight="1" x14ac:dyDescent="0.35">
      <c r="B1" s="9" t="s">
        <v>1515</v>
      </c>
      <c r="C1" s="1" t="s">
        <v>2960</v>
      </c>
      <c r="D1" s="23"/>
      <c r="E1" s="32"/>
      <c r="F1" s="34"/>
      <c r="G1" s="32"/>
    </row>
    <row r="2" spans="1:28" ht="30" customHeight="1" x14ac:dyDescent="0.35">
      <c r="B2" s="10" t="s">
        <v>1304</v>
      </c>
      <c r="C2" s="23"/>
      <c r="D2" s="23"/>
      <c r="E2" s="32"/>
      <c r="F2" s="34"/>
      <c r="G2" s="32"/>
    </row>
    <row r="3" spans="1:28" s="1" customFormat="1" ht="45" customHeight="1" x14ac:dyDescent="0.25">
      <c r="A3"/>
      <c r="B3" s="22" t="s">
        <v>1510</v>
      </c>
      <c r="C3" s="24" t="s">
        <v>1325</v>
      </c>
      <c r="D3" s="12" t="s">
        <v>1324</v>
      </c>
      <c r="E3" s="11" t="s">
        <v>1306</v>
      </c>
      <c r="F3" s="37" t="s">
        <v>1516</v>
      </c>
      <c r="G3" s="11" t="s">
        <v>1307</v>
      </c>
      <c r="H3" s="25" t="s">
        <v>1308</v>
      </c>
      <c r="I3" s="12" t="s">
        <v>1511</v>
      </c>
      <c r="J3"/>
      <c r="K3"/>
      <c r="L3"/>
      <c r="M3"/>
      <c r="N3"/>
      <c r="O3"/>
      <c r="P3"/>
      <c r="Q3"/>
      <c r="R3"/>
      <c r="S3"/>
      <c r="T3"/>
      <c r="U3"/>
      <c r="V3"/>
      <c r="W3"/>
      <c r="X3"/>
      <c r="Y3"/>
      <c r="Z3"/>
      <c r="AA3"/>
      <c r="AB3"/>
    </row>
    <row r="4" spans="1:28" s="1" customFormat="1" ht="15" customHeight="1" x14ac:dyDescent="0.25">
      <c r="A4"/>
      <c r="B4" s="42"/>
      <c r="C4" s="24"/>
      <c r="D4" s="12"/>
      <c r="E4" s="11"/>
      <c r="F4" s="27"/>
      <c r="G4" s="11"/>
      <c r="H4" s="25"/>
      <c r="I4" s="41"/>
      <c r="J4"/>
      <c r="K4"/>
      <c r="L4"/>
      <c r="M4"/>
      <c r="N4"/>
      <c r="O4"/>
      <c r="P4"/>
      <c r="Q4"/>
      <c r="R4"/>
      <c r="S4"/>
      <c r="T4"/>
      <c r="U4"/>
      <c r="V4"/>
      <c r="W4"/>
      <c r="X4"/>
      <c r="Y4"/>
      <c r="Z4"/>
      <c r="AA4"/>
      <c r="AB4"/>
    </row>
    <row r="5" spans="1:28" s="16" customFormat="1" ht="15" customHeight="1" x14ac:dyDescent="0.35">
      <c r="A5" t="s">
        <v>1227</v>
      </c>
      <c r="B5" s="51" t="s">
        <v>1227</v>
      </c>
      <c r="C5" s="28" t="s">
        <v>1384</v>
      </c>
      <c r="D5" s="28" t="s">
        <v>1431</v>
      </c>
      <c r="E5" s="31">
        <v>1988</v>
      </c>
      <c r="F5" s="31">
        <f>VALUE(G5)</f>
        <v>2009</v>
      </c>
      <c r="G5" s="31" t="str">
        <f>MID(ADOP,LEN(ADOP)-4,4)</f>
        <v>2009</v>
      </c>
      <c r="H5" s="26"/>
      <c r="I5" s="14" t="s">
        <v>3238</v>
      </c>
      <c r="J5"/>
      <c r="K5"/>
      <c r="L5"/>
      <c r="M5"/>
      <c r="N5"/>
      <c r="O5"/>
      <c r="P5"/>
      <c r="Q5"/>
      <c r="R5"/>
      <c r="S5"/>
      <c r="T5"/>
      <c r="U5"/>
      <c r="V5"/>
      <c r="W5"/>
      <c r="X5"/>
      <c r="Y5"/>
      <c r="Z5"/>
      <c r="AA5"/>
      <c r="AB5"/>
    </row>
    <row r="6" spans="1:28" s="16" customFormat="1" ht="15" customHeight="1" x14ac:dyDescent="0.35">
      <c r="A6" t="s">
        <v>1269</v>
      </c>
      <c r="B6" s="51" t="s">
        <v>1269</v>
      </c>
      <c r="C6" s="28" t="s">
        <v>1405</v>
      </c>
      <c r="D6" s="28" t="s">
        <v>1452</v>
      </c>
      <c r="E6" s="31">
        <v>1976</v>
      </c>
      <c r="F6" s="35"/>
      <c r="G6" s="31" t="str">
        <f>MID(AKM,LEN(AKM)-4,4)</f>
        <v>2023</v>
      </c>
      <c r="H6" s="26"/>
      <c r="I6" s="14" t="s">
        <v>3239</v>
      </c>
      <c r="J6"/>
      <c r="K6"/>
      <c r="L6"/>
      <c r="M6"/>
      <c r="N6"/>
      <c r="O6"/>
      <c r="P6"/>
      <c r="Q6"/>
      <c r="R6"/>
      <c r="S6"/>
      <c r="T6"/>
      <c r="U6"/>
      <c r="V6"/>
      <c r="W6"/>
      <c r="X6"/>
      <c r="Y6"/>
      <c r="Z6"/>
      <c r="AA6"/>
      <c r="AB6"/>
    </row>
    <row r="7" spans="1:28" s="16" customFormat="1" ht="15" customHeight="1" x14ac:dyDescent="0.35">
      <c r="A7" t="s">
        <v>1228</v>
      </c>
      <c r="B7" s="52" t="s">
        <v>1228</v>
      </c>
      <c r="C7" s="28" t="s">
        <v>1411</v>
      </c>
      <c r="D7" s="28" t="s">
        <v>1458</v>
      </c>
      <c r="E7" s="31">
        <v>1994</v>
      </c>
      <c r="F7" s="35">
        <v>2006</v>
      </c>
      <c r="G7" s="31" t="str">
        <f>MID(AMFO,LEN(AMFO)-4,4)</f>
        <v>2006</v>
      </c>
      <c r="H7" s="26"/>
      <c r="I7" s="14" t="s">
        <v>3240</v>
      </c>
      <c r="J7"/>
      <c r="K7"/>
      <c r="L7"/>
      <c r="M7"/>
      <c r="N7"/>
      <c r="O7"/>
      <c r="P7"/>
      <c r="Q7"/>
      <c r="R7"/>
      <c r="S7"/>
      <c r="T7"/>
      <c r="U7"/>
      <c r="V7"/>
      <c r="W7"/>
      <c r="X7"/>
      <c r="Y7"/>
      <c r="Z7"/>
      <c r="AA7"/>
      <c r="AB7"/>
    </row>
    <row r="8" spans="1:28" s="16" customFormat="1" ht="15" customHeight="1" x14ac:dyDescent="0.35">
      <c r="A8" t="s">
        <v>2077</v>
      </c>
      <c r="B8" s="51" t="s">
        <v>2077</v>
      </c>
      <c r="C8" s="28" t="s">
        <v>2086</v>
      </c>
      <c r="D8" s="28" t="s">
        <v>2087</v>
      </c>
      <c r="E8" s="31">
        <v>1974</v>
      </c>
      <c r="F8" s="35">
        <v>2016</v>
      </c>
      <c r="G8" s="31" t="str">
        <f>MID(BARNFORA,LEN(BARNFORA)-3,4)</f>
        <v>2016</v>
      </c>
      <c r="H8" s="26"/>
      <c r="I8" s="41"/>
      <c r="J8"/>
      <c r="K8"/>
      <c r="L8"/>
      <c r="M8"/>
      <c r="N8"/>
      <c r="O8"/>
      <c r="P8"/>
      <c r="Q8"/>
      <c r="R8"/>
      <c r="S8"/>
      <c r="T8"/>
      <c r="U8"/>
      <c r="V8"/>
      <c r="W8"/>
      <c r="X8"/>
      <c r="Y8"/>
      <c r="Z8"/>
      <c r="AA8"/>
      <c r="AB8"/>
    </row>
    <row r="9" spans="1:28" s="16" customFormat="1" ht="15" customHeight="1" x14ac:dyDescent="0.35">
      <c r="A9"/>
      <c r="B9" s="52" t="s">
        <v>2932</v>
      </c>
      <c r="C9" s="28" t="s">
        <v>2940</v>
      </c>
      <c r="D9" s="28" t="s">
        <v>2941</v>
      </c>
      <c r="E9" s="31">
        <v>196812</v>
      </c>
      <c r="F9" s="35"/>
      <c r="G9" s="31" t="str">
        <f>MID(BBR_ADG,LEN(BBR_ADG)-5,6)</f>
        <v>202312</v>
      </c>
      <c r="H9" s="26"/>
      <c r="I9" s="14" t="s">
        <v>2937</v>
      </c>
      <c r="J9"/>
      <c r="K9"/>
      <c r="L9"/>
      <c r="M9"/>
      <c r="N9"/>
      <c r="O9"/>
      <c r="P9"/>
      <c r="Q9"/>
      <c r="R9"/>
      <c r="S9"/>
      <c r="T9"/>
      <c r="U9"/>
      <c r="V9"/>
      <c r="W9"/>
      <c r="X9"/>
      <c r="Y9"/>
      <c r="Z9"/>
      <c r="AA9"/>
      <c r="AB9"/>
    </row>
    <row r="10" spans="1:28" s="16" customFormat="1" ht="15" customHeight="1" x14ac:dyDescent="0.35">
      <c r="A10" t="s">
        <v>1270</v>
      </c>
      <c r="B10" s="51" t="s">
        <v>1270</v>
      </c>
      <c r="C10" s="28" t="s">
        <v>1486</v>
      </c>
      <c r="D10" s="28" t="s">
        <v>1512</v>
      </c>
      <c r="E10" s="31">
        <v>2005</v>
      </c>
      <c r="F10" s="35">
        <v>2017</v>
      </c>
      <c r="G10" s="31" t="str">
        <f>MID(BBRB,LEN(BBRB)-4,4)</f>
        <v>2017</v>
      </c>
      <c r="H10" s="26"/>
      <c r="I10" s="14" t="s">
        <v>3241</v>
      </c>
      <c r="J10"/>
      <c r="K10"/>
      <c r="L10"/>
      <c r="M10"/>
      <c r="N10"/>
      <c r="O10"/>
      <c r="P10"/>
      <c r="Q10"/>
      <c r="R10"/>
      <c r="S10"/>
      <c r="T10"/>
      <c r="U10"/>
      <c r="V10"/>
      <c r="W10"/>
      <c r="X10"/>
      <c r="Y10"/>
      <c r="Z10"/>
      <c r="AA10"/>
      <c r="AB10"/>
    </row>
    <row r="11" spans="1:28" s="16" customFormat="1" ht="15" customHeight="1" x14ac:dyDescent="0.35">
      <c r="A11"/>
      <c r="B11" s="52" t="s">
        <v>2933</v>
      </c>
      <c r="C11" s="28" t="s">
        <v>2942</v>
      </c>
      <c r="D11" s="28" t="s">
        <v>2943</v>
      </c>
      <c r="E11" s="31">
        <v>200912</v>
      </c>
      <c r="F11" s="35"/>
      <c r="G11" s="31" t="str">
        <f>MID(BBRBYGNING,LEN(BBRBYGNING)-5,6)</f>
        <v>NG2023</v>
      </c>
      <c r="H11" s="26"/>
      <c r="I11" s="14" t="s">
        <v>2938</v>
      </c>
      <c r="J11"/>
      <c r="K11"/>
      <c r="L11"/>
      <c r="M11"/>
      <c r="N11"/>
      <c r="O11"/>
      <c r="P11"/>
      <c r="Q11"/>
      <c r="R11"/>
      <c r="S11"/>
      <c r="T11"/>
      <c r="U11"/>
      <c r="V11"/>
      <c r="W11"/>
      <c r="X11"/>
      <c r="Y11"/>
      <c r="Z11"/>
      <c r="AA11"/>
      <c r="AB11"/>
    </row>
    <row r="12" spans="1:28" s="16" customFormat="1" ht="15" customHeight="1" x14ac:dyDescent="0.35">
      <c r="A12" t="s">
        <v>1271</v>
      </c>
      <c r="B12" s="51" t="s">
        <v>1271</v>
      </c>
      <c r="C12" s="28" t="s">
        <v>1487</v>
      </c>
      <c r="D12" s="28" t="s">
        <v>1513</v>
      </c>
      <c r="E12" s="31">
        <v>2005</v>
      </c>
      <c r="F12" s="35">
        <v>2017</v>
      </c>
      <c r="G12" s="31" t="str">
        <f>MID(BBRE,LEN(BBRE)-4,4)</f>
        <v>2017</v>
      </c>
      <c r="H12" s="26"/>
      <c r="I12" s="14" t="s">
        <v>3242</v>
      </c>
      <c r="J12"/>
      <c r="K12"/>
      <c r="L12"/>
      <c r="M12"/>
      <c r="N12"/>
      <c r="O12"/>
      <c r="P12"/>
      <c r="Q12"/>
      <c r="R12"/>
      <c r="S12"/>
      <c r="T12"/>
      <c r="U12"/>
      <c r="V12"/>
      <c r="W12"/>
      <c r="X12"/>
      <c r="Y12"/>
      <c r="Z12"/>
      <c r="AA12"/>
      <c r="AB12"/>
    </row>
    <row r="13" spans="1:28" s="16" customFormat="1" ht="15" customHeight="1" x14ac:dyDescent="0.35">
      <c r="A13"/>
      <c r="B13" s="52" t="s">
        <v>2934</v>
      </c>
      <c r="C13" s="28" t="s">
        <v>2944</v>
      </c>
      <c r="D13" s="28" t="s">
        <v>2945</v>
      </c>
      <c r="E13" s="31">
        <v>200912</v>
      </c>
      <c r="F13" s="35"/>
      <c r="G13" s="31" t="str">
        <f>MID(BBRENHED,LEN(BBRENHED)-5,6)</f>
        <v>ED2023</v>
      </c>
      <c r="H13" s="26"/>
      <c r="I13" s="14" t="s">
        <v>2939</v>
      </c>
      <c r="J13"/>
      <c r="K13"/>
      <c r="L13"/>
      <c r="M13"/>
      <c r="N13"/>
      <c r="O13"/>
      <c r="P13"/>
      <c r="Q13"/>
      <c r="R13"/>
      <c r="S13"/>
      <c r="T13"/>
      <c r="U13"/>
      <c r="V13"/>
      <c r="W13"/>
      <c r="X13"/>
      <c r="Y13"/>
      <c r="Z13"/>
      <c r="AA13"/>
      <c r="AB13"/>
    </row>
    <row r="14" spans="1:28" s="16" customFormat="1" ht="15" customHeight="1" x14ac:dyDescent="0.35">
      <c r="A14" t="s">
        <v>1229</v>
      </c>
      <c r="B14" s="51" t="s">
        <v>1229</v>
      </c>
      <c r="C14" s="28" t="s">
        <v>1385</v>
      </c>
      <c r="D14" s="28" t="s">
        <v>1432</v>
      </c>
      <c r="E14" s="31">
        <v>1985</v>
      </c>
      <c r="F14" s="31"/>
      <c r="G14" s="31" t="str">
        <f>MID(BEF,LEN(BEF)-4,4)</f>
        <v>2024</v>
      </c>
      <c r="H14" s="59" t="s">
        <v>2958</v>
      </c>
      <c r="I14" s="14" t="s">
        <v>2909</v>
      </c>
      <c r="J14"/>
      <c r="K14"/>
      <c r="L14"/>
      <c r="M14"/>
      <c r="N14"/>
      <c r="O14"/>
      <c r="P14"/>
      <c r="Q14"/>
      <c r="R14"/>
      <c r="S14"/>
      <c r="T14"/>
      <c r="U14"/>
      <c r="V14"/>
      <c r="W14"/>
      <c r="X14"/>
      <c r="Y14"/>
      <c r="Z14"/>
      <c r="AA14"/>
      <c r="AB14"/>
    </row>
    <row r="15" spans="1:28" s="16" customFormat="1" ht="15" customHeight="1" x14ac:dyDescent="0.35">
      <c r="A15" t="s">
        <v>2825</v>
      </c>
      <c r="B15" s="52" t="s">
        <v>2825</v>
      </c>
      <c r="C15" s="28" t="s">
        <v>2869</v>
      </c>
      <c r="D15" s="28" t="s">
        <v>2871</v>
      </c>
      <c r="E15" s="31">
        <v>2007</v>
      </c>
      <c r="F15" s="31"/>
      <c r="G15" s="31" t="str">
        <f>MID(BEFADR,LEN(BEFADR)-3,4)</f>
        <v>2024</v>
      </c>
      <c r="H15" s="26"/>
      <c r="I15" s="14" t="s">
        <v>2910</v>
      </c>
      <c r="J15"/>
      <c r="K15"/>
      <c r="L15"/>
      <c r="M15"/>
      <c r="N15"/>
      <c r="O15"/>
      <c r="P15"/>
      <c r="Q15"/>
      <c r="R15"/>
      <c r="S15"/>
      <c r="T15"/>
      <c r="U15"/>
      <c r="V15"/>
      <c r="W15"/>
      <c r="X15"/>
      <c r="Y15"/>
      <c r="Z15"/>
      <c r="AA15"/>
      <c r="AB15"/>
    </row>
    <row r="16" spans="1:28" s="16" customFormat="1" ht="15" customHeight="1" x14ac:dyDescent="0.35">
      <c r="A16" t="s">
        <v>2826</v>
      </c>
      <c r="B16" s="52" t="s">
        <v>2826</v>
      </c>
      <c r="C16" s="28" t="s">
        <v>2870</v>
      </c>
      <c r="D16" s="28" t="s">
        <v>2872</v>
      </c>
      <c r="E16" s="31">
        <v>1971</v>
      </c>
      <c r="F16" s="31"/>
      <c r="G16" s="31" t="str">
        <f>MID(BEFBOP,LEN(BEFBOP)-3,4)</f>
        <v>2024</v>
      </c>
      <c r="H16" s="26"/>
      <c r="I16" s="14" t="s">
        <v>2911</v>
      </c>
      <c r="J16"/>
      <c r="K16"/>
      <c r="L16"/>
      <c r="M16"/>
      <c r="N16"/>
      <c r="O16"/>
      <c r="P16"/>
      <c r="Q16"/>
      <c r="R16"/>
      <c r="S16"/>
      <c r="T16"/>
      <c r="U16"/>
      <c r="V16"/>
      <c r="W16"/>
      <c r="X16"/>
      <c r="Y16"/>
      <c r="Z16"/>
      <c r="AA16"/>
      <c r="AB16"/>
    </row>
    <row r="17" spans="1:28" s="16" customFormat="1" ht="15" customHeight="1" x14ac:dyDescent="0.35">
      <c r="A17"/>
      <c r="B17" s="14" t="s">
        <v>3022</v>
      </c>
      <c r="C17" s="28" t="s">
        <v>3132</v>
      </c>
      <c r="D17" s="28" t="s">
        <v>3133</v>
      </c>
      <c r="E17" s="31">
        <v>2008</v>
      </c>
      <c r="F17" s="31"/>
      <c r="G17" s="31">
        <v>2023</v>
      </c>
      <c r="H17" s="26"/>
      <c r="I17" s="14" t="s">
        <v>3134</v>
      </c>
      <c r="J17"/>
      <c r="K17"/>
      <c r="L17"/>
      <c r="M17"/>
      <c r="N17"/>
      <c r="O17"/>
      <c r="P17"/>
      <c r="Q17"/>
      <c r="R17"/>
      <c r="S17"/>
      <c r="T17"/>
      <c r="U17"/>
      <c r="V17"/>
      <c r="W17"/>
      <c r="X17"/>
      <c r="Y17"/>
      <c r="Z17"/>
      <c r="AA17"/>
      <c r="AB17"/>
    </row>
    <row r="18" spans="1:28" s="16" customFormat="1" ht="15" customHeight="1" x14ac:dyDescent="0.35">
      <c r="A18" t="s">
        <v>2776</v>
      </c>
      <c r="B18" s="53" t="s">
        <v>2776</v>
      </c>
      <c r="C18" s="28" t="s">
        <v>2778</v>
      </c>
      <c r="D18" s="28" t="s">
        <v>2780</v>
      </c>
      <c r="E18" s="31">
        <v>2015</v>
      </c>
      <c r="F18" s="31"/>
      <c r="G18" s="31" t="str">
        <f>MID(BOERNFB,LEN(BOERNFB)-4,4)</f>
        <v>2021</v>
      </c>
      <c r="H18" s="26"/>
      <c r="I18" s="14" t="s">
        <v>2912</v>
      </c>
      <c r="J18"/>
      <c r="K18"/>
      <c r="L18"/>
      <c r="M18"/>
      <c r="N18"/>
      <c r="O18"/>
      <c r="P18"/>
      <c r="Q18"/>
      <c r="R18"/>
      <c r="S18"/>
      <c r="T18"/>
      <c r="U18"/>
      <c r="V18"/>
      <c r="W18"/>
      <c r="X18"/>
      <c r="Y18"/>
      <c r="Z18"/>
      <c r="AA18"/>
      <c r="AB18"/>
    </row>
    <row r="19" spans="1:28" s="16" customFormat="1" ht="15" customHeight="1" x14ac:dyDescent="0.35">
      <c r="A19" t="s">
        <v>2777</v>
      </c>
      <c r="B19" s="53" t="s">
        <v>2777</v>
      </c>
      <c r="C19" s="28" t="s">
        <v>2779</v>
      </c>
      <c r="D19" s="28" t="s">
        <v>2781</v>
      </c>
      <c r="E19" s="31">
        <v>2015</v>
      </c>
      <c r="F19" s="31"/>
      <c r="G19" s="31" t="str">
        <f>MID(BOERNSB,LEN(BOERNSB)-4,4)</f>
        <v>2021</v>
      </c>
      <c r="H19" s="26"/>
      <c r="I19" s="14" t="s">
        <v>2913</v>
      </c>
      <c r="J19"/>
      <c r="K19"/>
      <c r="L19"/>
      <c r="M19"/>
      <c r="N19"/>
      <c r="O19"/>
      <c r="P19"/>
      <c r="Q19"/>
      <c r="R19"/>
      <c r="S19"/>
      <c r="T19"/>
      <c r="U19"/>
      <c r="V19"/>
      <c r="W19"/>
      <c r="X19"/>
      <c r="Y19"/>
      <c r="Z19"/>
      <c r="AA19"/>
      <c r="AB19"/>
    </row>
    <row r="20" spans="1:28" s="16" customFormat="1" ht="15" customHeight="1" x14ac:dyDescent="0.35">
      <c r="A20" t="s">
        <v>1230</v>
      </c>
      <c r="B20" s="51" t="s">
        <v>1230</v>
      </c>
      <c r="C20" s="28" t="s">
        <v>1423</v>
      </c>
      <c r="D20" s="28" t="s">
        <v>1470</v>
      </c>
      <c r="E20" s="31">
        <v>1981</v>
      </c>
      <c r="F20" s="35">
        <v>2017</v>
      </c>
      <c r="G20" s="31" t="str">
        <f>MID(BOL,LEN(BOL)-4,4)</f>
        <v>2017</v>
      </c>
      <c r="H20" s="26" t="s">
        <v>2865</v>
      </c>
      <c r="I20" s="14" t="s">
        <v>2661</v>
      </c>
      <c r="J20"/>
      <c r="K20"/>
      <c r="L20"/>
      <c r="M20"/>
      <c r="N20"/>
      <c r="O20"/>
      <c r="P20"/>
      <c r="Q20"/>
      <c r="R20"/>
      <c r="S20"/>
      <c r="T20"/>
      <c r="U20"/>
      <c r="V20"/>
      <c r="W20"/>
      <c r="X20"/>
      <c r="Y20"/>
      <c r="Z20"/>
      <c r="AA20"/>
      <c r="AB20"/>
    </row>
    <row r="21" spans="1:28" s="16" customFormat="1" ht="15" customHeight="1" x14ac:dyDescent="0.35">
      <c r="A21"/>
      <c r="B21" s="52" t="s">
        <v>3460</v>
      </c>
      <c r="C21" s="28" t="s">
        <v>3913</v>
      </c>
      <c r="D21" s="28" t="s">
        <v>3914</v>
      </c>
      <c r="E21" s="31">
        <v>2024</v>
      </c>
      <c r="F21" s="35"/>
      <c r="G21" s="31">
        <v>2024</v>
      </c>
      <c r="H21" s="26"/>
      <c r="I21" s="14" t="s">
        <v>3915</v>
      </c>
      <c r="J21"/>
      <c r="K21"/>
      <c r="L21"/>
      <c r="M21"/>
      <c r="N21"/>
      <c r="O21"/>
      <c r="P21"/>
      <c r="Q21"/>
      <c r="R21"/>
      <c r="S21"/>
      <c r="T21"/>
      <c r="U21"/>
      <c r="V21"/>
      <c r="W21"/>
      <c r="X21"/>
      <c r="Y21"/>
      <c r="Z21"/>
      <c r="AA21"/>
      <c r="AB21"/>
    </row>
    <row r="22" spans="1:28" s="16" customFormat="1" ht="15" customHeight="1" x14ac:dyDescent="0.35">
      <c r="A22" t="s">
        <v>1272</v>
      </c>
      <c r="B22" s="51" t="s">
        <v>1272</v>
      </c>
      <c r="C22" s="28" t="s">
        <v>1402</v>
      </c>
      <c r="D22" s="28" t="s">
        <v>1449</v>
      </c>
      <c r="E22" s="33">
        <v>1977</v>
      </c>
      <c r="F22" s="35">
        <v>2015</v>
      </c>
      <c r="G22" s="31" t="str">
        <f>MID(BUA,LEN(BUA)-3,4)</f>
        <v>2015</v>
      </c>
      <c r="H22" s="26"/>
      <c r="I22" s="14" t="s">
        <v>2662</v>
      </c>
      <c r="J22"/>
      <c r="K22"/>
      <c r="L22"/>
      <c r="M22"/>
      <c r="N22"/>
      <c r="O22"/>
      <c r="P22"/>
      <c r="Q22"/>
      <c r="R22"/>
      <c r="S22"/>
      <c r="T22"/>
      <c r="U22"/>
      <c r="V22"/>
      <c r="W22"/>
      <c r="X22"/>
      <c r="Y22"/>
      <c r="Z22"/>
      <c r="AA22"/>
      <c r="AB22"/>
    </row>
    <row r="23" spans="1:28" s="16" customFormat="1" ht="15" customHeight="1" x14ac:dyDescent="0.35">
      <c r="A23" t="s">
        <v>2362</v>
      </c>
      <c r="B23" s="52" t="s">
        <v>2362</v>
      </c>
      <c r="C23" s="28" t="s">
        <v>2451</v>
      </c>
      <c r="D23" s="28" t="s">
        <v>2452</v>
      </c>
      <c r="E23" s="33">
        <v>1978</v>
      </c>
      <c r="F23" s="35"/>
      <c r="G23" s="31" t="str">
        <f>MID(BUAH,LEN(BUAH)-3,4)</f>
        <v>2023</v>
      </c>
      <c r="H23" s="26"/>
      <c r="I23" s="14" t="s">
        <v>2453</v>
      </c>
      <c r="J23"/>
      <c r="K23"/>
      <c r="L23"/>
      <c r="M23"/>
      <c r="N23"/>
      <c r="O23"/>
      <c r="P23"/>
      <c r="Q23"/>
      <c r="R23"/>
      <c r="S23"/>
      <c r="T23"/>
      <c r="U23"/>
      <c r="V23"/>
      <c r="W23"/>
      <c r="X23"/>
      <c r="Y23"/>
      <c r="Z23"/>
      <c r="AA23"/>
      <c r="AB23"/>
    </row>
    <row r="24" spans="1:28" s="16" customFormat="1" ht="15" customHeight="1" x14ac:dyDescent="0.35">
      <c r="A24" t="s">
        <v>2363</v>
      </c>
      <c r="B24" s="51" t="s">
        <v>2363</v>
      </c>
      <c r="C24" s="28" t="s">
        <v>2454</v>
      </c>
      <c r="D24" s="28" t="s">
        <v>2455</v>
      </c>
      <c r="E24" s="33">
        <v>2010</v>
      </c>
      <c r="F24" s="35"/>
      <c r="G24" s="31" t="str">
        <f>MID(BUAS,LEN(BUAS)-4,4)</f>
        <v>2023</v>
      </c>
      <c r="H24" s="26"/>
      <c r="I24" s="14" t="s">
        <v>2908</v>
      </c>
      <c r="J24"/>
      <c r="K24"/>
      <c r="L24"/>
      <c r="M24"/>
      <c r="N24"/>
      <c r="O24"/>
      <c r="P24"/>
      <c r="Q24"/>
      <c r="R24"/>
      <c r="S24"/>
      <c r="T24"/>
      <c r="U24"/>
      <c r="V24"/>
      <c r="W24"/>
      <c r="X24"/>
      <c r="Y24"/>
      <c r="Z24"/>
      <c r="AA24"/>
      <c r="AB24"/>
    </row>
    <row r="25" spans="1:28" s="16" customFormat="1" ht="15" customHeight="1" x14ac:dyDescent="0.35">
      <c r="A25" t="s">
        <v>1273</v>
      </c>
      <c r="B25" s="51" t="s">
        <v>1273</v>
      </c>
      <c r="C25" s="28" t="s">
        <v>1403</v>
      </c>
      <c r="D25" s="28" t="s">
        <v>1450</v>
      </c>
      <c r="E25" s="33">
        <v>1977</v>
      </c>
      <c r="F25" s="35"/>
      <c r="G25" s="31" t="str">
        <f>MID(BUFO,LEN(BUFO)-3,4)</f>
        <v>2023</v>
      </c>
      <c r="H25" s="26"/>
      <c r="I25" s="14" t="s">
        <v>2663</v>
      </c>
      <c r="J25"/>
      <c r="K25"/>
      <c r="L25"/>
      <c r="M25"/>
      <c r="N25"/>
      <c r="O25"/>
      <c r="P25"/>
      <c r="Q25"/>
      <c r="R25"/>
      <c r="S25"/>
      <c r="T25"/>
      <c r="U25"/>
      <c r="V25"/>
      <c r="W25"/>
      <c r="X25"/>
      <c r="Y25"/>
      <c r="Z25"/>
      <c r="AA25"/>
      <c r="AB25"/>
    </row>
    <row r="26" spans="1:28" s="16" customFormat="1" ht="15" customHeight="1" x14ac:dyDescent="0.35">
      <c r="A26"/>
      <c r="B26" s="52" t="s">
        <v>3478</v>
      </c>
      <c r="C26" s="28" t="s">
        <v>3916</v>
      </c>
      <c r="D26" s="28" t="s">
        <v>3917</v>
      </c>
      <c r="E26" s="33">
        <v>2025</v>
      </c>
      <c r="F26" s="35"/>
      <c r="G26" s="31">
        <v>2025</v>
      </c>
      <c r="H26" s="26"/>
      <c r="I26" s="14" t="s">
        <v>3918</v>
      </c>
      <c r="J26"/>
      <c r="K26"/>
      <c r="L26"/>
      <c r="M26"/>
      <c r="N26"/>
      <c r="O26"/>
      <c r="P26"/>
      <c r="Q26"/>
      <c r="R26"/>
      <c r="S26"/>
      <c r="T26"/>
      <c r="U26"/>
      <c r="V26"/>
      <c r="W26"/>
      <c r="X26"/>
      <c r="Y26"/>
      <c r="Z26"/>
      <c r="AA26"/>
      <c r="AB26"/>
    </row>
    <row r="27" spans="1:28" s="16" customFormat="1" ht="15" customHeight="1" x14ac:dyDescent="0.35">
      <c r="A27"/>
      <c r="B27" s="52" t="s">
        <v>3479</v>
      </c>
      <c r="C27" s="28" t="s">
        <v>3919</v>
      </c>
      <c r="D27" s="28" t="s">
        <v>3920</v>
      </c>
      <c r="E27" s="33">
        <v>2024</v>
      </c>
      <c r="F27" s="35"/>
      <c r="G27" s="31">
        <v>2024</v>
      </c>
      <c r="H27" s="26"/>
      <c r="I27" s="14" t="s">
        <v>3921</v>
      </c>
      <c r="J27"/>
      <c r="K27"/>
      <c r="L27"/>
      <c r="M27"/>
      <c r="N27"/>
      <c r="O27"/>
      <c r="P27"/>
      <c r="Q27"/>
      <c r="R27"/>
      <c r="S27"/>
      <c r="T27"/>
      <c r="U27"/>
      <c r="V27"/>
      <c r="W27"/>
      <c r="X27"/>
      <c r="Y27"/>
      <c r="Z27"/>
      <c r="AA27"/>
      <c r="AB27"/>
    </row>
    <row r="28" spans="1:28" ht="15" customHeight="1" x14ac:dyDescent="0.25">
      <c r="A28" t="s">
        <v>1231</v>
      </c>
      <c r="B28" s="51" t="s">
        <v>1231</v>
      </c>
      <c r="C28" s="28" t="s">
        <v>1404</v>
      </c>
      <c r="D28" s="28" t="s">
        <v>1451</v>
      </c>
      <c r="E28" s="31">
        <v>1995</v>
      </c>
      <c r="F28" s="35">
        <v>2014</v>
      </c>
      <c r="G28" s="31" t="str">
        <f>MID(DAGI,LEN(DAGI)-4,4)</f>
        <v>2014</v>
      </c>
      <c r="I28" s="14" t="s">
        <v>3243</v>
      </c>
    </row>
    <row r="29" spans="1:28" ht="15" customHeight="1" x14ac:dyDescent="0.25">
      <c r="A29" t="s">
        <v>2839</v>
      </c>
      <c r="B29" s="52" t="s">
        <v>2839</v>
      </c>
      <c r="C29" s="28" t="s">
        <v>2866</v>
      </c>
      <c r="D29" s="28" t="s">
        <v>2867</v>
      </c>
      <c r="E29" s="31">
        <v>2017</v>
      </c>
      <c r="G29" s="31" t="str">
        <f>MID(DAR,LEN(DAR)-4,4)</f>
        <v>R202</v>
      </c>
      <c r="I29" s="14" t="s">
        <v>2914</v>
      </c>
    </row>
    <row r="30" spans="1:28" s="16" customFormat="1" ht="15" customHeight="1" x14ac:dyDescent="0.35">
      <c r="A30" t="s">
        <v>1232</v>
      </c>
      <c r="B30" s="51" t="s">
        <v>1232</v>
      </c>
      <c r="C30" s="28" t="s">
        <v>1386</v>
      </c>
      <c r="D30" s="28" t="s">
        <v>1433</v>
      </c>
      <c r="E30" s="31">
        <v>1970</v>
      </c>
      <c r="F30" s="31"/>
      <c r="G30" s="31" t="str">
        <f>MID(DOD,LEN(DOD)-3,4)</f>
        <v>2024</v>
      </c>
      <c r="H30" s="26"/>
      <c r="I30" s="14" t="s">
        <v>2664</v>
      </c>
      <c r="J30"/>
      <c r="K30"/>
      <c r="L30"/>
      <c r="M30"/>
      <c r="N30"/>
      <c r="O30"/>
      <c r="P30"/>
      <c r="Q30"/>
      <c r="R30"/>
      <c r="S30"/>
      <c r="T30"/>
      <c r="U30"/>
      <c r="V30"/>
      <c r="W30"/>
      <c r="X30"/>
      <c r="Y30"/>
      <c r="Z30"/>
      <c r="AA30"/>
      <c r="AB30"/>
    </row>
    <row r="31" spans="1:28" s="16" customFormat="1" ht="15" customHeight="1" x14ac:dyDescent="0.35">
      <c r="A31" t="s">
        <v>1276</v>
      </c>
      <c r="B31" s="51" t="s">
        <v>1276</v>
      </c>
      <c r="C31" s="28" t="s">
        <v>1482</v>
      </c>
      <c r="D31" s="28" t="s">
        <v>1481</v>
      </c>
      <c r="E31" s="31">
        <v>1970</v>
      </c>
      <c r="F31" s="31">
        <f>VALUE(G31)</f>
        <v>2001</v>
      </c>
      <c r="G31" s="31" t="str">
        <f>MID(DODSAARS,LEN(DODSAARS)-3,4)</f>
        <v>2001</v>
      </c>
      <c r="H31" s="26"/>
      <c r="I31" s="14" t="s">
        <v>2665</v>
      </c>
      <c r="J31"/>
      <c r="K31"/>
      <c r="L31"/>
      <c r="M31"/>
      <c r="N31"/>
      <c r="O31"/>
      <c r="P31"/>
      <c r="Q31"/>
      <c r="R31"/>
      <c r="S31"/>
      <c r="T31"/>
      <c r="U31"/>
      <c r="V31"/>
      <c r="W31"/>
      <c r="X31"/>
      <c r="Y31"/>
      <c r="Z31"/>
      <c r="AA31"/>
      <c r="AB31"/>
    </row>
    <row r="32" spans="1:28" s="16" customFormat="1" ht="15" customHeight="1" x14ac:dyDescent="0.35">
      <c r="A32" t="s">
        <v>1277</v>
      </c>
      <c r="B32" s="51" t="s">
        <v>1277</v>
      </c>
      <c r="C32" s="28" t="s">
        <v>1483</v>
      </c>
      <c r="D32" s="28" t="s">
        <v>1481</v>
      </c>
      <c r="E32" s="31">
        <v>2002</v>
      </c>
      <c r="F32" s="31"/>
      <c r="G32" s="31" t="str">
        <f>MID(DODSAASG,LEN(DODSAASG)-3,4)</f>
        <v>2022</v>
      </c>
      <c r="H32" s="26"/>
      <c r="I32" s="14" t="s">
        <v>2658</v>
      </c>
      <c r="J32"/>
      <c r="K32"/>
      <c r="L32"/>
      <c r="M32"/>
      <c r="N32"/>
      <c r="O32"/>
      <c r="P32"/>
      <c r="Q32"/>
      <c r="R32"/>
      <c r="S32"/>
      <c r="T32"/>
      <c r="U32"/>
      <c r="V32"/>
      <c r="W32"/>
      <c r="X32"/>
      <c r="Y32"/>
      <c r="Z32"/>
      <c r="AA32"/>
      <c r="AB32"/>
    </row>
    <row r="33" spans="1:28" ht="15" customHeight="1" x14ac:dyDescent="0.25">
      <c r="A33" t="s">
        <v>1233</v>
      </c>
      <c r="B33" s="54" t="s">
        <v>1233</v>
      </c>
      <c r="C33" s="28" t="s">
        <v>1427</v>
      </c>
      <c r="D33" s="28" t="s">
        <v>1474</v>
      </c>
      <c r="E33" s="31">
        <v>199101</v>
      </c>
      <c r="G33" s="31" t="str">
        <f>MID(DREAM,LEN(DREAM)-5,6)</f>
        <v>202412</v>
      </c>
      <c r="I33" s="14" t="s">
        <v>2659</v>
      </c>
    </row>
    <row r="34" spans="1:28" s="16" customFormat="1" ht="15" customHeight="1" x14ac:dyDescent="0.35">
      <c r="A34" t="s">
        <v>1234</v>
      </c>
      <c r="B34" s="51" t="s">
        <v>1234</v>
      </c>
      <c r="C34" s="28" t="s">
        <v>1412</v>
      </c>
      <c r="D34" s="28" t="s">
        <v>1459</v>
      </c>
      <c r="E34" s="31">
        <v>1998</v>
      </c>
      <c r="F34" s="35">
        <v>2016</v>
      </c>
      <c r="G34" s="31" t="str">
        <f>MID(DUR,LEN(DUR)-4,4)</f>
        <v>2016</v>
      </c>
      <c r="H34" s="26"/>
      <c r="I34" s="14" t="s">
        <v>3246</v>
      </c>
      <c r="J34"/>
      <c r="K34"/>
      <c r="L34"/>
      <c r="M34"/>
      <c r="N34"/>
      <c r="O34"/>
      <c r="P34"/>
      <c r="Q34"/>
      <c r="R34"/>
      <c r="S34"/>
      <c r="T34"/>
      <c r="U34"/>
      <c r="V34"/>
      <c r="W34"/>
      <c r="X34"/>
      <c r="Y34"/>
      <c r="Z34"/>
      <c r="AA34"/>
      <c r="AB34"/>
    </row>
    <row r="35" spans="1:28" s="16" customFormat="1" ht="15" customHeight="1" x14ac:dyDescent="0.35">
      <c r="A35" t="s">
        <v>425</v>
      </c>
      <c r="B35" s="51" t="s">
        <v>425</v>
      </c>
      <c r="C35" s="28" t="s">
        <v>1424</v>
      </c>
      <c r="D35" s="28" t="s">
        <v>1471</v>
      </c>
      <c r="E35" s="31">
        <v>1984</v>
      </c>
      <c r="F35" s="35"/>
      <c r="G35" s="31" t="str">
        <f>MID(EJER,LEN(EJER)-4,4)</f>
        <v>2021</v>
      </c>
      <c r="H35" s="26"/>
      <c r="I35" s="14" t="s">
        <v>3247</v>
      </c>
      <c r="J35"/>
      <c r="K35"/>
      <c r="L35"/>
      <c r="M35"/>
      <c r="N35"/>
      <c r="O35"/>
      <c r="P35"/>
      <c r="Q35"/>
      <c r="R35"/>
      <c r="S35"/>
      <c r="T35"/>
      <c r="U35"/>
      <c r="V35"/>
      <c r="W35"/>
      <c r="X35"/>
      <c r="Y35"/>
      <c r="Z35"/>
      <c r="AA35"/>
      <c r="AB35"/>
    </row>
    <row r="36" spans="1:28" s="16" customFormat="1" ht="15" customHeight="1" x14ac:dyDescent="0.35">
      <c r="A36" t="s">
        <v>1235</v>
      </c>
      <c r="B36" s="51" t="s">
        <v>1235</v>
      </c>
      <c r="C36" s="28" t="s">
        <v>1425</v>
      </c>
      <c r="D36" s="28" t="s">
        <v>1472</v>
      </c>
      <c r="E36" s="31">
        <v>1992</v>
      </c>
      <c r="F36" s="35"/>
      <c r="G36" s="31" t="str">
        <f>MID(EJSA,LEN(EJSA)-3,4)</f>
        <v>2023</v>
      </c>
      <c r="H36" s="26"/>
      <c r="I36" s="14" t="s">
        <v>3248</v>
      </c>
      <c r="J36"/>
      <c r="K36"/>
      <c r="L36"/>
      <c r="M36"/>
      <c r="N36"/>
      <c r="O36"/>
      <c r="P36"/>
      <c r="Q36"/>
      <c r="R36"/>
      <c r="S36"/>
      <c r="T36"/>
      <c r="U36"/>
      <c r="V36"/>
      <c r="W36"/>
      <c r="X36"/>
      <c r="Y36"/>
      <c r="Z36"/>
      <c r="AA36"/>
      <c r="AB36"/>
    </row>
    <row r="37" spans="1:28" s="16" customFormat="1" ht="15" customHeight="1" x14ac:dyDescent="0.35">
      <c r="A37" t="s">
        <v>1236</v>
      </c>
      <c r="B37" s="51" t="s">
        <v>1236</v>
      </c>
      <c r="C37" s="28" t="s">
        <v>1426</v>
      </c>
      <c r="D37" s="28" t="s">
        <v>1473</v>
      </c>
      <c r="E37" s="31">
        <v>1983</v>
      </c>
      <c r="F37" s="35"/>
      <c r="G37" s="31" t="str">
        <f>MID(EJVK,LEN(EJVK)-4,4)</f>
        <v>2021</v>
      </c>
      <c r="H37" s="26"/>
      <c r="I37" s="14" t="s">
        <v>3249</v>
      </c>
      <c r="J37"/>
      <c r="K37"/>
      <c r="L37"/>
      <c r="M37"/>
      <c r="N37"/>
      <c r="O37"/>
      <c r="P37"/>
      <c r="Q37"/>
      <c r="R37"/>
      <c r="S37"/>
      <c r="T37"/>
      <c r="U37"/>
      <c r="V37"/>
      <c r="W37"/>
      <c r="X37"/>
      <c r="Y37"/>
      <c r="Z37"/>
      <c r="AA37"/>
      <c r="AB37"/>
    </row>
    <row r="38" spans="1:28" s="16" customFormat="1" ht="15" customHeight="1" x14ac:dyDescent="0.35">
      <c r="A38" t="s">
        <v>1237</v>
      </c>
      <c r="B38" s="51" t="s">
        <v>1237</v>
      </c>
      <c r="C38" s="28" t="s">
        <v>1387</v>
      </c>
      <c r="D38" s="28" t="s">
        <v>1434</v>
      </c>
      <c r="E38" s="31">
        <v>1980</v>
      </c>
      <c r="F38" s="35">
        <f>VALUE(G38)</f>
        <v>2007</v>
      </c>
      <c r="G38" s="31" t="str">
        <f>MID(FAFA,LEN(FAFA)-4,4)</f>
        <v>2007</v>
      </c>
      <c r="H38" s="26"/>
      <c r="I38" s="14" t="s">
        <v>3250</v>
      </c>
      <c r="J38"/>
      <c r="K38"/>
      <c r="L38"/>
      <c r="M38"/>
      <c r="N38"/>
      <c r="O38"/>
      <c r="P38"/>
      <c r="Q38"/>
      <c r="R38"/>
      <c r="S38"/>
      <c r="T38"/>
      <c r="U38"/>
      <c r="V38"/>
      <c r="W38"/>
      <c r="X38"/>
      <c r="Y38"/>
      <c r="Z38"/>
      <c r="AA38"/>
      <c r="AB38"/>
    </row>
    <row r="39" spans="1:28" s="16" customFormat="1" ht="15" customHeight="1" x14ac:dyDescent="0.35">
      <c r="A39" t="s">
        <v>1238</v>
      </c>
      <c r="B39" s="51" t="s">
        <v>1238</v>
      </c>
      <c r="C39" s="28" t="s">
        <v>1388</v>
      </c>
      <c r="D39" s="28" t="s">
        <v>1435</v>
      </c>
      <c r="E39" s="31">
        <v>1980</v>
      </c>
      <c r="F39" s="35">
        <f>VALUE(G39)</f>
        <v>2007</v>
      </c>
      <c r="G39" s="31" t="str">
        <f>MID(FAHU,LEN(FAHU)-4,4)</f>
        <v>2007</v>
      </c>
      <c r="H39" s="26" t="s">
        <v>1490</v>
      </c>
      <c r="I39" s="14" t="s">
        <v>3251</v>
      </c>
      <c r="J39"/>
      <c r="K39"/>
      <c r="L39"/>
      <c r="M39"/>
      <c r="N39"/>
      <c r="O39"/>
      <c r="P39"/>
      <c r="Q39"/>
      <c r="R39"/>
      <c r="S39"/>
      <c r="T39"/>
      <c r="U39"/>
      <c r="V39"/>
      <c r="W39"/>
      <c r="X39"/>
      <c r="Y39"/>
      <c r="Z39"/>
      <c r="AA39"/>
      <c r="AB39"/>
    </row>
    <row r="40" spans="1:28" s="16" customFormat="1" ht="15" customHeight="1" x14ac:dyDescent="0.35">
      <c r="A40" t="s">
        <v>1239</v>
      </c>
      <c r="B40" s="51" t="s">
        <v>1239</v>
      </c>
      <c r="C40" s="28" t="s">
        <v>1389</v>
      </c>
      <c r="D40" s="28" t="s">
        <v>1436</v>
      </c>
      <c r="E40" s="31">
        <v>1990</v>
      </c>
      <c r="F40" s="31"/>
      <c r="G40" s="31" t="str">
        <f>MID(FAIK,LEN(FAIK)-4,4)</f>
        <v>2023</v>
      </c>
      <c r="H40" s="26"/>
      <c r="I40" s="14" t="s">
        <v>3252</v>
      </c>
      <c r="J40"/>
      <c r="K40"/>
      <c r="L40"/>
      <c r="M40"/>
      <c r="N40"/>
      <c r="O40"/>
      <c r="P40"/>
      <c r="Q40"/>
      <c r="R40"/>
      <c r="S40"/>
      <c r="T40"/>
      <c r="U40"/>
      <c r="V40"/>
      <c r="W40"/>
      <c r="X40"/>
      <c r="Y40"/>
      <c r="Z40"/>
      <c r="AA40"/>
      <c r="AB40"/>
    </row>
    <row r="41" spans="1:28" s="16" customFormat="1" ht="15" customHeight="1" x14ac:dyDescent="0.35">
      <c r="A41" t="s">
        <v>1240</v>
      </c>
      <c r="B41" s="51" t="s">
        <v>1240</v>
      </c>
      <c r="C41" s="28" t="s">
        <v>1390</v>
      </c>
      <c r="D41" s="28" t="s">
        <v>1437</v>
      </c>
      <c r="E41" s="31">
        <v>1980</v>
      </c>
      <c r="F41" s="35">
        <f>VALUE(G41)</f>
        <v>2007</v>
      </c>
      <c r="G41" s="31" t="str">
        <f>MID(FAIN,LEN(FAIN)-4,4)</f>
        <v>2007</v>
      </c>
      <c r="H41" s="26" t="s">
        <v>1491</v>
      </c>
      <c r="I41" s="14" t="s">
        <v>3253</v>
      </c>
      <c r="J41"/>
      <c r="K41"/>
      <c r="L41"/>
      <c r="M41"/>
      <c r="N41"/>
      <c r="O41"/>
      <c r="P41"/>
      <c r="Q41"/>
      <c r="R41"/>
      <c r="S41"/>
      <c r="T41"/>
      <c r="U41"/>
      <c r="V41"/>
      <c r="W41"/>
      <c r="X41"/>
      <c r="Y41"/>
      <c r="Z41"/>
      <c r="AA41"/>
      <c r="AB41"/>
    </row>
    <row r="42" spans="1:28" s="16" customFormat="1" ht="15" customHeight="1" x14ac:dyDescent="0.35">
      <c r="A42" t="s">
        <v>1241</v>
      </c>
      <c r="B42" s="51" t="s">
        <v>1241</v>
      </c>
      <c r="C42" s="28" t="s">
        <v>1391</v>
      </c>
      <c r="D42" s="28" t="s">
        <v>1438</v>
      </c>
      <c r="E42" s="31">
        <v>1986</v>
      </c>
      <c r="F42" s="35">
        <v>2019</v>
      </c>
      <c r="G42" s="31" t="str">
        <f>MID(FAM,LEN(FAM)-4,4)</f>
        <v>2019</v>
      </c>
      <c r="H42" s="26" t="s">
        <v>1491</v>
      </c>
      <c r="I42" s="41"/>
      <c r="J42"/>
      <c r="K42"/>
      <c r="L42"/>
      <c r="M42"/>
      <c r="N42"/>
      <c r="O42"/>
      <c r="P42"/>
      <c r="Q42"/>
      <c r="R42"/>
      <c r="S42"/>
      <c r="T42"/>
      <c r="U42"/>
      <c r="V42"/>
      <c r="W42"/>
      <c r="X42"/>
      <c r="Y42"/>
      <c r="Z42"/>
      <c r="AA42"/>
      <c r="AB42"/>
    </row>
    <row r="43" spans="1:28" ht="15" customHeight="1" x14ac:dyDescent="0.25">
      <c r="A43" t="s">
        <v>1242</v>
      </c>
      <c r="B43" s="51" t="s">
        <v>1242</v>
      </c>
      <c r="C43" s="28" t="s">
        <v>1484</v>
      </c>
      <c r="D43" s="28" t="s">
        <v>1485</v>
      </c>
      <c r="E43" s="31">
        <v>1970</v>
      </c>
      <c r="F43" s="31">
        <f>VALUE(G43)</f>
        <v>1970</v>
      </c>
      <c r="G43" s="31" t="str">
        <f>MID(FOB,LEN(FOB)-3,4)</f>
        <v>1970</v>
      </c>
      <c r="I43" s="14" t="s">
        <v>2667</v>
      </c>
    </row>
    <row r="44" spans="1:28" ht="15" customHeight="1" x14ac:dyDescent="0.25">
      <c r="A44" t="s">
        <v>1243</v>
      </c>
      <c r="B44" s="51" t="s">
        <v>1243</v>
      </c>
      <c r="C44" s="28" t="s">
        <v>1478</v>
      </c>
      <c r="D44" s="28" t="s">
        <v>1479</v>
      </c>
      <c r="E44" s="31">
        <v>1942</v>
      </c>
      <c r="F44" s="35">
        <v>2012</v>
      </c>
      <c r="G44" s="31" t="str">
        <f>MID(FTDB,LEN(FTDB)-3,4)</f>
        <v>2012</v>
      </c>
      <c r="H44" s="26" t="s">
        <v>1489</v>
      </c>
      <c r="I44" s="14" t="s">
        <v>2668</v>
      </c>
    </row>
    <row r="45" spans="1:28" ht="15" customHeight="1" x14ac:dyDescent="0.25">
      <c r="A45" t="s">
        <v>1244</v>
      </c>
      <c r="B45" s="51" t="s">
        <v>1244</v>
      </c>
      <c r="C45" s="28" t="s">
        <v>1392</v>
      </c>
      <c r="D45" s="28" t="s">
        <v>1439</v>
      </c>
      <c r="E45" s="31">
        <v>1986</v>
      </c>
      <c r="F45" s="35">
        <v>2019</v>
      </c>
      <c r="G45" s="31" t="str">
        <f>MID(HUST,LEN(HUST)-4,4)</f>
        <v>2019</v>
      </c>
      <c r="H45" s="26" t="s">
        <v>1491</v>
      </c>
      <c r="I45" s="41"/>
    </row>
    <row r="46" spans="1:28" ht="15" customHeight="1" x14ac:dyDescent="0.25">
      <c r="A46" t="s">
        <v>1245</v>
      </c>
      <c r="B46" s="51" t="s">
        <v>1245</v>
      </c>
      <c r="C46" s="28" t="s">
        <v>1406</v>
      </c>
      <c r="D46" s="28" t="s">
        <v>1453</v>
      </c>
      <c r="E46" s="31">
        <v>1980</v>
      </c>
      <c r="G46" s="31" t="str">
        <f>MID(IDAN,LEN(IDAN)-4,4)</f>
        <v>2023</v>
      </c>
      <c r="I46" s="14" t="s">
        <v>2669</v>
      </c>
    </row>
    <row r="47" spans="1:28" ht="15" customHeight="1" x14ac:dyDescent="0.25">
      <c r="A47" t="s">
        <v>1246</v>
      </c>
      <c r="B47" s="51" t="s">
        <v>1246</v>
      </c>
      <c r="C47" s="28" t="s">
        <v>1407</v>
      </c>
      <c r="D47" s="28" t="s">
        <v>1454</v>
      </c>
      <c r="E47" s="31">
        <v>1980</v>
      </c>
      <c r="G47" s="31" t="str">
        <f>MID(IDAP,LEN(IDAP)-4,4)</f>
        <v>2023</v>
      </c>
      <c r="I47" s="14" t="s">
        <v>2670</v>
      </c>
    </row>
    <row r="48" spans="1:28" ht="15" customHeight="1" x14ac:dyDescent="0.25">
      <c r="A48" t="s">
        <v>1247</v>
      </c>
      <c r="B48" s="51" t="s">
        <v>1247</v>
      </c>
      <c r="C48" s="28" t="s">
        <v>1414</v>
      </c>
      <c r="D48" s="28" t="s">
        <v>1461</v>
      </c>
      <c r="E48" s="31">
        <v>1980</v>
      </c>
      <c r="G48" s="31" t="str">
        <f>MID(IDAS,LEN(IDAS)-4,4)</f>
        <v>2023</v>
      </c>
      <c r="I48" s="14" t="s">
        <v>2671</v>
      </c>
    </row>
    <row r="49" spans="1:28" ht="15" customHeight="1" x14ac:dyDescent="0.25">
      <c r="A49" t="s">
        <v>1248</v>
      </c>
      <c r="B49" s="51" t="s">
        <v>1248</v>
      </c>
      <c r="C49" s="28" t="s">
        <v>1415</v>
      </c>
      <c r="D49" s="28" t="s">
        <v>1462</v>
      </c>
      <c r="E49" s="31">
        <v>1980</v>
      </c>
      <c r="F49" s="35">
        <v>2013</v>
      </c>
      <c r="G49" s="31" t="str">
        <f>MID(IDFI,LEN(IDFI)-4,4)</f>
        <v>2013</v>
      </c>
      <c r="I49" s="14" t="s">
        <v>3254</v>
      </c>
    </row>
    <row r="50" spans="1:28" ht="15" customHeight="1" x14ac:dyDescent="0.25">
      <c r="A50" t="s">
        <v>1249</v>
      </c>
      <c r="B50" s="51" t="s">
        <v>1249</v>
      </c>
      <c r="C50" s="28" t="s">
        <v>1393</v>
      </c>
      <c r="D50" s="28" t="s">
        <v>1440</v>
      </c>
      <c r="E50" s="31">
        <v>1980</v>
      </c>
      <c r="G50" s="31" t="str">
        <f>MID(IEPE,LEN(IEPE)-3,4)</f>
        <v>2024</v>
      </c>
      <c r="I50" s="14" t="s">
        <v>3255</v>
      </c>
    </row>
    <row r="51" spans="1:28" ht="15" customHeight="1" x14ac:dyDescent="0.25">
      <c r="A51" t="s">
        <v>1278</v>
      </c>
      <c r="B51" s="51" t="s">
        <v>1278</v>
      </c>
      <c r="C51" s="28" t="s">
        <v>1508</v>
      </c>
      <c r="D51" s="28" t="s">
        <v>1455</v>
      </c>
      <c r="E51" s="31">
        <v>1980</v>
      </c>
      <c r="F51" s="31"/>
      <c r="G51" s="31" t="str">
        <f>MID(IND,LEN(IND)-4,4)</f>
        <v>2023</v>
      </c>
      <c r="I51" s="14" t="s">
        <v>3256</v>
      </c>
    </row>
    <row r="52" spans="1:28" ht="15" customHeight="1" x14ac:dyDescent="0.25">
      <c r="B52" s="52" t="s">
        <v>3497</v>
      </c>
      <c r="C52" s="28" t="s">
        <v>3922</v>
      </c>
      <c r="D52" s="28" t="s">
        <v>3923</v>
      </c>
      <c r="E52" s="31">
        <v>1987</v>
      </c>
      <c r="F52" s="31"/>
      <c r="G52" s="31">
        <v>2023</v>
      </c>
      <c r="I52" s="14" t="s">
        <v>3924</v>
      </c>
    </row>
    <row r="53" spans="1:28" s="9" customFormat="1" ht="15" customHeight="1" x14ac:dyDescent="0.35">
      <c r="A53" t="s">
        <v>1279</v>
      </c>
      <c r="B53" s="52" t="s">
        <v>1279</v>
      </c>
      <c r="C53" s="28" t="s">
        <v>1509</v>
      </c>
      <c r="D53" s="28" t="s">
        <v>1507</v>
      </c>
      <c r="E53" s="31">
        <v>1973</v>
      </c>
      <c r="F53" s="35"/>
      <c r="G53" s="31" t="str">
        <f>MID(KOTRE,LEN(KOTRE)-3,4)</f>
        <v>2024</v>
      </c>
      <c r="H53" s="26"/>
      <c r="I53" s="14" t="s">
        <v>3257</v>
      </c>
      <c r="J53"/>
      <c r="K53"/>
      <c r="L53"/>
      <c r="M53"/>
      <c r="N53"/>
      <c r="O53"/>
      <c r="P53"/>
      <c r="Q53"/>
      <c r="R53"/>
      <c r="S53"/>
      <c r="T53"/>
      <c r="U53"/>
      <c r="V53"/>
      <c r="W53"/>
      <c r="X53"/>
      <c r="Y53"/>
      <c r="Z53"/>
      <c r="AA53"/>
      <c r="AB53"/>
    </row>
    <row r="54" spans="1:28" s="9" customFormat="1" ht="15" customHeight="1" x14ac:dyDescent="0.35">
      <c r="A54" t="s">
        <v>1251</v>
      </c>
      <c r="B54" s="52" t="s">
        <v>1251</v>
      </c>
      <c r="C54" s="28" t="s">
        <v>1417</v>
      </c>
      <c r="D54" s="28" t="s">
        <v>1464</v>
      </c>
      <c r="E54" s="31">
        <v>1980</v>
      </c>
      <c r="F54" s="35"/>
      <c r="G54" s="31" t="str">
        <f>MID(KRAF,LEN(KRAF)-4,4)</f>
        <v>2024</v>
      </c>
      <c r="H54" s="26"/>
      <c r="I54" s="14" t="s">
        <v>2672</v>
      </c>
      <c r="J54"/>
      <c r="K54"/>
      <c r="L54"/>
      <c r="M54"/>
      <c r="N54"/>
      <c r="O54"/>
      <c r="P54"/>
      <c r="Q54"/>
      <c r="R54"/>
      <c r="S54"/>
      <c r="T54"/>
      <c r="U54"/>
      <c r="V54"/>
      <c r="W54"/>
      <c r="X54"/>
      <c r="Y54"/>
      <c r="Z54"/>
      <c r="AA54"/>
      <c r="AB54"/>
    </row>
    <row r="55" spans="1:28" ht="15" customHeight="1" x14ac:dyDescent="0.25">
      <c r="A55" t="s">
        <v>1252</v>
      </c>
      <c r="B55" s="52" t="s">
        <v>1252</v>
      </c>
      <c r="C55" s="28" t="s">
        <v>1418</v>
      </c>
      <c r="D55" s="28" t="s">
        <v>1465</v>
      </c>
      <c r="E55" s="31">
        <v>1990</v>
      </c>
      <c r="G55" s="31" t="str">
        <f>MID(KRAN,LEN(KRAN)-4,4)</f>
        <v>2024</v>
      </c>
      <c r="I55" s="14" t="s">
        <v>3258</v>
      </c>
    </row>
    <row r="56" spans="1:28" ht="15" customHeight="1" x14ac:dyDescent="0.25">
      <c r="A56" t="s">
        <v>1253</v>
      </c>
      <c r="B56" s="52" t="s">
        <v>1253</v>
      </c>
      <c r="C56" s="28" t="s">
        <v>1419</v>
      </c>
      <c r="D56" s="28" t="s">
        <v>1466</v>
      </c>
      <c r="E56" s="31">
        <v>1980</v>
      </c>
      <c r="G56" s="31" t="str">
        <f>MID(KRIN,LEN(KRIN)-4,4)</f>
        <v>2024</v>
      </c>
      <c r="H56" s="26" t="s">
        <v>1868</v>
      </c>
      <c r="I56" s="14" t="s">
        <v>2673</v>
      </c>
    </row>
    <row r="57" spans="1:28" ht="15" customHeight="1" x14ac:dyDescent="0.25">
      <c r="A57" t="s">
        <v>1254</v>
      </c>
      <c r="B57" s="52" t="s">
        <v>1254</v>
      </c>
      <c r="C57" s="28" t="s">
        <v>1420</v>
      </c>
      <c r="D57" s="28" t="s">
        <v>1467</v>
      </c>
      <c r="E57" s="31">
        <v>1980</v>
      </c>
      <c r="G57" s="31" t="str">
        <f>MID(KRKO,LEN(KRKO)-4,4)</f>
        <v>2024</v>
      </c>
      <c r="I57" s="14" t="s">
        <v>3259</v>
      </c>
    </row>
    <row r="58" spans="1:28" ht="15" customHeight="1" x14ac:dyDescent="0.25">
      <c r="A58" t="s">
        <v>1280</v>
      </c>
      <c r="B58" s="52" t="s">
        <v>1280</v>
      </c>
      <c r="C58" s="28" t="s">
        <v>2687</v>
      </c>
      <c r="D58" s="28" t="s">
        <v>2688</v>
      </c>
      <c r="E58" s="31">
        <v>2005</v>
      </c>
      <c r="G58" s="31" t="str">
        <f>MID(KRMS,LEN(KRMS)-4,4)</f>
        <v>2024</v>
      </c>
      <c r="I58" s="14" t="s">
        <v>2689</v>
      </c>
    </row>
    <row r="59" spans="1:28" ht="15" customHeight="1" x14ac:dyDescent="0.25">
      <c r="A59" t="s">
        <v>1281</v>
      </c>
      <c r="B59" s="55" t="s">
        <v>1281</v>
      </c>
      <c r="C59" s="28" t="s">
        <v>1421</v>
      </c>
      <c r="D59" s="28" t="s">
        <v>1468</v>
      </c>
      <c r="E59" s="31">
        <v>2001</v>
      </c>
      <c r="G59" s="31" t="str">
        <f>MID(KROF,LEN(KROF)-4,4)</f>
        <v>2024</v>
      </c>
      <c r="H59" s="26" t="s">
        <v>1480</v>
      </c>
      <c r="I59" s="14" t="s">
        <v>3260</v>
      </c>
    </row>
    <row r="60" spans="1:28" ht="15" customHeight="1" x14ac:dyDescent="0.25">
      <c r="A60" t="s">
        <v>1255</v>
      </c>
      <c r="B60" s="52" t="s">
        <v>1255</v>
      </c>
      <c r="C60" s="28" t="s">
        <v>1422</v>
      </c>
      <c r="D60" s="28" t="s">
        <v>1469</v>
      </c>
      <c r="E60" s="31">
        <v>1980</v>
      </c>
      <c r="G60" s="31" t="str">
        <f>MID(KRSI,LEN(KRSI)-4,4)</f>
        <v>2024</v>
      </c>
      <c r="I60" s="14" t="s">
        <v>3261</v>
      </c>
    </row>
    <row r="61" spans="1:28" ht="15" customHeight="1" x14ac:dyDescent="0.25">
      <c r="A61" t="s">
        <v>1256</v>
      </c>
      <c r="B61" s="52" t="s">
        <v>1256</v>
      </c>
      <c r="C61" s="28" t="s">
        <v>1428</v>
      </c>
      <c r="D61" s="28" t="s">
        <v>1475</v>
      </c>
      <c r="E61" s="31">
        <v>1995</v>
      </c>
      <c r="G61" s="31" t="str">
        <f>MID(LMDB,LEN(LMDB)-4,4)</f>
        <v>2024</v>
      </c>
      <c r="I61" s="14" t="s">
        <v>2674</v>
      </c>
    </row>
    <row r="62" spans="1:28" ht="15" customHeight="1" x14ac:dyDescent="0.25">
      <c r="A62" t="s">
        <v>1257</v>
      </c>
      <c r="B62" s="52" t="s">
        <v>1257</v>
      </c>
      <c r="C62" s="28" t="s">
        <v>1410</v>
      </c>
      <c r="D62" s="28" t="s">
        <v>1457</v>
      </c>
      <c r="E62" s="31">
        <v>1997</v>
      </c>
      <c r="F62" s="35">
        <v>2010</v>
      </c>
      <c r="G62" s="31" t="str">
        <f>MID(LON,LEN(LON)-4,4)</f>
        <v>2010</v>
      </c>
      <c r="I62" s="14" t="s">
        <v>2675</v>
      </c>
    </row>
    <row r="63" spans="1:28" ht="15" customHeight="1" x14ac:dyDescent="0.25">
      <c r="A63" t="s">
        <v>2920</v>
      </c>
      <c r="B63" s="55" t="s">
        <v>3538</v>
      </c>
      <c r="C63" s="28" t="s">
        <v>2931</v>
      </c>
      <c r="D63" s="28" t="s">
        <v>2930</v>
      </c>
      <c r="E63" s="31">
        <v>2023</v>
      </c>
      <c r="G63" s="31" t="str">
        <f>MID(LPR_F_DIAGNOSER,LEN(LPR_F_DIAGNOSER)-3,4)</f>
        <v>2023</v>
      </c>
      <c r="H63" s="26" t="s">
        <v>3961</v>
      </c>
      <c r="I63" s="14" t="s">
        <v>3925</v>
      </c>
    </row>
    <row r="64" spans="1:28" ht="15" customHeight="1" x14ac:dyDescent="0.25">
      <c r="A64" t="s">
        <v>2921</v>
      </c>
      <c r="B64" s="55" t="s">
        <v>3527</v>
      </c>
      <c r="C64" s="28" t="s">
        <v>2931</v>
      </c>
      <c r="D64" s="28" t="s">
        <v>2930</v>
      </c>
      <c r="E64" s="31">
        <v>2023</v>
      </c>
      <c r="G64" s="31" t="str">
        <f>MID(LPR_F_FORLOEB,LEN(LPR_F_FORLOEB)-3,4)</f>
        <v>2023</v>
      </c>
      <c r="I64" s="14" t="s">
        <v>3926</v>
      </c>
    </row>
    <row r="65" spans="1:10" ht="15" customHeight="1" x14ac:dyDescent="0.25">
      <c r="A65" t="s">
        <v>2922</v>
      </c>
      <c r="B65" s="55" t="s">
        <v>3597</v>
      </c>
      <c r="C65" s="28" t="s">
        <v>2931</v>
      </c>
      <c r="D65" s="28" t="s">
        <v>2930</v>
      </c>
      <c r="E65" s="31">
        <v>2023</v>
      </c>
      <c r="G65" s="31" t="str">
        <f>MID(LPR_F_HELBREDSFORLOEB,LEN(LPR_F_HELBREDSFORLOEB)-3,4)</f>
        <v>2023</v>
      </c>
      <c r="I65" s="14" t="s">
        <v>3927</v>
      </c>
    </row>
    <row r="66" spans="1:10" ht="15" customHeight="1" x14ac:dyDescent="0.25">
      <c r="A66" t="s">
        <v>2923</v>
      </c>
      <c r="B66" s="55" t="s">
        <v>3598</v>
      </c>
      <c r="C66" s="28" t="s">
        <v>2931</v>
      </c>
      <c r="D66" s="28" t="s">
        <v>2930</v>
      </c>
      <c r="E66" s="31">
        <v>2023</v>
      </c>
      <c r="G66" s="31" t="str">
        <f>MID(LPR_F_HENVISNING_TILLAEG,LEN(LPR_F_HENVISNING_TILLAEG)-3,4)</f>
        <v>2023</v>
      </c>
      <c r="I66" s="14" t="s">
        <v>3928</v>
      </c>
    </row>
    <row r="67" spans="1:10" ht="15" customHeight="1" x14ac:dyDescent="0.25">
      <c r="A67" t="s">
        <v>2924</v>
      </c>
      <c r="B67" s="55" t="s">
        <v>3627</v>
      </c>
      <c r="C67" s="28" t="s">
        <v>2931</v>
      </c>
      <c r="D67" s="28" t="s">
        <v>2930</v>
      </c>
      <c r="E67" s="31">
        <v>2023</v>
      </c>
      <c r="G67" s="31" t="str">
        <f>MID(LPR_F_KONTAKTER,LEN(LPR_F_KONTAKTER)-3,4)</f>
        <v>2023</v>
      </c>
      <c r="I67" s="14" t="s">
        <v>3929</v>
      </c>
    </row>
    <row r="68" spans="1:10" ht="15" customHeight="1" x14ac:dyDescent="0.25">
      <c r="B68" s="72" t="s">
        <v>3634</v>
      </c>
      <c r="C68" t="s">
        <v>3138</v>
      </c>
      <c r="D68" t="s">
        <v>3139</v>
      </c>
      <c r="E68" s="31">
        <v>2023</v>
      </c>
      <c r="F68"/>
      <c r="G68" s="64">
        <v>2023</v>
      </c>
      <c r="H68"/>
      <c r="I68" s="72" t="s">
        <v>3930</v>
      </c>
    </row>
    <row r="69" spans="1:10" ht="15" customHeight="1" x14ac:dyDescent="0.25">
      <c r="A69" t="s">
        <v>2925</v>
      </c>
      <c r="B69" s="55" t="s">
        <v>3647</v>
      </c>
      <c r="C69" s="28" t="s">
        <v>2931</v>
      </c>
      <c r="D69" s="28" t="s">
        <v>2930</v>
      </c>
      <c r="E69" s="31">
        <v>2023</v>
      </c>
      <c r="G69" s="31" t="str">
        <f>MID(LPR_F_MORBARNFORLOEB,LEN(LPR_F_MORBARNFORLOEB)-3,4)</f>
        <v>2023</v>
      </c>
      <c r="I69" s="14" t="s">
        <v>3931</v>
      </c>
    </row>
    <row r="70" spans="1:10" ht="15" customHeight="1" x14ac:dyDescent="0.25">
      <c r="B70" s="55" t="s">
        <v>3648</v>
      </c>
      <c r="C70" s="28" t="s">
        <v>2931</v>
      </c>
      <c r="D70" s="28" t="s">
        <v>2930</v>
      </c>
      <c r="E70" s="31">
        <v>2023</v>
      </c>
      <c r="G70" s="31">
        <v>2023</v>
      </c>
      <c r="I70" s="14" t="s">
        <v>3932</v>
      </c>
    </row>
    <row r="71" spans="1:10" ht="15" customHeight="1" x14ac:dyDescent="0.25">
      <c r="A71" t="s">
        <v>2926</v>
      </c>
      <c r="B71" s="55" t="s">
        <v>3663</v>
      </c>
      <c r="C71" s="28" t="s">
        <v>2931</v>
      </c>
      <c r="D71" s="28" t="s">
        <v>2930</v>
      </c>
      <c r="E71" s="31">
        <v>2023</v>
      </c>
      <c r="G71" s="31" t="str">
        <f>MID(LPR_F_ORGANISATIONER,LEN(LPR_F_ORGANISATIONER)-3,4)</f>
        <v>2023</v>
      </c>
      <c r="I71" s="14" t="s">
        <v>3934</v>
      </c>
    </row>
    <row r="72" spans="1:10" ht="15" customHeight="1" x14ac:dyDescent="0.25">
      <c r="A72" t="s">
        <v>2927</v>
      </c>
      <c r="B72" s="55" t="s">
        <v>3697</v>
      </c>
      <c r="C72" s="28" t="s">
        <v>2931</v>
      </c>
      <c r="D72" s="28" t="s">
        <v>2930</v>
      </c>
      <c r="E72" s="31">
        <v>2023</v>
      </c>
      <c r="G72" s="31" t="str">
        <f>MID(LPR_F_PROCEDURER_ANDRE,LEN(LPR_F_PROCEDURER_ANDRE)-3,4)</f>
        <v>2023</v>
      </c>
      <c r="I72" s="14" t="s">
        <v>3933</v>
      </c>
    </row>
    <row r="73" spans="1:10" ht="15" customHeight="1" x14ac:dyDescent="0.25">
      <c r="A73" t="s">
        <v>2928</v>
      </c>
      <c r="B73" s="55" t="s">
        <v>3700</v>
      </c>
      <c r="C73" s="28" t="s">
        <v>2931</v>
      </c>
      <c r="D73" s="28" t="s">
        <v>2930</v>
      </c>
      <c r="E73" s="31">
        <v>2023</v>
      </c>
      <c r="G73" s="64">
        <v>2023</v>
      </c>
      <c r="I73" s="14" t="s">
        <v>3935</v>
      </c>
    </row>
    <row r="74" spans="1:10" ht="15" customHeight="1" x14ac:dyDescent="0.25">
      <c r="A74" t="s">
        <v>2929</v>
      </c>
      <c r="B74" s="55" t="s">
        <v>3720</v>
      </c>
      <c r="C74" s="28" t="s">
        <v>2931</v>
      </c>
      <c r="D74" s="28" t="s">
        <v>2930</v>
      </c>
      <c r="E74" s="31">
        <v>2023</v>
      </c>
      <c r="G74" s="31" t="str">
        <f>MID(LPR_F_MORBARNFORLOEB,LEN(LPR_F_MORBARNFORLOEB)-3,4)</f>
        <v>2023</v>
      </c>
      <c r="I74" s="14" t="s">
        <v>3936</v>
      </c>
    </row>
    <row r="75" spans="1:10" ht="15" customHeight="1" x14ac:dyDescent="0.25">
      <c r="A75" t="s">
        <v>2351</v>
      </c>
      <c r="B75" s="52" t="s">
        <v>3083</v>
      </c>
      <c r="C75" s="28" t="s">
        <v>1499</v>
      </c>
      <c r="D75" s="28" t="s">
        <v>1498</v>
      </c>
      <c r="E75" s="31">
        <v>1977</v>
      </c>
      <c r="F75" s="35">
        <v>2019</v>
      </c>
      <c r="G75" s="31" t="str">
        <f>MID(LPRADM,LEN(LPRADM)-4,4)</f>
        <v>2019</v>
      </c>
      <c r="I75" s="14" t="s">
        <v>2676</v>
      </c>
    </row>
    <row r="76" spans="1:10" ht="15" customHeight="1" x14ac:dyDescent="0.25">
      <c r="A76" t="s">
        <v>1282</v>
      </c>
      <c r="B76" s="55" t="s">
        <v>3084</v>
      </c>
      <c r="C76" s="28" t="s">
        <v>1495</v>
      </c>
      <c r="D76" s="28" t="s">
        <v>1492</v>
      </c>
      <c r="E76" s="31">
        <v>1994</v>
      </c>
      <c r="F76" s="35">
        <v>2019</v>
      </c>
      <c r="G76" s="31" t="str">
        <f>MID(LPRBES,LEN(LPRBES)-4,4)</f>
        <v>2019</v>
      </c>
      <c r="I76" s="14" t="s">
        <v>2677</v>
      </c>
    </row>
    <row r="77" spans="1:10" ht="15" customHeight="1" x14ac:dyDescent="0.25">
      <c r="A77" t="s">
        <v>1258</v>
      </c>
      <c r="B77" s="55" t="s">
        <v>3082</v>
      </c>
      <c r="C77" s="28" t="s">
        <v>1429</v>
      </c>
      <c r="D77" s="28" t="s">
        <v>1476</v>
      </c>
      <c r="E77" s="31">
        <v>1977</v>
      </c>
      <c r="F77" s="35">
        <v>2019</v>
      </c>
      <c r="G77" s="31" t="str">
        <f>MID(LPRDIAG,LEN(LPRDIAG)-4,4)</f>
        <v>2019</v>
      </c>
      <c r="I77" s="41" t="s">
        <v>2678</v>
      </c>
    </row>
    <row r="78" spans="1:10" ht="15" customHeight="1" x14ac:dyDescent="0.25">
      <c r="A78" t="s">
        <v>1274</v>
      </c>
      <c r="B78" s="55" t="s">
        <v>1274</v>
      </c>
      <c r="C78" s="28" t="s">
        <v>1430</v>
      </c>
      <c r="D78" s="28" t="s">
        <v>1477</v>
      </c>
      <c r="E78" s="31">
        <v>1996</v>
      </c>
      <c r="F78" s="35">
        <v>2015</v>
      </c>
      <c r="G78" s="31" t="str">
        <f>MID(LPRDRG_S,LEN(LPRDRG_S)-4,4)</f>
        <v>2015</v>
      </c>
      <c r="I78" s="41"/>
      <c r="J78" s="14"/>
    </row>
    <row r="79" spans="1:10" ht="15" customHeight="1" x14ac:dyDescent="0.25">
      <c r="B79" s="55" t="s">
        <v>3081</v>
      </c>
      <c r="C79" s="28" t="s">
        <v>3146</v>
      </c>
      <c r="D79" s="28" t="s">
        <v>3147</v>
      </c>
      <c r="E79" s="31">
        <v>1977</v>
      </c>
      <c r="G79" s="31">
        <v>2019</v>
      </c>
      <c r="I79" s="14" t="s">
        <v>3148</v>
      </c>
      <c r="J79" s="14"/>
    </row>
    <row r="80" spans="1:10" ht="15" customHeight="1" x14ac:dyDescent="0.25">
      <c r="A80" t="s">
        <v>2352</v>
      </c>
      <c r="B80" s="55" t="s">
        <v>3090</v>
      </c>
      <c r="C80" s="28" t="s">
        <v>2359</v>
      </c>
      <c r="D80" s="28" t="s">
        <v>2360</v>
      </c>
      <c r="E80" s="31">
        <v>1996</v>
      </c>
      <c r="G80" s="31" t="str">
        <f>MID(LPRSKSOP,LEN(LPRSKSOP)-4,4)</f>
        <v>2019</v>
      </c>
      <c r="I80" s="14" t="s">
        <v>2679</v>
      </c>
      <c r="J80" s="14"/>
    </row>
    <row r="81" spans="1:10" ht="15" customHeight="1" x14ac:dyDescent="0.25">
      <c r="B81" s="55" t="s">
        <v>3091</v>
      </c>
      <c r="C81" s="28" t="s">
        <v>3149</v>
      </c>
      <c r="D81" s="28" t="s">
        <v>3150</v>
      </c>
      <c r="E81" s="31">
        <v>1999</v>
      </c>
      <c r="G81" s="31">
        <v>2019</v>
      </c>
      <c r="I81" s="14" t="s">
        <v>3151</v>
      </c>
      <c r="J81" s="14"/>
    </row>
    <row r="82" spans="1:10" ht="15" customHeight="1" x14ac:dyDescent="0.25">
      <c r="B82" s="55" t="s">
        <v>3153</v>
      </c>
      <c r="C82" s="28" t="s">
        <v>3156</v>
      </c>
      <c r="D82" s="28" t="s">
        <v>3159</v>
      </c>
      <c r="E82" s="31">
        <v>2016</v>
      </c>
      <c r="F82" s="35">
        <v>2018</v>
      </c>
      <c r="G82" s="31">
        <v>2018</v>
      </c>
      <c r="H82" s="14"/>
      <c r="I82" s="14" t="s">
        <v>3162</v>
      </c>
      <c r="J82" s="14"/>
    </row>
    <row r="83" spans="1:10" ht="15" customHeight="1" x14ac:dyDescent="0.25">
      <c r="B83" s="55" t="s">
        <v>3739</v>
      </c>
      <c r="C83" s="28" t="s">
        <v>3937</v>
      </c>
      <c r="D83" s="28" t="s">
        <v>3938</v>
      </c>
      <c r="E83" s="31">
        <v>2023</v>
      </c>
      <c r="G83" s="31">
        <v>2023</v>
      </c>
      <c r="H83" s="14"/>
      <c r="I83" s="14" t="s">
        <v>3939</v>
      </c>
      <c r="J83" s="14"/>
    </row>
    <row r="84" spans="1:10" ht="15" customHeight="1" x14ac:dyDescent="0.25">
      <c r="B84" s="55" t="s">
        <v>3154</v>
      </c>
      <c r="C84" s="28" t="s">
        <v>3157</v>
      </c>
      <c r="D84" s="28" t="s">
        <v>3160</v>
      </c>
      <c r="E84" s="31">
        <v>2016</v>
      </c>
      <c r="F84" s="35">
        <v>2018</v>
      </c>
      <c r="G84" s="31">
        <v>2018</v>
      </c>
      <c r="I84" s="14" t="s">
        <v>3163</v>
      </c>
      <c r="J84" s="14"/>
    </row>
    <row r="85" spans="1:10" ht="15" customHeight="1" x14ac:dyDescent="0.25">
      <c r="B85" s="55" t="s">
        <v>3155</v>
      </c>
      <c r="C85" s="28" t="s">
        <v>3158</v>
      </c>
      <c r="D85" s="28" t="s">
        <v>3161</v>
      </c>
      <c r="E85" s="31">
        <v>2016</v>
      </c>
      <c r="F85" s="35">
        <v>2018</v>
      </c>
      <c r="G85" s="31">
        <v>2018</v>
      </c>
      <c r="I85" s="14" t="s">
        <v>3164</v>
      </c>
      <c r="J85" s="14"/>
    </row>
    <row r="86" spans="1:10" ht="15" customHeight="1" x14ac:dyDescent="0.25">
      <c r="A86" t="s">
        <v>1259</v>
      </c>
      <c r="B86" s="51" t="s">
        <v>1259</v>
      </c>
      <c r="C86" s="28" t="s">
        <v>1413</v>
      </c>
      <c r="D86" s="28" t="s">
        <v>1460</v>
      </c>
      <c r="E86" s="31">
        <v>2007</v>
      </c>
      <c r="G86" s="31" t="str">
        <f>MID(OF,LEN(OF)-4,4)</f>
        <v>2024</v>
      </c>
      <c r="I86" s="14" t="s">
        <v>3226</v>
      </c>
    </row>
    <row r="87" spans="1:10" ht="15" customHeight="1" x14ac:dyDescent="0.25">
      <c r="A87" t="s">
        <v>2681</v>
      </c>
      <c r="B87" s="55" t="s">
        <v>2681</v>
      </c>
      <c r="C87" s="28" t="s">
        <v>1494</v>
      </c>
      <c r="D87" s="28" t="s">
        <v>1497</v>
      </c>
      <c r="E87" s="31">
        <v>1995</v>
      </c>
      <c r="F87" s="35">
        <v>2019</v>
      </c>
      <c r="G87" s="31" t="str">
        <f>MID(PSYK_ADM,LEN(PSYK_ADM)-3,4)</f>
        <v>2019</v>
      </c>
      <c r="I87" s="14" t="s">
        <v>2682</v>
      </c>
    </row>
    <row r="88" spans="1:10" ht="15" customHeight="1" x14ac:dyDescent="0.25">
      <c r="A88" t="s">
        <v>2680</v>
      </c>
      <c r="B88" s="55" t="s">
        <v>2680</v>
      </c>
      <c r="C88" s="28" t="s">
        <v>1493</v>
      </c>
      <c r="D88" s="28" t="s">
        <v>1496</v>
      </c>
      <c r="E88" s="31">
        <v>1995</v>
      </c>
      <c r="F88" s="35">
        <v>2019</v>
      </c>
      <c r="G88" s="31" t="str">
        <f>MID(PSYK_DIAG,LEN(PSYK_DIAG)-3,4)</f>
        <v>2019</v>
      </c>
      <c r="I88" s="14" t="s">
        <v>2683</v>
      </c>
    </row>
    <row r="89" spans="1:10" ht="15" customHeight="1" x14ac:dyDescent="0.25">
      <c r="A89" t="s">
        <v>2878</v>
      </c>
      <c r="B89" s="55" t="s">
        <v>2878</v>
      </c>
      <c r="C89" s="28" t="s">
        <v>2892</v>
      </c>
      <c r="D89" s="28" t="s">
        <v>2893</v>
      </c>
      <c r="E89" s="31">
        <v>1995</v>
      </c>
      <c r="F89" s="35">
        <v>2019</v>
      </c>
      <c r="G89" s="31" t="str">
        <f>MID(PSYK_DIAG,LEN(PSYK_DIAG)-3,4)</f>
        <v>2019</v>
      </c>
      <c r="I89" s="14" t="s">
        <v>2894</v>
      </c>
    </row>
    <row r="90" spans="1:10" ht="15" customHeight="1" x14ac:dyDescent="0.25">
      <c r="A90" t="s">
        <v>2879</v>
      </c>
      <c r="B90" s="55" t="s">
        <v>2879</v>
      </c>
      <c r="C90" s="28" t="s">
        <v>2895</v>
      </c>
      <c r="D90" s="28" t="s">
        <v>2896</v>
      </c>
      <c r="E90" s="31">
        <v>1995</v>
      </c>
      <c r="F90" s="35">
        <v>2019</v>
      </c>
      <c r="G90" s="31" t="str">
        <f>MID(PSYK_DIAG,LEN(PSYK_DIAG)-3,4)</f>
        <v>2019</v>
      </c>
      <c r="I90" s="14" t="s">
        <v>2915</v>
      </c>
    </row>
    <row r="91" spans="1:10" ht="15" customHeight="1" x14ac:dyDescent="0.25">
      <c r="B91" s="55" t="s">
        <v>3105</v>
      </c>
      <c r="C91" s="28" t="s">
        <v>3140</v>
      </c>
      <c r="D91" s="28" t="s">
        <v>3141</v>
      </c>
      <c r="E91" s="31">
        <v>1995</v>
      </c>
      <c r="F91" s="35">
        <v>2019</v>
      </c>
      <c r="G91" s="31">
        <v>2019</v>
      </c>
      <c r="I91" s="14" t="s">
        <v>3142</v>
      </c>
    </row>
    <row r="92" spans="1:10" ht="15" customHeight="1" x14ac:dyDescent="0.25">
      <c r="B92" s="55" t="s">
        <v>3114</v>
      </c>
      <c r="C92" s="28" t="s">
        <v>3143</v>
      </c>
      <c r="D92" s="28" t="s">
        <v>3144</v>
      </c>
      <c r="E92" s="31">
        <v>1995</v>
      </c>
      <c r="F92" s="35">
        <v>2019</v>
      </c>
      <c r="G92" s="31">
        <v>2019</v>
      </c>
      <c r="I92" s="14" t="s">
        <v>3145</v>
      </c>
    </row>
    <row r="93" spans="1:10" ht="15" customHeight="1" x14ac:dyDescent="0.25">
      <c r="A93" t="s">
        <v>1260</v>
      </c>
      <c r="B93" s="52" t="s">
        <v>1260</v>
      </c>
      <c r="C93" s="28" t="s">
        <v>1409</v>
      </c>
      <c r="D93" s="28" t="s">
        <v>1456</v>
      </c>
      <c r="E93" s="31">
        <v>1980</v>
      </c>
      <c r="G93" s="31" t="str">
        <f>MID(RAS,LEN(RAS)-4,4)</f>
        <v>2023</v>
      </c>
      <c r="I93" s="14" t="s">
        <v>3227</v>
      </c>
    </row>
    <row r="94" spans="1:10" ht="15" customHeight="1" x14ac:dyDescent="0.25">
      <c r="A94" t="s">
        <v>1261</v>
      </c>
      <c r="B94" s="52" t="s">
        <v>1261</v>
      </c>
      <c r="C94" s="28" t="s">
        <v>1416</v>
      </c>
      <c r="D94" s="28" t="s">
        <v>1463</v>
      </c>
      <c r="E94" s="31">
        <v>1994</v>
      </c>
      <c r="F94" s="35">
        <v>2019</v>
      </c>
      <c r="G94" s="31" t="str">
        <f>MID(SGDP,LEN(SGDP)-4,4)</f>
        <v>2019</v>
      </c>
      <c r="I94" s="14" t="s">
        <v>3228</v>
      </c>
    </row>
    <row r="95" spans="1:10" ht="15" customHeight="1" x14ac:dyDescent="0.25">
      <c r="A95" t="s">
        <v>1283</v>
      </c>
      <c r="B95" s="52" t="s">
        <v>1283</v>
      </c>
      <c r="C95" s="28" t="s">
        <v>1500</v>
      </c>
      <c r="D95" s="28" t="s">
        <v>1504</v>
      </c>
      <c r="E95" s="31">
        <v>2005</v>
      </c>
      <c r="G95" s="31" t="str">
        <f>MID(SSKO,LEN(SSKO)-4,4)</f>
        <v>2024</v>
      </c>
      <c r="I95" s="14" t="s">
        <v>3229</v>
      </c>
    </row>
    <row r="96" spans="1:10" ht="15" customHeight="1" x14ac:dyDescent="0.25">
      <c r="A96" t="s">
        <v>1284</v>
      </c>
      <c r="B96" s="55" t="s">
        <v>1284</v>
      </c>
      <c r="C96" s="28" t="s">
        <v>1501</v>
      </c>
      <c r="D96" s="28" t="s">
        <v>1505</v>
      </c>
      <c r="E96" s="31">
        <v>2005</v>
      </c>
      <c r="G96" s="31" t="str">
        <f>MID(SSSY,LEN(SSSY)-4,4)</f>
        <v>2024</v>
      </c>
      <c r="I96" s="14" t="s">
        <v>3230</v>
      </c>
    </row>
    <row r="97" spans="1:9" ht="15" customHeight="1" x14ac:dyDescent="0.25">
      <c r="A97" t="s">
        <v>1285</v>
      </c>
      <c r="B97" s="55" t="s">
        <v>1285</v>
      </c>
      <c r="C97" s="28" t="s">
        <v>1501</v>
      </c>
      <c r="D97" s="28" t="s">
        <v>1505</v>
      </c>
      <c r="E97" s="31">
        <v>1990</v>
      </c>
      <c r="F97" s="35">
        <v>2005</v>
      </c>
      <c r="G97" s="31" t="str">
        <f>MID(SYSI,LEN(SYSI)-4,4)</f>
        <v>2005</v>
      </c>
      <c r="I97" s="14" t="s">
        <v>3231</v>
      </c>
    </row>
    <row r="98" spans="1:9" ht="15" customHeight="1" x14ac:dyDescent="0.25">
      <c r="A98" t="s">
        <v>1286</v>
      </c>
      <c r="B98" s="55" t="s">
        <v>1286</v>
      </c>
      <c r="C98" s="28" t="s">
        <v>1502</v>
      </c>
      <c r="D98" s="28" t="s">
        <v>1506</v>
      </c>
      <c r="E98" s="31">
        <v>1992</v>
      </c>
      <c r="F98" s="35">
        <v>2005</v>
      </c>
      <c r="G98" s="31" t="str">
        <f>MID(SYST,LEN(SYST)-4,4)</f>
        <v>2005</v>
      </c>
      <c r="I98" s="14" t="s">
        <v>3232</v>
      </c>
    </row>
    <row r="99" spans="1:9" ht="15" customHeight="1" x14ac:dyDescent="0.25">
      <c r="A99" t="s">
        <v>1262</v>
      </c>
      <c r="B99" s="52" t="s">
        <v>1262</v>
      </c>
      <c r="C99" s="28" t="s">
        <v>1395</v>
      </c>
      <c r="D99" s="28" t="s">
        <v>1442</v>
      </c>
      <c r="E99" s="31">
        <v>1981</v>
      </c>
      <c r="G99" s="31" t="str">
        <f>MID(UDDA,LEN(UDDA)-4,4)</f>
        <v>2024</v>
      </c>
      <c r="H99" s="26" t="s">
        <v>2959</v>
      </c>
      <c r="I99" s="14" t="s">
        <v>3233</v>
      </c>
    </row>
    <row r="100" spans="1:9" ht="15" customHeight="1" x14ac:dyDescent="0.25">
      <c r="A100" t="s">
        <v>2743</v>
      </c>
      <c r="B100" s="52" t="s">
        <v>2743</v>
      </c>
      <c r="C100" s="28" t="s">
        <v>2747</v>
      </c>
      <c r="D100" s="28" t="s">
        <v>2748</v>
      </c>
      <c r="E100" s="31">
        <v>1970</v>
      </c>
      <c r="G100" s="31" t="str">
        <f>MID(UDDF,LEN(UDDF)-3,4)</f>
        <v>2409</v>
      </c>
      <c r="I100" s="14" t="s">
        <v>2749</v>
      </c>
    </row>
    <row r="101" spans="1:9" ht="15" customHeight="1" x14ac:dyDescent="0.25">
      <c r="B101" s="56" t="s">
        <v>2970</v>
      </c>
      <c r="C101" s="28" t="s">
        <v>3019</v>
      </c>
      <c r="D101" s="28" t="s">
        <v>3020</v>
      </c>
      <c r="E101" s="31">
        <v>2006</v>
      </c>
      <c r="G101" s="31">
        <v>2023</v>
      </c>
      <c r="I101" s="14" t="s">
        <v>3021</v>
      </c>
    </row>
    <row r="102" spans="1:9" ht="15" customHeight="1" x14ac:dyDescent="0.25">
      <c r="B102" s="52" t="s">
        <v>3116</v>
      </c>
      <c r="C102" s="28" t="s">
        <v>3135</v>
      </c>
      <c r="D102" s="28" t="s">
        <v>3136</v>
      </c>
      <c r="E102" s="31">
        <v>2013</v>
      </c>
      <c r="G102" s="31">
        <v>2023</v>
      </c>
      <c r="I102" s="14" t="s">
        <v>3137</v>
      </c>
    </row>
    <row r="103" spans="1:9" ht="15" customHeight="1" x14ac:dyDescent="0.25">
      <c r="B103" s="52" t="s">
        <v>3799</v>
      </c>
      <c r="C103" s="28" t="s">
        <v>3950</v>
      </c>
      <c r="D103" s="28" t="s">
        <v>3951</v>
      </c>
      <c r="E103" s="31">
        <v>2024</v>
      </c>
      <c r="G103" s="31">
        <v>2024</v>
      </c>
      <c r="I103" s="14" t="s">
        <v>3940</v>
      </c>
    </row>
    <row r="104" spans="1:9" ht="15" customHeight="1" x14ac:dyDescent="0.25">
      <c r="B104" s="52" t="s">
        <v>3862</v>
      </c>
      <c r="C104" s="28" t="s">
        <v>3949</v>
      </c>
      <c r="D104" s="28" t="s">
        <v>3952</v>
      </c>
      <c r="E104" s="31">
        <v>2024</v>
      </c>
      <c r="G104" s="31">
        <v>2024</v>
      </c>
      <c r="I104" s="14" t="s">
        <v>3941</v>
      </c>
    </row>
    <row r="105" spans="1:9" ht="15" customHeight="1" x14ac:dyDescent="0.25">
      <c r="B105" s="52" t="s">
        <v>3863</v>
      </c>
      <c r="C105" s="28" t="s">
        <v>3948</v>
      </c>
      <c r="D105" s="28" t="s">
        <v>3953</v>
      </c>
      <c r="E105" s="31">
        <v>2020</v>
      </c>
      <c r="G105" s="31">
        <v>2020</v>
      </c>
      <c r="I105" s="14" t="s">
        <v>3942</v>
      </c>
    </row>
    <row r="106" spans="1:9" ht="15" customHeight="1" x14ac:dyDescent="0.25">
      <c r="B106" s="52" t="s">
        <v>3891</v>
      </c>
      <c r="C106" s="28" t="s">
        <v>3947</v>
      </c>
      <c r="D106" s="28" t="s">
        <v>3954</v>
      </c>
      <c r="E106" s="31">
        <v>2022</v>
      </c>
      <c r="G106" s="31">
        <v>2022</v>
      </c>
      <c r="I106" s="14" t="s">
        <v>3943</v>
      </c>
    </row>
    <row r="107" spans="1:9" ht="15" customHeight="1" x14ac:dyDescent="0.25">
      <c r="B107" s="52" t="s">
        <v>3900</v>
      </c>
      <c r="C107" s="28" t="s">
        <v>3946</v>
      </c>
      <c r="D107" s="28" t="s">
        <v>3955</v>
      </c>
      <c r="E107" s="31">
        <v>2024</v>
      </c>
      <c r="G107" s="31">
        <v>2024</v>
      </c>
      <c r="I107" s="14" t="s">
        <v>3944</v>
      </c>
    </row>
    <row r="108" spans="1:9" ht="15" customHeight="1" x14ac:dyDescent="0.25">
      <c r="B108" s="52" t="s">
        <v>3908</v>
      </c>
      <c r="C108" s="28" t="s">
        <v>3956</v>
      </c>
      <c r="D108" s="28" t="s">
        <v>3957</v>
      </c>
      <c r="E108" s="31">
        <v>2024</v>
      </c>
      <c r="G108" s="31">
        <v>2024</v>
      </c>
      <c r="I108" s="14" t="s">
        <v>3945</v>
      </c>
    </row>
    <row r="109" spans="1:9" ht="15" customHeight="1" x14ac:dyDescent="0.25">
      <c r="A109" t="s">
        <v>1263</v>
      </c>
      <c r="B109" s="52" t="s">
        <v>1263</v>
      </c>
      <c r="C109" s="28" t="s">
        <v>1396</v>
      </c>
      <c r="D109" s="28" t="s">
        <v>1443</v>
      </c>
      <c r="E109" s="31">
        <v>2002</v>
      </c>
      <c r="G109" s="31" t="str">
        <f>MID(UDFK,LEN(UDFK)-3,4)</f>
        <v>2024</v>
      </c>
      <c r="I109" s="14" t="s">
        <v>2684</v>
      </c>
    </row>
    <row r="110" spans="1:9" ht="15" customHeight="1" x14ac:dyDescent="0.25">
      <c r="A110" t="s">
        <v>1264</v>
      </c>
      <c r="B110" s="52" t="s">
        <v>1264</v>
      </c>
      <c r="C110" s="28" t="s">
        <v>1397</v>
      </c>
      <c r="D110" s="28" t="s">
        <v>1444</v>
      </c>
      <c r="E110" s="31">
        <v>1978</v>
      </c>
      <c r="F110" s="36"/>
      <c r="G110" s="31" t="str">
        <f>MID(UDG,LEN(UDG)-3,4)</f>
        <v>2024</v>
      </c>
      <c r="I110" s="14" t="s">
        <v>2916</v>
      </c>
    </row>
    <row r="111" spans="1:9" ht="15" customHeight="1" x14ac:dyDescent="0.25">
      <c r="A111" t="s">
        <v>1265</v>
      </c>
      <c r="B111" s="52" t="s">
        <v>1265</v>
      </c>
      <c r="C111" s="28" t="s">
        <v>1398</v>
      </c>
      <c r="D111" s="28" t="s">
        <v>1445</v>
      </c>
      <c r="E111" s="31">
        <v>1998</v>
      </c>
      <c r="G111" s="31" t="str">
        <f>MID(UDGK,LEN(UDGK)-3,4)</f>
        <v>2024</v>
      </c>
      <c r="I111" s="14" t="s">
        <v>2917</v>
      </c>
    </row>
    <row r="112" spans="1:9" ht="15" customHeight="1" x14ac:dyDescent="0.25">
      <c r="B112" s="56" t="s">
        <v>3129</v>
      </c>
      <c r="C112" s="28" t="s">
        <v>3958</v>
      </c>
      <c r="D112" s="28" t="s">
        <v>3959</v>
      </c>
      <c r="E112" s="31">
        <v>2007</v>
      </c>
      <c r="G112" s="31">
        <v>2024</v>
      </c>
      <c r="I112" s="14" t="s">
        <v>3960</v>
      </c>
    </row>
    <row r="113" spans="1:28" ht="15" customHeight="1" x14ac:dyDescent="0.25">
      <c r="A113" t="s">
        <v>1266</v>
      </c>
      <c r="B113" s="52" t="s">
        <v>1266</v>
      </c>
      <c r="C113" s="28" t="s">
        <v>1399</v>
      </c>
      <c r="D113" s="28" t="s">
        <v>1446</v>
      </c>
      <c r="E113" s="31" t="s">
        <v>1301</v>
      </c>
      <c r="G113" s="31" t="str">
        <f>MID(UDKV,LEN(UDKV)-3,4)</f>
        <v>2024</v>
      </c>
      <c r="I113" s="14" t="s">
        <v>3234</v>
      </c>
    </row>
    <row r="114" spans="1:28" ht="15" customHeight="1" x14ac:dyDescent="0.25">
      <c r="A114" t="s">
        <v>1267</v>
      </c>
      <c r="B114" s="52" t="s">
        <v>1267</v>
      </c>
      <c r="C114" s="28" t="s">
        <v>1400</v>
      </c>
      <c r="D114" s="28" t="s">
        <v>1447</v>
      </c>
      <c r="E114" s="31">
        <v>2011</v>
      </c>
      <c r="G114" s="31" t="str">
        <f>MID(UDSP,LEN(UDSP)-4,4)</f>
        <v>2024</v>
      </c>
      <c r="I114" s="14" t="s">
        <v>3235</v>
      </c>
    </row>
    <row r="115" spans="1:28" ht="15" customHeight="1" x14ac:dyDescent="0.25">
      <c r="A115" t="s">
        <v>1268</v>
      </c>
      <c r="B115" s="52" t="s">
        <v>1268</v>
      </c>
      <c r="C115" s="28" t="s">
        <v>1401</v>
      </c>
      <c r="D115" s="28" t="s">
        <v>1448</v>
      </c>
      <c r="E115" s="31" t="s">
        <v>1301</v>
      </c>
      <c r="G115" s="31" t="str">
        <f>MID(VEUV,LEN(VEUV)-3,4)</f>
        <v>2024</v>
      </c>
      <c r="I115" s="14" t="s">
        <v>3236</v>
      </c>
    </row>
    <row r="116" spans="1:28" ht="15" customHeight="1" x14ac:dyDescent="0.25">
      <c r="A116" t="s">
        <v>1275</v>
      </c>
      <c r="B116" s="52" t="s">
        <v>1275</v>
      </c>
      <c r="C116" s="28" t="s">
        <v>1394</v>
      </c>
      <c r="D116" s="28" t="s">
        <v>1441</v>
      </c>
      <c r="E116" s="31">
        <v>1973</v>
      </c>
      <c r="G116" s="31" t="str">
        <f>MID(VNDS,LEN(VNDS)-3,4)</f>
        <v>2024</v>
      </c>
      <c r="H116" s="26" t="s">
        <v>1310</v>
      </c>
      <c r="I116" s="14" t="s">
        <v>3237</v>
      </c>
    </row>
    <row r="117" spans="1:28" ht="15" customHeight="1" x14ac:dyDescent="0.25">
      <c r="B117" s="15"/>
      <c r="C117" s="28"/>
      <c r="D117" s="28"/>
      <c r="I117" s="41"/>
    </row>
    <row r="118" spans="1:28" ht="15" customHeight="1" x14ac:dyDescent="0.25">
      <c r="B118" s="18"/>
      <c r="C118" s="28"/>
      <c r="D118" s="28"/>
      <c r="E118" s="31"/>
      <c r="I118" s="41"/>
    </row>
    <row r="119" spans="1:28" ht="15" customHeight="1" x14ac:dyDescent="0.25">
      <c r="B119" s="18"/>
      <c r="C119" s="28"/>
      <c r="D119" s="28"/>
      <c r="E119" s="31"/>
      <c r="I119" s="41"/>
    </row>
    <row r="120" spans="1:28" ht="15" customHeight="1" x14ac:dyDescent="0.25">
      <c r="B120" s="18"/>
      <c r="C120" s="28"/>
      <c r="D120" s="28"/>
      <c r="E120" s="31"/>
      <c r="I120" s="1"/>
    </row>
    <row r="121" spans="1:28" ht="15" customHeight="1" x14ac:dyDescent="0.25">
      <c r="B121" s="18"/>
      <c r="C121" s="28"/>
      <c r="D121" s="28"/>
      <c r="E121" s="31"/>
    </row>
    <row r="122" spans="1:28" ht="15" customHeight="1" x14ac:dyDescent="0.35">
      <c r="B122" s="18"/>
      <c r="C122" s="28"/>
      <c r="D122" s="28"/>
      <c r="E122" s="31"/>
      <c r="F122" s="34"/>
      <c r="J122" s="9"/>
      <c r="K122" s="9"/>
      <c r="L122" s="9"/>
      <c r="M122" s="9"/>
      <c r="N122" s="9"/>
      <c r="O122" s="9"/>
      <c r="P122" s="9"/>
      <c r="Q122" s="9"/>
      <c r="R122" s="9"/>
      <c r="S122" s="9"/>
      <c r="T122" s="9"/>
      <c r="U122" s="9"/>
      <c r="V122" s="9"/>
      <c r="W122" s="9"/>
      <c r="X122" s="9"/>
      <c r="Y122" s="9"/>
      <c r="Z122" s="9"/>
      <c r="AA122" s="9"/>
      <c r="AB122" s="9"/>
    </row>
    <row r="123" spans="1:28" ht="15" customHeight="1" x14ac:dyDescent="0.25">
      <c r="B123" s="18"/>
      <c r="C123" s="28"/>
      <c r="D123" s="28"/>
      <c r="E123" s="31"/>
    </row>
    <row r="124" spans="1:28" ht="15" customHeight="1" x14ac:dyDescent="0.25">
      <c r="B124" s="18"/>
      <c r="C124" s="28"/>
      <c r="D124" s="28"/>
      <c r="E124" s="31"/>
    </row>
    <row r="125" spans="1:28" ht="15" customHeight="1" x14ac:dyDescent="0.25">
      <c r="B125" s="18"/>
      <c r="C125" s="28"/>
      <c r="D125" s="28"/>
      <c r="E125" s="31"/>
    </row>
    <row r="126" spans="1:28" ht="15" customHeight="1" x14ac:dyDescent="0.25">
      <c r="B126" s="18"/>
      <c r="C126" s="28"/>
      <c r="D126" s="28"/>
      <c r="E126" s="31"/>
    </row>
    <row r="127" spans="1:28" ht="15" customHeight="1" x14ac:dyDescent="0.25">
      <c r="B127" s="18"/>
      <c r="C127" s="28"/>
      <c r="D127" s="28"/>
      <c r="E127" s="31"/>
    </row>
    <row r="128" spans="1:28" ht="15" customHeight="1" x14ac:dyDescent="0.25">
      <c r="B128" s="18"/>
      <c r="C128" s="28"/>
      <c r="D128" s="28"/>
      <c r="E128" s="31"/>
    </row>
    <row r="129" spans="2:7" ht="15" customHeight="1" x14ac:dyDescent="0.25">
      <c r="B129" s="18"/>
      <c r="C129" s="28"/>
      <c r="D129" s="28"/>
      <c r="E129" s="31"/>
      <c r="G129" s="31"/>
    </row>
    <row r="130" spans="2:7" ht="15" customHeight="1" x14ac:dyDescent="0.25">
      <c r="B130" s="18"/>
      <c r="C130" s="28"/>
      <c r="D130" s="28"/>
      <c r="E130" s="31"/>
    </row>
    <row r="131" spans="2:7" ht="15" customHeight="1" x14ac:dyDescent="0.25"/>
    <row r="132" spans="2:7" ht="15" customHeight="1" x14ac:dyDescent="0.25"/>
    <row r="133" spans="2:7" ht="15" customHeight="1" x14ac:dyDescent="0.25"/>
    <row r="134" spans="2:7" ht="15" customHeight="1" x14ac:dyDescent="0.25"/>
    <row r="135" spans="2:7" ht="15" customHeight="1" x14ac:dyDescent="0.25"/>
    <row r="136" spans="2:7" ht="15" customHeight="1" x14ac:dyDescent="0.25"/>
    <row r="137" spans="2:7" ht="15" customHeight="1" x14ac:dyDescent="0.25"/>
    <row r="138" spans="2:7" ht="15" customHeight="1" x14ac:dyDescent="0.25"/>
    <row r="139" spans="2:7" ht="15" customHeight="1" x14ac:dyDescent="0.25"/>
    <row r="140" spans="2:7" ht="15" customHeight="1" x14ac:dyDescent="0.25"/>
    <row r="141" spans="2:7" ht="15" customHeight="1" x14ac:dyDescent="0.25"/>
    <row r="142" spans="2:7" ht="15" customHeight="1" x14ac:dyDescent="0.25"/>
    <row r="143" spans="2:7" ht="15" customHeight="1" x14ac:dyDescent="0.25"/>
    <row r="144" spans="2:7" ht="15" customHeight="1" x14ac:dyDescent="0.25"/>
    <row r="145" ht="15" customHeight="1" x14ac:dyDescent="0.25"/>
    <row r="146" ht="15" customHeight="1" x14ac:dyDescent="0.25"/>
  </sheetData>
  <sortState xmlns:xlrd2="http://schemas.microsoft.com/office/spreadsheetml/2017/richdata2" ref="B5:AB127">
    <sortCondition ref="B5"/>
  </sortState>
  <hyperlinks>
    <hyperlink ref="B5" location="ADOP" display="ADOP" xr:uid="{00000000-0004-0000-0000-000000000000}"/>
    <hyperlink ref="B30" location="DOD" display="DOD" xr:uid="{00000000-0004-0000-0000-000001000000}"/>
    <hyperlink ref="B38" location="FAFA" display="FAFA" xr:uid="{00000000-0004-0000-0000-000002000000}"/>
    <hyperlink ref="B41" location="FAIN" display="FAIN" xr:uid="{00000000-0004-0000-0000-000003000000}"/>
    <hyperlink ref="B39" location="FAHU" display="FAHU" xr:uid="{00000000-0004-0000-0000-000004000000}"/>
    <hyperlink ref="B45" location="HUST" display="HUST" xr:uid="{00000000-0004-0000-0000-000005000000}"/>
    <hyperlink ref="B43" location="FOB" display="FOB" xr:uid="{00000000-0004-0000-0000-000006000000}"/>
    <hyperlink ref="B40" location="FAIK" display="FAIK" xr:uid="{00000000-0004-0000-0000-000007000000}"/>
    <hyperlink ref="B44" location="FTDB" display="FTDB" xr:uid="{00000000-0004-0000-0000-000008000000}"/>
    <hyperlink ref="B50" location="IEPE" display="IEPE" xr:uid="{00000000-0004-0000-0000-000009000000}"/>
    <hyperlink ref="B116" location="VNDS" display="VNDS" xr:uid="{00000000-0004-0000-0000-00000A000000}"/>
    <hyperlink ref="B61" location="LMDB" display="LMDB" xr:uid="{00000000-0004-0000-0000-00000B000000}"/>
    <hyperlink ref="B14" location="BEF" display="BEF" xr:uid="{00000000-0004-0000-0000-00000C000000}"/>
    <hyperlink ref="B42" location="FAM" display="FAM" xr:uid="{00000000-0004-0000-0000-00000D000000}"/>
    <hyperlink ref="B99" location="UDDA" display="UDDA" xr:uid="{00000000-0004-0000-0000-000012000000}"/>
    <hyperlink ref="B109" location="UDFK" display="UDFK" xr:uid="{00000000-0004-0000-0000-000013000000}"/>
    <hyperlink ref="B110" location="UDG" display="UDG" xr:uid="{00000000-0004-0000-0000-000014000000}"/>
    <hyperlink ref="B111" location="UDGK" display="UDGK" xr:uid="{00000000-0004-0000-0000-000015000000}"/>
    <hyperlink ref="B113" location="UDKV" display="UDKV" xr:uid="{00000000-0004-0000-0000-000016000000}"/>
    <hyperlink ref="B114" location="UDSP" display="UDSP" xr:uid="{00000000-0004-0000-0000-000017000000}"/>
    <hyperlink ref="B115" location="VEUV" display="VEUV" xr:uid="{00000000-0004-0000-0000-000018000000}"/>
    <hyperlink ref="B22" location="BUA" display="BUA" xr:uid="{00000000-0004-0000-0000-000019000000}"/>
    <hyperlink ref="B25" location="BUFO" display="BUFO" xr:uid="{00000000-0004-0000-0000-00001A000000}"/>
    <hyperlink ref="B28" location="DAGI" display="DAGI" xr:uid="{00000000-0004-0000-0000-00001B000000}"/>
    <hyperlink ref="B54" location="KRAF" display="KRAF" xr:uid="{00000000-0004-0000-0000-00001C000000}"/>
    <hyperlink ref="B55" location="KRAN" display="KRAN" xr:uid="{00000000-0004-0000-0000-00001D000000}"/>
    <hyperlink ref="B56" location="KRIN" display="KRIN" xr:uid="{00000000-0004-0000-0000-00001E000000}"/>
    <hyperlink ref="B57" location="KRKO" display="KRKO" xr:uid="{00000000-0004-0000-0000-00001F000000}"/>
    <hyperlink ref="B59" location="KROF" display="KROF" xr:uid="{00000000-0004-0000-0000-000020000000}"/>
    <hyperlink ref="B60" location="KRSI" display="KRSI" xr:uid="{00000000-0004-0000-0000-000021000000}"/>
    <hyperlink ref="B20" location="BOL" display="BOL" xr:uid="{00000000-0004-0000-0000-000022000000}"/>
    <hyperlink ref="B35" location="EJER" display="EJER" xr:uid="{00000000-0004-0000-0000-000023000000}"/>
    <hyperlink ref="B36" location="EJSA" display="EJSA" xr:uid="{00000000-0004-0000-0000-000024000000}"/>
    <hyperlink ref="B37" location="EJVK" display="EJVK" xr:uid="{00000000-0004-0000-0000-000025000000}"/>
    <hyperlink ref="B33" location="DREAM" display="DREAM" xr:uid="{00000000-0004-0000-0000-000027000000}"/>
    <hyperlink ref="B77" location="LPRDIAG" display="LPR_DIAG" xr:uid="{00000000-0004-0000-0000-000028000000}"/>
    <hyperlink ref="B78" location="LPRDRG_S" display="LPRDRG_S" xr:uid="{00000000-0004-0000-0000-000029000000}"/>
    <hyperlink ref="B48" location="IDAS" display="IDAS" xr:uid="{00000000-0004-0000-0000-00002A000000}"/>
    <hyperlink ref="B49" location="IDFI" display="IDFI" xr:uid="{00000000-0004-0000-0000-00002B000000}"/>
    <hyperlink ref="B6" location="AKM" display="AKM" xr:uid="{00000000-0004-0000-0000-00002C000000}"/>
    <hyperlink ref="B46" location="IDAN" display="IDAN" xr:uid="{00000000-0004-0000-0000-00002D000000}"/>
    <hyperlink ref="B47" location="IDAP" display="IDAP" xr:uid="{00000000-0004-0000-0000-00002E000000}"/>
    <hyperlink ref="B62" location="LON" display="LON" xr:uid="{00000000-0004-0000-0000-000030000000}"/>
    <hyperlink ref="B7" location="AMFO" display="AMFO" xr:uid="{00000000-0004-0000-0000-000032000000}"/>
    <hyperlink ref="B34" location="DUR" display="DUR" xr:uid="{00000000-0004-0000-0000-000034000000}"/>
    <hyperlink ref="B86" location="OF" display="OF" xr:uid="{00000000-0004-0000-0000-000035000000}"/>
    <hyperlink ref="B94" location="SGDP" display="SGDP" xr:uid="{00000000-0004-0000-0000-000036000000}"/>
    <hyperlink ref="I5" r:id="rId1" xr:uid="{00000000-0004-0000-0000-000037000000}"/>
    <hyperlink ref="I38" r:id="rId2" xr:uid="{00000000-0004-0000-0000-000038000000}"/>
    <hyperlink ref="I39" r:id="rId3" xr:uid="{00000000-0004-0000-0000-000039000000}"/>
    <hyperlink ref="I41" r:id="rId4" xr:uid="{00000000-0004-0000-0000-00003A000000}"/>
    <hyperlink ref="I50" r:id="rId5" xr:uid="{00000000-0004-0000-0000-00003B000000}"/>
    <hyperlink ref="I116" r:id="rId6" xr:uid="{00000000-0004-0000-0000-00003C000000}"/>
    <hyperlink ref="I99" r:id="rId7" xr:uid="{00000000-0004-0000-0000-000041000000}"/>
    <hyperlink ref="I111" r:id="rId8" xr:uid="{00000000-0004-0000-0000-000042000000}"/>
    <hyperlink ref="I113" r:id="rId9" xr:uid="{00000000-0004-0000-0000-000043000000}"/>
    <hyperlink ref="I114" r:id="rId10" xr:uid="{00000000-0004-0000-0000-000044000000}"/>
    <hyperlink ref="I115" r:id="rId11" xr:uid="{00000000-0004-0000-0000-000045000000}"/>
    <hyperlink ref="I28" r:id="rId12" xr:uid="{00000000-0004-0000-0000-000046000000}"/>
    <hyperlink ref="I6" r:id="rId13" xr:uid="{00000000-0004-0000-0000-000047000000}"/>
    <hyperlink ref="I93" r:id="rId14" xr:uid="{00000000-0004-0000-0000-000048000000}"/>
    <hyperlink ref="B31" location="DODSAARS" display="DODSAARS" xr:uid="{00000000-0004-0000-0000-000049000000}"/>
    <hyperlink ref="B32" location="DODSAASG" display="DODSAASG" xr:uid="{00000000-0004-0000-0000-00004A000000}"/>
    <hyperlink ref="B10" location="BBRB" display="BBRB" xr:uid="{00000000-0004-0000-0000-00004B000000}"/>
    <hyperlink ref="B12" location="BBRE" display="BBRE" xr:uid="{00000000-0004-0000-0000-00004C000000}"/>
    <hyperlink ref="B76" location="LPRBES" display="LPR_BES" xr:uid="{00000000-0004-0000-0000-00004D000000}"/>
    <hyperlink ref="B88" location="PSYK_DIAG" display="PSYK_DIAG" xr:uid="{00000000-0004-0000-0000-00004E000000}"/>
    <hyperlink ref="B87" location="PSYK_ADM" display="PSYK_ADM" xr:uid="{00000000-0004-0000-0000-00004F000000}"/>
    <hyperlink ref="B96" location="SSSY" display="SSSY" xr:uid="{00000000-0004-0000-0000-000050000000}"/>
    <hyperlink ref="B97" location="SYSI" display="SYSI" xr:uid="{00000000-0004-0000-0000-000051000000}"/>
    <hyperlink ref="B95" location="SSKO" display="SSKO" xr:uid="{00000000-0004-0000-0000-000052000000}"/>
    <hyperlink ref="B98" location="SYST" display="SYST" xr:uid="{00000000-0004-0000-0000-000053000000}"/>
    <hyperlink ref="B53" location="KOTRE" display="KOTRE" xr:uid="{00000000-0004-0000-0000-000055000000}"/>
    <hyperlink ref="B51" location="IND" display="IND" xr:uid="{00000000-0004-0000-0000-000056000000}"/>
    <hyperlink ref="I53" r:id="rId15" xr:uid="{00000000-0004-0000-0000-000058000000}"/>
    <hyperlink ref="I7" r:id="rId16" xr:uid="{00000000-0004-0000-0000-00005A000000}"/>
    <hyperlink ref="I34" r:id="rId17" xr:uid="{00000000-0004-0000-0000-00005B000000}"/>
    <hyperlink ref="I37" r:id="rId18" xr:uid="{00000000-0004-0000-0000-00005C000000}"/>
    <hyperlink ref="I36" r:id="rId19" xr:uid="{00000000-0004-0000-0000-00005D000000}"/>
    <hyperlink ref="I35" r:id="rId20" xr:uid="{00000000-0004-0000-0000-00005E000000}"/>
    <hyperlink ref="I12" r:id="rId21" xr:uid="{00000000-0004-0000-0000-00005F000000}"/>
    <hyperlink ref="I10" r:id="rId22" xr:uid="{00000000-0004-0000-0000-000060000000}"/>
    <hyperlink ref="I60" r:id="rId23" xr:uid="{00000000-0004-0000-0000-000061000000}"/>
    <hyperlink ref="I59" r:id="rId24" xr:uid="{00000000-0004-0000-0000-000062000000}"/>
    <hyperlink ref="I57" r:id="rId25" xr:uid="{00000000-0004-0000-0000-000063000000}"/>
    <hyperlink ref="I55" r:id="rId26" xr:uid="{00000000-0004-0000-0000-000064000000}"/>
    <hyperlink ref="I94" r:id="rId27" xr:uid="{00000000-0004-0000-0000-000065000000}"/>
    <hyperlink ref="I98" r:id="rId28" xr:uid="{00000000-0004-0000-0000-000066000000}"/>
    <hyperlink ref="I97" r:id="rId29" xr:uid="{00000000-0004-0000-0000-000067000000}"/>
    <hyperlink ref="I96" r:id="rId30" xr:uid="{00000000-0004-0000-0000-000068000000}"/>
    <hyperlink ref="I95" r:id="rId31" xr:uid="{00000000-0004-0000-0000-000069000000}"/>
    <hyperlink ref="I86" r:id="rId32" xr:uid="{00000000-0004-0000-0000-00006A000000}"/>
    <hyperlink ref="I49" r:id="rId33" xr:uid="{00000000-0004-0000-0000-00006B000000}"/>
    <hyperlink ref="I51" r:id="rId34" xr:uid="{00000000-0004-0000-0000-00006C000000}"/>
    <hyperlink ref="B93" location="RAS" display="RAS" xr:uid="{00000000-0004-0000-0000-00006D000000}"/>
    <hyperlink ref="I40" r:id="rId35" xr:uid="{00000000-0004-0000-0000-00006E000000}"/>
    <hyperlink ref="B8" location="BARNFORA" display="BARNFORA" xr:uid="{00000000-0004-0000-0000-000070000000}"/>
    <hyperlink ref="B75" location="LPRADM" display="LPR_ADM" xr:uid="{00000000-0004-0000-0000-000071000000}"/>
    <hyperlink ref="B80" location="LPR_SKSOPR" display="LPR_SKSOPR" xr:uid="{00000000-0004-0000-0000-000072000000}"/>
    <hyperlink ref="B23:B24" location="BUA" display="BUA" xr:uid="{00000000-0004-0000-0000-000073000000}"/>
    <hyperlink ref="B23" location="BUAH" display="BUAH" xr:uid="{00000000-0004-0000-0000-000074000000}"/>
    <hyperlink ref="B24" location="BUAS" display="BUAS" xr:uid="{00000000-0004-0000-0000-000075000000}"/>
    <hyperlink ref="I75" r:id="rId36" xr:uid="{00000000-0004-0000-0000-000076000000}"/>
    <hyperlink ref="I77" r:id="rId37" xr:uid="{00000000-0004-0000-0000-000077000000}"/>
    <hyperlink ref="B58" location="KRMS" display="KRMS" xr:uid="{00000000-0004-0000-0000-000078000000}"/>
    <hyperlink ref="I20" r:id="rId38" xr:uid="{00000000-0004-0000-0000-000079000000}"/>
    <hyperlink ref="I14" r:id="rId39" xr:uid="{00000000-0004-0000-0000-00007A000000}"/>
    <hyperlink ref="I110" r:id="rId40" xr:uid="{00000000-0004-0000-0000-00007B000000}"/>
    <hyperlink ref="I109" r:id="rId41" xr:uid="{00000000-0004-0000-0000-00007C000000}"/>
    <hyperlink ref="I88" r:id="rId42" xr:uid="{00000000-0004-0000-0000-00007D000000}"/>
    <hyperlink ref="I87" r:id="rId43" xr:uid="{00000000-0004-0000-0000-00007E000000}"/>
    <hyperlink ref="I80" r:id="rId44" xr:uid="{00000000-0004-0000-0000-00007F000000}"/>
    <hyperlink ref="I76" r:id="rId45" xr:uid="{00000000-0004-0000-0000-000080000000}"/>
    <hyperlink ref="I62" r:id="rId46" xr:uid="{00000000-0004-0000-0000-000081000000}"/>
    <hyperlink ref="I61" r:id="rId47" xr:uid="{00000000-0004-0000-0000-000082000000}"/>
    <hyperlink ref="I58" r:id="rId48" xr:uid="{00000000-0004-0000-0000-000083000000}"/>
    <hyperlink ref="I56" r:id="rId49" xr:uid="{00000000-0004-0000-0000-000084000000}"/>
    <hyperlink ref="I54" r:id="rId50" xr:uid="{00000000-0004-0000-0000-000085000000}"/>
    <hyperlink ref="I23" r:id="rId51" xr:uid="{00000000-0004-0000-0000-000088000000}"/>
    <hyperlink ref="I25" r:id="rId52" xr:uid="{00000000-0004-0000-0000-000089000000}"/>
    <hyperlink ref="I30" r:id="rId53" xr:uid="{00000000-0004-0000-0000-00008A000000}"/>
    <hyperlink ref="I22" r:id="rId54" xr:uid="{00000000-0004-0000-0000-00008B000000}"/>
    <hyperlink ref="I31" r:id="rId55" xr:uid="{00000000-0004-0000-0000-00008C000000}"/>
    <hyperlink ref="I32" r:id="rId56" xr:uid="{00000000-0004-0000-0000-00008D000000}"/>
    <hyperlink ref="I33" r:id="rId57" xr:uid="{00000000-0004-0000-0000-00008E000000}"/>
    <hyperlink ref="I43" r:id="rId58" xr:uid="{00000000-0004-0000-0000-00008F000000}"/>
    <hyperlink ref="I44" r:id="rId59" xr:uid="{00000000-0004-0000-0000-000090000000}"/>
    <hyperlink ref="I46" r:id="rId60" xr:uid="{00000000-0004-0000-0000-000091000000}"/>
    <hyperlink ref="I48" r:id="rId61" xr:uid="{00000000-0004-0000-0000-000092000000}"/>
    <hyperlink ref="B100" location="UDDF" display="UDDF" xr:uid="{00000000-0004-0000-0000-000093000000}"/>
    <hyperlink ref="I100" r:id="rId62" xr:uid="{00000000-0004-0000-0000-000094000000}"/>
    <hyperlink ref="B19" location="BOERNSB" display="BOERNSB" xr:uid="{00000000-0004-0000-0000-000095000000}"/>
    <hyperlink ref="B18" location="BOERNFB" display="BOERNFB" xr:uid="{00000000-0004-0000-0000-000096000000}"/>
    <hyperlink ref="B29" location="DAR" display="DAR" xr:uid="{00000000-0004-0000-0000-000097000000}"/>
    <hyperlink ref="B15" location="BEFADR" display="BEFADR" xr:uid="{00000000-0004-0000-0000-000098000000}"/>
    <hyperlink ref="B16" location="BEFBOP" display="BEFBOP" xr:uid="{00000000-0004-0000-0000-000099000000}"/>
    <hyperlink ref="B90" location="PSYK_PSYKIO" display="PSYK_PSYKIO" xr:uid="{00000000-0004-0000-0000-00009A000000}"/>
    <hyperlink ref="B89" location="PSYK_PERS" display="PSYK_PERS" xr:uid="{00000000-0004-0000-0000-00009B000000}"/>
    <hyperlink ref="I24" r:id="rId63" xr:uid="{00000000-0004-0000-0000-00009C000000}"/>
    <hyperlink ref="I15" r:id="rId64" display="https://www.dst.dk/extranet/ForskningVariabellister/BEFADR - Adresseregister.html" xr:uid="{00000000-0004-0000-0000-00009D000000}"/>
    <hyperlink ref="I16" r:id="rId65" display="https://www.dst.dk/extranet/ForskningVariabellister/BEFBOP - Bop%C3%A6ls%C3%A6ndringer.html" xr:uid="{00000000-0004-0000-0000-00009E000000}"/>
    <hyperlink ref="I18" r:id="rId66" display="https://www.dst.dk/extranet/ForskningVariabellister/BOERNFB - B%C3%B8rnepasning 0-5 %C3%A5rige (Indskrevne B%C3%B8rn).html" xr:uid="{00000000-0004-0000-0000-00009F000000}"/>
    <hyperlink ref="I19" r:id="rId67" display="https://www.dst.dk/extranet/ForskningVariabellister/BOERNSB - B%C3%B8rnepasning over 5 %C3%A5r (Indskrevne B%C3%B8rn).html" xr:uid="{00000000-0004-0000-0000-0000A0000000}"/>
    <hyperlink ref="I29" r:id="rId68" display="https://www.dst.dk/extranet/ForskningVariabellister/DAR - Danmarks adresseregister.html" xr:uid="{00000000-0004-0000-0000-0000A1000000}"/>
    <hyperlink ref="I47" r:id="rId69" xr:uid="{00000000-0004-0000-0000-0000A3000000}"/>
    <hyperlink ref="I89" r:id="rId70" xr:uid="{00000000-0004-0000-0000-0000A4000000}"/>
    <hyperlink ref="I90" r:id="rId71" xr:uid="{00000000-0004-0000-0000-0000A5000000}"/>
    <hyperlink ref="B63" location="LPR_F_DIAGNOSER" display="LPR_F_DIAGNOSER" xr:uid="{00000000-0004-0000-0000-0000A6000000}"/>
    <hyperlink ref="B64" location="LPR_F_FORLOEB" display="LPR_F_FORLOEB" xr:uid="{00000000-0004-0000-0000-0000A8000000}"/>
    <hyperlink ref="B65" location="LPR_F_HELBREDSFORLOEB" display="LPR_F_HELBREDSFORLOEB" xr:uid="{00000000-0004-0000-0000-0000A9000000}"/>
    <hyperlink ref="B66" location="LPR_F_HENVISNING_TILLAEG" display="LPR_F_HENVISNING_TILLAEG" xr:uid="{00000000-0004-0000-0000-0000AA000000}"/>
    <hyperlink ref="B67" location="LPR_F_KONTAKTER" display="LPR_F_KONTAKTER" xr:uid="{00000000-0004-0000-0000-0000AB000000}"/>
    <hyperlink ref="B69" location="LPR_F_MORBARNFORLOEB" display="LPR_F_MORBARNFORLOEB" xr:uid="{00000000-0004-0000-0000-0000AC000000}"/>
    <hyperlink ref="B71" location="LPR_F_ORGANISATIONER" display="LPR_F_ORGANISATIONER" xr:uid="{00000000-0004-0000-0000-0000AD000000}"/>
    <hyperlink ref="B72" location="LPR_F_PROCEDURER_ANDRE" display="LPR_F_PROCEDURER_ANDRE" xr:uid="{00000000-0004-0000-0000-0000AE000000}"/>
    <hyperlink ref="B73" location="LPR_F_PROCEDURER_KIRURGI" display="LPR_F_PROCEDURER_KIRURGI" xr:uid="{00000000-0004-0000-0000-0000AF000000}"/>
    <hyperlink ref="B74" location="LPR_F_RESULTATER" display="LPR_F_RESULTATER" xr:uid="{00000000-0004-0000-0000-0000B0000000}"/>
    <hyperlink ref="B9" location="BBR_ADG" display="BBR_ADG" xr:uid="{00000000-0004-0000-0000-0000B1000000}"/>
    <hyperlink ref="B11" location="BBRBYGNING" display="BBRBYGNING" xr:uid="{00000000-0004-0000-0000-0000B2000000}"/>
    <hyperlink ref="B13" location="BBRENHED" display="BBRENHED" xr:uid="{00000000-0004-0000-0000-0000B3000000}"/>
    <hyperlink ref="B101" location="UDDINST" display="UDDINST" xr:uid="{B0380257-8A25-4CA8-8C30-F9DC3B40FBB5}"/>
    <hyperlink ref="B17" location="All!B176" display="BFL" xr:uid="{A0BC8EEF-360D-48E9-8228-80F94D90900F}"/>
    <hyperlink ref="B102" location="UDDLAERER" display="UDDLAERER" xr:uid="{55A27056-BBB4-4A3F-A153-6CE173D55461}"/>
    <hyperlink ref="I102" r:id="rId72" xr:uid="{E752DD16-148F-4BD0-87BC-DCA551315360}"/>
    <hyperlink ref="B70" location="All!B1296" display="LPR_F_NYT_HELBREDSFORLOEB" xr:uid="{A0BA3979-068F-4778-85C0-247F1302331E}"/>
    <hyperlink ref="B68" location="All!B1270" display="LPR_F_KONTAKTLOKATIONER" xr:uid="{73A321DB-29D7-4DC2-8DE8-2EED5386AC14}"/>
    <hyperlink ref="I91" r:id="rId73" xr:uid="{A2ACFB03-D250-497D-BBEB-328047A108A3}"/>
    <hyperlink ref="B91" location="PSYK_SKSOPR" display="PSYK_SKSOPR" xr:uid="{C9E7B04A-72F4-4E11-8EB6-C5662AC1E2C6}"/>
    <hyperlink ref="B92" location="PSYK_SKSUBE" display="PSYK_SKSUBE" xr:uid="{6FAB0970-08AE-438E-96F4-5F0402949C70}"/>
    <hyperlink ref="I92" r:id="rId74" xr:uid="{333AB0DC-C5BC-4488-A0D9-0115AF4A360B}"/>
    <hyperlink ref="I79" r:id="rId75" xr:uid="{C6AB5ADB-5213-4820-9DA5-99824E19AD88}"/>
    <hyperlink ref="B81" location="LPR_SKSUBE" display="LPR_SKSUBE" xr:uid="{BA73E0EC-E6B2-498B-B058-58AC9CFC9D34}"/>
    <hyperlink ref="B82" location="MFR" display="MFR" xr:uid="{770E2E4A-4FED-4B73-9FA4-95F9B547BA01}"/>
    <hyperlink ref="B84" location="MFRDFOED" display="MFRDFOED" xr:uid="{7095CC56-B285-451C-A4D2-51AB500AEBD3}"/>
    <hyperlink ref="B85" location="MFRHJMFO" display="MFRHJMFO" xr:uid="{E99AC03D-6589-47B1-99FD-D2288CB495EE}"/>
    <hyperlink ref="I85" r:id="rId76" xr:uid="{518F0C29-F4DB-44BA-BFF7-42AE1B0FBC4B}"/>
    <hyperlink ref="I84" r:id="rId77" xr:uid="{F934CFBB-4ED7-4774-B952-9D262FC4FC02}"/>
    <hyperlink ref="I82" r:id="rId78" xr:uid="{634FBD88-90E6-4FEC-90BA-DB3D309ED1E4}"/>
    <hyperlink ref="I81" r:id="rId79" xr:uid="{B930DC0B-EC75-431B-93FC-9901F3835583}"/>
    <hyperlink ref="I17" r:id="rId80" xr:uid="{E2B5EF29-C01F-48A4-B972-147A3BA7FAB2}"/>
    <hyperlink ref="I13" r:id="rId81" xr:uid="{A8683F03-D6FC-4612-AB6A-5BDBFACDB291}"/>
    <hyperlink ref="I11" r:id="rId82" xr:uid="{135F90EE-4A88-4394-88CB-3CC8EF7D7D3B}"/>
    <hyperlink ref="I9" r:id="rId83" xr:uid="{EF9DB798-3C3C-40A0-9862-083CC4771A89}"/>
    <hyperlink ref="I101" r:id="rId84" xr:uid="{B4E06E6C-9FBA-4843-8DD6-794A1E27FE65}"/>
    <hyperlink ref="B21" location="BOLIG" display="BOLIG" xr:uid="{2825D85E-645B-48E7-BBF5-4AFF98443066}"/>
    <hyperlink ref="B26" location="BYSTRB" display="BYSTRB" xr:uid="{3D7F9236-DC5B-4198-97A7-4B7A7F77FBB1}"/>
    <hyperlink ref="B27" location="CIV" display="CIV" xr:uid="{AF4373E0-7514-4E55-99C9-3FB217EC3676}"/>
    <hyperlink ref="B52" location="INDFORD" display="INDFORD" xr:uid="{D94398EC-D61E-4310-A20C-58E0F84C692F}"/>
    <hyperlink ref="B103" location="UDD_TRIVSEL_STORE_KLASSER" display="UDD_TRIVSEL_STORE_KLASSER" xr:uid="{D72E743E-C988-47BC-8923-A5F3E70BDCA1}"/>
    <hyperlink ref="B104" location="UDD_TRIVSEL_SMAA_KLASSER" display="UDD_TRIVSEL_SMAA_KLASSER" xr:uid="{AA1CE19D-1580-43C6-9F17-A19CD76A90B4}"/>
    <hyperlink ref="B105" location="UDD_NATTEST_OPRINDELIGE" display="UDD_NATTEST_OPRINDELIGE" xr:uid="{B38B707A-ADB0-4F8D-84CC-0A6C075F6467}"/>
    <hyperlink ref="B106" location="UDD_NATTEST_GENBEREGNEDE" display="UDD_NATTEST_GENBEREGNEDE" xr:uid="{8FD69855-15B1-43CE-884F-AACF3521DCEC}"/>
    <hyperlink ref="B107" location="UDD_FOLKESKOLE_FRAVAER_STIL" display="UDD_FOLKESKOLE_FRAVAER_STIL" xr:uid="{8D3E11B8-B602-4D6B-8DE2-7B1A8B1134F3}"/>
    <hyperlink ref="B108" location="UDD_FOLKESKOL_NAT_OVERGTEST" display="UDD_FOLKESKOL_NAT_OVERGTEST" xr:uid="{160FC312-EA7E-47FA-A317-DFA316E327DB}"/>
    <hyperlink ref="B112" location="UDKLASSE_ID" display="UDKLASSE_ID" xr:uid="{94F9DAB1-CE99-4DA9-817B-A05B357E7EE0}"/>
  </hyperlinks>
  <pageMargins left="0.7" right="0.7" top="0.75" bottom="0.75" header="0.3" footer="0.3"/>
  <pageSetup paperSize="9" orientation="portrait" r:id="rId8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D154"/>
  <sheetViews>
    <sheetView zoomScale="90" zoomScaleNormal="90" workbookViewId="0">
      <pane ySplit="3" topLeftCell="A4" activePane="bottomLeft" state="frozen"/>
      <selection pane="bottomLeft" activeCell="B45" sqref="B45"/>
    </sheetView>
  </sheetViews>
  <sheetFormatPr defaultRowHeight="15" customHeight="1" x14ac:dyDescent="0.25"/>
  <cols>
    <col min="1" max="1" width="30.7109375" customWidth="1"/>
    <col min="2" max="3" width="35.7109375" style="30" customWidth="1"/>
    <col min="4" max="4" width="7.7109375" style="33" customWidth="1"/>
    <col min="5" max="5" width="7.7109375" style="35" customWidth="1"/>
    <col min="6" max="6" width="8.28515625" style="33" customWidth="1"/>
    <col min="7" max="7" width="18.28515625" style="26" customWidth="1"/>
    <col min="8" max="8" width="133.5703125" customWidth="1"/>
  </cols>
  <sheetData>
    <row r="1" spans="1:308" ht="30" customHeight="1" x14ac:dyDescent="0.35">
      <c r="A1" s="43" t="s">
        <v>1514</v>
      </c>
      <c r="B1" s="23"/>
      <c r="C1" s="23"/>
      <c r="D1" s="32"/>
      <c r="E1" s="34"/>
      <c r="F1" s="32"/>
    </row>
    <row r="2" spans="1:308" ht="30" customHeight="1" x14ac:dyDescent="0.35">
      <c r="A2" s="73" t="s">
        <v>1304</v>
      </c>
      <c r="B2" s="73"/>
      <c r="C2" s="23"/>
      <c r="D2" s="32"/>
      <c r="E2" s="34"/>
      <c r="F2" s="32"/>
    </row>
    <row r="3" spans="1:308" s="1" customFormat="1" ht="45" customHeight="1" x14ac:dyDescent="0.25">
      <c r="A3" s="22" t="s">
        <v>1305</v>
      </c>
      <c r="B3" s="24" t="s">
        <v>1325</v>
      </c>
      <c r="C3" s="12" t="s">
        <v>1324</v>
      </c>
      <c r="D3" s="11" t="s">
        <v>1306</v>
      </c>
      <c r="E3" s="37" t="s">
        <v>1516</v>
      </c>
      <c r="F3" s="11" t="s">
        <v>1307</v>
      </c>
      <c r="G3" s="25" t="s">
        <v>1308</v>
      </c>
      <c r="H3" s="12" t="s">
        <v>1511</v>
      </c>
      <c r="I3"/>
      <c r="J3"/>
      <c r="K3"/>
      <c r="L3"/>
      <c r="M3"/>
      <c r="N3"/>
      <c r="O3"/>
      <c r="P3"/>
      <c r="Q3"/>
      <c r="R3"/>
      <c r="S3"/>
      <c r="T3"/>
      <c r="U3"/>
      <c r="V3"/>
      <c r="W3"/>
      <c r="X3"/>
      <c r="Y3"/>
      <c r="Z3"/>
      <c r="AA3"/>
    </row>
    <row r="4" spans="1:308" s="1" customFormat="1" ht="15" customHeight="1" x14ac:dyDescent="0.25">
      <c r="A4" s="22"/>
      <c r="B4" s="24"/>
      <c r="C4" s="12"/>
      <c r="D4" s="11"/>
      <c r="E4" s="27"/>
      <c r="F4" s="11"/>
      <c r="G4" s="25"/>
      <c r="H4" s="12"/>
      <c r="I4"/>
      <c r="J4"/>
      <c r="K4"/>
      <c r="L4"/>
      <c r="M4"/>
      <c r="N4"/>
      <c r="O4"/>
      <c r="P4"/>
      <c r="Q4"/>
      <c r="R4"/>
      <c r="S4"/>
      <c r="T4"/>
      <c r="U4"/>
      <c r="V4"/>
      <c r="W4"/>
      <c r="X4"/>
      <c r="Y4"/>
      <c r="Z4"/>
      <c r="AA4"/>
    </row>
    <row r="5" spans="1:308" s="16" customFormat="1" ht="15" customHeight="1" x14ac:dyDescent="0.35">
      <c r="A5" s="13" t="s">
        <v>1309</v>
      </c>
      <c r="B5" s="29"/>
      <c r="C5" s="30"/>
      <c r="D5" s="33"/>
      <c r="E5" s="35"/>
      <c r="F5" s="33"/>
      <c r="G5" s="26"/>
      <c r="H5"/>
      <c r="I5"/>
      <c r="J5"/>
      <c r="K5"/>
      <c r="L5"/>
      <c r="M5"/>
      <c r="N5"/>
      <c r="O5"/>
      <c r="P5"/>
      <c r="Q5"/>
      <c r="R5"/>
      <c r="S5"/>
      <c r="T5"/>
      <c r="U5"/>
      <c r="V5"/>
      <c r="W5"/>
      <c r="X5"/>
      <c r="Y5"/>
      <c r="Z5"/>
      <c r="AA5"/>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row>
    <row r="6" spans="1:308" s="16" customFormat="1" ht="15" customHeight="1" x14ac:dyDescent="0.35">
      <c r="A6" s="56" t="s">
        <v>1227</v>
      </c>
      <c r="B6" s="28" t="s">
        <v>1384</v>
      </c>
      <c r="C6" s="28" t="s">
        <v>1431</v>
      </c>
      <c r="D6" s="31">
        <v>1988</v>
      </c>
      <c r="E6" s="31" t="str">
        <f>F6</f>
        <v>2009</v>
      </c>
      <c r="F6" s="31" t="str">
        <f>MID(ADOP,LEN(ADOP)-4,4)</f>
        <v>2009</v>
      </c>
      <c r="G6" s="26"/>
      <c r="H6" s="14" t="s">
        <v>3238</v>
      </c>
      <c r="I6"/>
      <c r="J6"/>
      <c r="K6"/>
      <c r="L6"/>
      <c r="M6"/>
      <c r="N6"/>
      <c r="O6"/>
      <c r="P6"/>
      <c r="Q6"/>
      <c r="R6"/>
      <c r="S6"/>
      <c r="T6"/>
      <c r="U6"/>
      <c r="V6"/>
      <c r="W6"/>
      <c r="X6"/>
      <c r="Y6"/>
      <c r="Z6"/>
      <c r="AA6"/>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row>
    <row r="7" spans="1:308" s="16" customFormat="1" ht="15" customHeight="1" x14ac:dyDescent="0.35">
      <c r="A7" s="56" t="s">
        <v>2077</v>
      </c>
      <c r="B7" s="28" t="s">
        <v>2086</v>
      </c>
      <c r="C7" s="28" t="s">
        <v>2087</v>
      </c>
      <c r="D7" s="31">
        <v>1974</v>
      </c>
      <c r="E7" s="35"/>
      <c r="F7" s="31" t="str">
        <f>MID(BARNFORA,LEN(BARNFORA)-3,4)</f>
        <v>2016</v>
      </c>
      <c r="G7" s="26"/>
      <c r="H7" s="26"/>
      <c r="I7"/>
      <c r="J7"/>
      <c r="K7"/>
      <c r="L7"/>
      <c r="M7"/>
      <c r="N7"/>
      <c r="O7"/>
      <c r="P7"/>
      <c r="Q7"/>
      <c r="R7"/>
      <c r="S7"/>
      <c r="T7"/>
      <c r="U7"/>
      <c r="V7"/>
      <c r="W7"/>
      <c r="X7"/>
      <c r="Y7"/>
      <c r="Z7"/>
      <c r="AA7"/>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c r="IN7" s="9"/>
      <c r="IO7" s="9"/>
      <c r="IP7" s="9"/>
      <c r="IQ7" s="9"/>
      <c r="IR7" s="9"/>
      <c r="IS7" s="9"/>
      <c r="IT7" s="9"/>
      <c r="IU7" s="9"/>
      <c r="IV7" s="9"/>
      <c r="IW7" s="9"/>
      <c r="IX7" s="9"/>
      <c r="IY7" s="9"/>
      <c r="IZ7" s="9"/>
      <c r="JA7" s="9"/>
      <c r="JB7" s="9"/>
      <c r="JC7" s="9"/>
      <c r="JD7" s="9"/>
      <c r="JE7" s="9"/>
      <c r="JF7" s="9"/>
      <c r="JG7" s="9"/>
      <c r="JH7" s="9"/>
      <c r="JI7" s="9"/>
      <c r="JJ7" s="9"/>
      <c r="JK7" s="9"/>
      <c r="JL7" s="9"/>
      <c r="JM7" s="9"/>
      <c r="JN7" s="9"/>
      <c r="JO7" s="9"/>
      <c r="JP7" s="9"/>
      <c r="JQ7" s="9"/>
      <c r="JR7" s="9"/>
      <c r="JS7" s="9"/>
      <c r="JT7" s="9"/>
      <c r="JU7" s="9"/>
      <c r="JV7" s="9"/>
      <c r="JW7" s="9"/>
      <c r="JX7" s="9"/>
      <c r="JY7" s="9"/>
      <c r="JZ7" s="9"/>
      <c r="KA7" s="9"/>
      <c r="KB7" s="9"/>
      <c r="KC7" s="9"/>
      <c r="KD7" s="9"/>
      <c r="KE7" s="9"/>
      <c r="KF7" s="9"/>
      <c r="KG7" s="9"/>
      <c r="KH7" s="9"/>
      <c r="KI7" s="9"/>
      <c r="KJ7" s="9"/>
      <c r="KK7" s="9"/>
      <c r="KL7" s="9"/>
      <c r="KM7" s="9"/>
      <c r="KN7" s="9"/>
      <c r="KO7" s="9"/>
      <c r="KP7" s="9"/>
      <c r="KQ7" s="9"/>
      <c r="KR7" s="9"/>
      <c r="KS7" s="9"/>
      <c r="KT7" s="9"/>
      <c r="KU7" s="9"/>
      <c r="KV7" s="9"/>
    </row>
    <row r="8" spans="1:308" s="16" customFormat="1" ht="15" customHeight="1" x14ac:dyDescent="0.35">
      <c r="A8" s="58" t="s">
        <v>1229</v>
      </c>
      <c r="B8" s="28" t="s">
        <v>1385</v>
      </c>
      <c r="C8" s="28" t="s">
        <v>1432</v>
      </c>
      <c r="D8" s="31">
        <v>1985</v>
      </c>
      <c r="E8" s="31"/>
      <c r="F8" s="31" t="str">
        <f>MID(BEF,LEN(BEF)-4,4)</f>
        <v>2024</v>
      </c>
      <c r="G8" s="26"/>
      <c r="H8" s="14" t="s">
        <v>2660</v>
      </c>
      <c r="I8"/>
      <c r="J8"/>
      <c r="K8"/>
      <c r="L8"/>
      <c r="M8"/>
      <c r="N8"/>
      <c r="O8"/>
      <c r="P8"/>
      <c r="Q8"/>
      <c r="R8"/>
      <c r="S8"/>
      <c r="T8"/>
      <c r="U8"/>
      <c r="V8"/>
      <c r="W8"/>
      <c r="X8"/>
      <c r="Y8"/>
      <c r="Z8"/>
      <c r="AA8"/>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row>
    <row r="9" spans="1:308" s="16" customFormat="1" ht="15" customHeight="1" x14ac:dyDescent="0.35">
      <c r="A9" s="56" t="s">
        <v>2825</v>
      </c>
      <c r="B9" s="28" t="s">
        <v>2869</v>
      </c>
      <c r="C9" s="28" t="s">
        <v>2871</v>
      </c>
      <c r="D9" s="31">
        <v>2007</v>
      </c>
      <c r="E9" s="31"/>
      <c r="F9" s="31" t="str">
        <f>MID(BEFADR,LEN(BEFADR)-3,4)</f>
        <v>2024</v>
      </c>
      <c r="G9" s="26"/>
      <c r="H9" s="14" t="s">
        <v>2873</v>
      </c>
      <c r="I9"/>
      <c r="J9"/>
      <c r="K9"/>
      <c r="L9"/>
      <c r="M9"/>
      <c r="N9"/>
      <c r="O9"/>
      <c r="P9"/>
      <c r="Q9"/>
      <c r="R9"/>
      <c r="S9"/>
      <c r="T9"/>
      <c r="U9"/>
      <c r="V9"/>
      <c r="W9"/>
      <c r="X9"/>
      <c r="Y9"/>
      <c r="Z9"/>
      <c r="AA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row>
    <row r="10" spans="1:308" s="16" customFormat="1" ht="15" customHeight="1" x14ac:dyDescent="0.35">
      <c r="A10" s="56" t="s">
        <v>2826</v>
      </c>
      <c r="B10" s="28" t="s">
        <v>2870</v>
      </c>
      <c r="C10" s="28" t="s">
        <v>2872</v>
      </c>
      <c r="D10" s="31">
        <v>1971</v>
      </c>
      <c r="E10" s="31"/>
      <c r="F10" s="31" t="str">
        <f>MID(BEFBOP,LEN(BEFBOP)-3,4)</f>
        <v>2024</v>
      </c>
      <c r="G10" s="26"/>
      <c r="H10" s="14" t="s">
        <v>2874</v>
      </c>
      <c r="I10"/>
      <c r="J10"/>
      <c r="K10"/>
      <c r="L10"/>
      <c r="M10"/>
      <c r="N10"/>
      <c r="O10"/>
      <c r="P10"/>
      <c r="Q10"/>
      <c r="R10"/>
      <c r="S10"/>
      <c r="T10"/>
      <c r="U10"/>
      <c r="V10"/>
      <c r="W10"/>
      <c r="X10"/>
      <c r="Y10"/>
      <c r="Z10"/>
      <c r="AA10"/>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row>
    <row r="11" spans="1:308" s="16" customFormat="1" ht="15" customHeight="1" x14ac:dyDescent="0.35">
      <c r="A11" s="56" t="s">
        <v>3479</v>
      </c>
      <c r="B11" s="28" t="s">
        <v>3919</v>
      </c>
      <c r="C11" s="28" t="s">
        <v>3920</v>
      </c>
      <c r="D11" s="31">
        <v>2024</v>
      </c>
      <c r="E11" s="31"/>
      <c r="F11" s="31">
        <v>2024</v>
      </c>
      <c r="G11" s="26"/>
      <c r="H11" s="14" t="s">
        <v>3921</v>
      </c>
      <c r="I11"/>
      <c r="J11"/>
      <c r="K11"/>
      <c r="L11"/>
      <c r="M11"/>
      <c r="N11"/>
      <c r="O11"/>
      <c r="P11"/>
      <c r="Q11"/>
      <c r="R11"/>
      <c r="S11"/>
      <c r="T11"/>
      <c r="U11"/>
      <c r="V11"/>
      <c r="W11"/>
      <c r="X11"/>
      <c r="Y11"/>
      <c r="Z11"/>
      <c r="AA11"/>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row>
    <row r="12" spans="1:308" s="16" customFormat="1" ht="15" customHeight="1" x14ac:dyDescent="0.35">
      <c r="A12" s="56" t="s">
        <v>2839</v>
      </c>
      <c r="B12" s="28" t="s">
        <v>2866</v>
      </c>
      <c r="C12" s="28" t="s">
        <v>2867</v>
      </c>
      <c r="D12" s="31">
        <v>2017</v>
      </c>
      <c r="E12" s="35"/>
      <c r="F12" s="31" t="str">
        <f>MID(DAR,LEN(DAR)-4,4)</f>
        <v>R202</v>
      </c>
      <c r="G12" s="26"/>
      <c r="H12" s="14" t="s">
        <v>2868</v>
      </c>
      <c r="I12"/>
      <c r="J12"/>
      <c r="K12"/>
      <c r="L12"/>
      <c r="M12"/>
      <c r="N12"/>
      <c r="O12"/>
      <c r="P12"/>
      <c r="Q12"/>
      <c r="R12"/>
      <c r="S12"/>
      <c r="T12"/>
      <c r="U12"/>
      <c r="V12"/>
      <c r="W12"/>
      <c r="X12"/>
      <c r="Y12"/>
      <c r="Z12"/>
      <c r="AA12"/>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row>
    <row r="13" spans="1:308" s="16" customFormat="1" ht="15" customHeight="1" x14ac:dyDescent="0.35">
      <c r="A13" s="56" t="s">
        <v>1232</v>
      </c>
      <c r="B13" s="28" t="s">
        <v>1386</v>
      </c>
      <c r="C13" s="28" t="s">
        <v>1433</v>
      </c>
      <c r="D13" s="31">
        <v>1970</v>
      </c>
      <c r="E13" s="31"/>
      <c r="F13" s="31" t="str">
        <f>MID(DOD,LEN(DOD)-3,4)</f>
        <v>2024</v>
      </c>
      <c r="G13" s="26"/>
      <c r="H13" s="14" t="s">
        <v>2664</v>
      </c>
      <c r="I13"/>
      <c r="J13"/>
      <c r="K13"/>
      <c r="L13"/>
      <c r="M13"/>
      <c r="N13"/>
      <c r="O13"/>
      <c r="P13"/>
      <c r="Q13"/>
      <c r="R13"/>
      <c r="S13"/>
      <c r="T13"/>
      <c r="U13"/>
      <c r="V13"/>
      <c r="W13"/>
      <c r="X13"/>
      <c r="Y13"/>
      <c r="Z13"/>
      <c r="AA13"/>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9"/>
      <c r="JX13" s="9"/>
      <c r="JY13" s="9"/>
      <c r="JZ13" s="9"/>
      <c r="KA13" s="9"/>
      <c r="KB13" s="9"/>
      <c r="KC13" s="9"/>
      <c r="KD13" s="9"/>
      <c r="KE13" s="9"/>
      <c r="KF13" s="9"/>
      <c r="KG13" s="9"/>
      <c r="KH13" s="9"/>
      <c r="KI13" s="9"/>
      <c r="KJ13" s="9"/>
      <c r="KK13" s="9"/>
      <c r="KL13" s="9"/>
      <c r="KM13" s="9"/>
      <c r="KN13" s="9"/>
      <c r="KO13" s="9"/>
      <c r="KP13" s="9"/>
      <c r="KQ13" s="9"/>
      <c r="KR13" s="9"/>
      <c r="KS13" s="9"/>
      <c r="KT13" s="9"/>
      <c r="KU13" s="9"/>
      <c r="KV13" s="9"/>
    </row>
    <row r="14" spans="1:308" s="16" customFormat="1" ht="15" customHeight="1" x14ac:dyDescent="0.35">
      <c r="A14" s="56" t="s">
        <v>1276</v>
      </c>
      <c r="B14" s="28" t="s">
        <v>1482</v>
      </c>
      <c r="C14" s="28" t="s">
        <v>1481</v>
      </c>
      <c r="D14" s="31">
        <v>1970</v>
      </c>
      <c r="E14" s="31" t="str">
        <f>F14</f>
        <v>2001</v>
      </c>
      <c r="F14" s="31" t="str">
        <f>MID(DODSAARS,LEN(DODSAARS)-3,4)</f>
        <v>2001</v>
      </c>
      <c r="G14" s="26"/>
      <c r="H14" s="14" t="s">
        <v>2665</v>
      </c>
      <c r="I14"/>
      <c r="J14"/>
      <c r="K14"/>
      <c r="L14"/>
      <c r="M14"/>
      <c r="N14"/>
      <c r="O14"/>
      <c r="P14"/>
      <c r="Q14"/>
      <c r="R14"/>
      <c r="S14"/>
      <c r="T14"/>
      <c r="U14"/>
      <c r="V14"/>
      <c r="W14"/>
      <c r="X14"/>
      <c r="Y14"/>
      <c r="Z14"/>
      <c r="AA14"/>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row>
    <row r="15" spans="1:308" s="16" customFormat="1" ht="15" customHeight="1" x14ac:dyDescent="0.35">
      <c r="A15" s="56" t="s">
        <v>1277</v>
      </c>
      <c r="B15" s="28" t="s">
        <v>1483</v>
      </c>
      <c r="C15" s="28" t="s">
        <v>1481</v>
      </c>
      <c r="D15" s="31">
        <v>2002</v>
      </c>
      <c r="E15" s="31"/>
      <c r="F15" s="31" t="str">
        <f>MID(DODSAASG,LEN(DODSAASG)-3,4)</f>
        <v>2022</v>
      </c>
      <c r="G15" s="26"/>
      <c r="H15" s="14" t="s">
        <v>2658</v>
      </c>
      <c r="I15"/>
      <c r="J15"/>
      <c r="K15"/>
      <c r="L15"/>
      <c r="M15"/>
      <c r="N15"/>
      <c r="O15"/>
      <c r="P15"/>
      <c r="Q15"/>
      <c r="R15"/>
      <c r="S15"/>
      <c r="T15"/>
      <c r="U15"/>
      <c r="V15"/>
      <c r="W15"/>
      <c r="X15"/>
      <c r="Y15"/>
      <c r="Z15"/>
      <c r="AA15"/>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row>
    <row r="16" spans="1:308" s="16" customFormat="1" ht="15" customHeight="1" x14ac:dyDescent="0.35">
      <c r="A16" s="56" t="s">
        <v>1237</v>
      </c>
      <c r="B16" s="28" t="s">
        <v>1387</v>
      </c>
      <c r="C16" s="28" t="s">
        <v>1434</v>
      </c>
      <c r="D16" s="31">
        <v>1980</v>
      </c>
      <c r="E16" s="35" t="str">
        <f>F16</f>
        <v>2007</v>
      </c>
      <c r="F16" s="31" t="str">
        <f>MID(FAFA,LEN(FAFA)-4,4)</f>
        <v>2007</v>
      </c>
      <c r="G16" s="26"/>
      <c r="H16" s="14" t="s">
        <v>3250</v>
      </c>
      <c r="I16"/>
      <c r="J16"/>
      <c r="K16"/>
      <c r="L16"/>
      <c r="M16"/>
      <c r="N16"/>
      <c r="O16"/>
      <c r="P16"/>
      <c r="Q16"/>
      <c r="R16"/>
      <c r="S16"/>
      <c r="T16"/>
      <c r="U16"/>
      <c r="V16"/>
      <c r="W16"/>
      <c r="X16"/>
      <c r="Y16"/>
      <c r="Z16"/>
      <c r="AA16"/>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row>
    <row r="17" spans="1:308" s="16" customFormat="1" ht="15" customHeight="1" x14ac:dyDescent="0.35">
      <c r="A17" s="56" t="s">
        <v>1238</v>
      </c>
      <c r="B17" s="28" t="s">
        <v>1388</v>
      </c>
      <c r="C17" s="28" t="s">
        <v>1435</v>
      </c>
      <c r="D17" s="31">
        <v>1980</v>
      </c>
      <c r="E17" s="35" t="str">
        <f>F17</f>
        <v>2007</v>
      </c>
      <c r="F17" s="31" t="str">
        <f>MID(FAHU,LEN(FAHU)-4,4)</f>
        <v>2007</v>
      </c>
      <c r="G17" s="26" t="s">
        <v>1490</v>
      </c>
      <c r="H17" s="14" t="s">
        <v>3251</v>
      </c>
      <c r="I17"/>
      <c r="J17"/>
      <c r="K17"/>
      <c r="L17"/>
      <c r="M17"/>
      <c r="N17"/>
      <c r="O17"/>
      <c r="P17"/>
      <c r="Q17"/>
      <c r="R17"/>
      <c r="S17"/>
      <c r="T17"/>
      <c r="U17"/>
      <c r="V17"/>
      <c r="W17"/>
      <c r="X17"/>
      <c r="Y17"/>
      <c r="Z17"/>
      <c r="AA17"/>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row>
    <row r="18" spans="1:308" s="16" customFormat="1" ht="15" customHeight="1" x14ac:dyDescent="0.35">
      <c r="A18" s="56" t="s">
        <v>1239</v>
      </c>
      <c r="B18" s="28" t="s">
        <v>1389</v>
      </c>
      <c r="C18" s="28" t="s">
        <v>1436</v>
      </c>
      <c r="D18" s="31">
        <v>1990</v>
      </c>
      <c r="E18" s="31"/>
      <c r="F18" s="31" t="str">
        <f>MID(FAIK,LEN(FAIK)-4,4)</f>
        <v>2023</v>
      </c>
      <c r="G18" s="26"/>
      <c r="H18" s="14" t="s">
        <v>3252</v>
      </c>
      <c r="I18"/>
      <c r="J18"/>
      <c r="K18"/>
      <c r="L18"/>
      <c r="M18"/>
      <c r="N18"/>
      <c r="O18"/>
      <c r="P18"/>
      <c r="Q18"/>
      <c r="R18"/>
      <c r="S18"/>
      <c r="T18"/>
      <c r="U18"/>
      <c r="V18"/>
      <c r="W18"/>
      <c r="X18"/>
      <c r="Y18"/>
      <c r="Z18"/>
      <c r="AA18"/>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row>
    <row r="19" spans="1:308" s="16" customFormat="1" ht="15" customHeight="1" x14ac:dyDescent="0.35">
      <c r="A19" s="56" t="s">
        <v>1240</v>
      </c>
      <c r="B19" s="28" t="s">
        <v>1390</v>
      </c>
      <c r="C19" s="28" t="s">
        <v>1437</v>
      </c>
      <c r="D19" s="31">
        <v>1980</v>
      </c>
      <c r="E19" s="35" t="str">
        <f>F19</f>
        <v>2007</v>
      </c>
      <c r="F19" s="31" t="str">
        <f>MID(FAIN,LEN(FAIN)-4,4)</f>
        <v>2007</v>
      </c>
      <c r="G19" s="26" t="s">
        <v>1491</v>
      </c>
      <c r="H19" s="14" t="s">
        <v>3253</v>
      </c>
      <c r="I19"/>
      <c r="J19"/>
      <c r="K19"/>
      <c r="L19"/>
      <c r="M19"/>
      <c r="N19"/>
      <c r="O19"/>
      <c r="P19"/>
      <c r="Q19"/>
      <c r="R19"/>
      <c r="S19"/>
      <c r="T19"/>
      <c r="U19"/>
      <c r="V19"/>
      <c r="W19"/>
      <c r="X19"/>
      <c r="Y19"/>
      <c r="Z19"/>
      <c r="AA1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row>
    <row r="20" spans="1:308" s="16" customFormat="1" ht="15" customHeight="1" x14ac:dyDescent="0.35">
      <c r="A20" s="56" t="s">
        <v>1241</v>
      </c>
      <c r="B20" s="28" t="s">
        <v>1391</v>
      </c>
      <c r="C20" s="28" t="s">
        <v>1438</v>
      </c>
      <c r="D20" s="31">
        <v>1986</v>
      </c>
      <c r="E20" s="35"/>
      <c r="F20" s="31" t="str">
        <f>MID(FAM,LEN(FAM)-4,4)</f>
        <v>2019</v>
      </c>
      <c r="G20" s="26" t="s">
        <v>1491</v>
      </c>
      <c r="H20" s="14" t="s">
        <v>3244</v>
      </c>
      <c r="I20"/>
      <c r="J20"/>
      <c r="K20"/>
      <c r="L20"/>
      <c r="M20"/>
      <c r="N20"/>
      <c r="O20"/>
      <c r="P20"/>
      <c r="Q20"/>
      <c r="R20"/>
      <c r="S20"/>
      <c r="T20"/>
      <c r="U20"/>
      <c r="V20"/>
      <c r="W20"/>
      <c r="X20"/>
      <c r="Y20"/>
      <c r="Z20"/>
      <c r="AA20"/>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row>
    <row r="21" spans="1:308" s="16" customFormat="1" ht="15" customHeight="1" x14ac:dyDescent="0.35">
      <c r="A21" s="56" t="s">
        <v>1242</v>
      </c>
      <c r="B21" s="28" t="s">
        <v>1484</v>
      </c>
      <c r="C21" s="28" t="s">
        <v>1485</v>
      </c>
      <c r="D21" s="31">
        <v>1970</v>
      </c>
      <c r="E21" s="31" t="str">
        <f>F21</f>
        <v>1970</v>
      </c>
      <c r="F21" s="31" t="str">
        <f>MID(FOB,LEN(FOB)-3,4)</f>
        <v>1970</v>
      </c>
      <c r="G21" s="26"/>
      <c r="H21" s="14" t="s">
        <v>2666</v>
      </c>
      <c r="I21"/>
      <c r="J21"/>
      <c r="K21"/>
      <c r="L21"/>
      <c r="M21"/>
      <c r="N21"/>
      <c r="O21"/>
      <c r="P21"/>
      <c r="Q21"/>
      <c r="R21"/>
      <c r="S21"/>
      <c r="T21"/>
      <c r="U21"/>
      <c r="V21"/>
      <c r="W21"/>
      <c r="X21"/>
      <c r="Y21"/>
      <c r="Z21"/>
      <c r="AA21"/>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9"/>
      <c r="JW21" s="9"/>
      <c r="JX21" s="9"/>
      <c r="JY21" s="9"/>
      <c r="JZ21" s="9"/>
      <c r="KA21" s="9"/>
      <c r="KB21" s="9"/>
      <c r="KC21" s="9"/>
      <c r="KD21" s="9"/>
      <c r="KE21" s="9"/>
      <c r="KF21" s="9"/>
      <c r="KG21" s="9"/>
      <c r="KH21" s="9"/>
      <c r="KI21" s="9"/>
      <c r="KJ21" s="9"/>
      <c r="KK21" s="9"/>
      <c r="KL21" s="9"/>
      <c r="KM21" s="9"/>
      <c r="KN21" s="9"/>
      <c r="KO21" s="9"/>
      <c r="KP21" s="9"/>
      <c r="KQ21" s="9"/>
      <c r="KR21" s="9"/>
      <c r="KS21" s="9"/>
      <c r="KT21" s="9"/>
      <c r="KU21" s="9"/>
      <c r="KV21" s="9"/>
    </row>
    <row r="22" spans="1:308" s="16" customFormat="1" ht="15" customHeight="1" x14ac:dyDescent="0.35">
      <c r="A22" s="56" t="s">
        <v>1243</v>
      </c>
      <c r="B22" s="28" t="s">
        <v>1478</v>
      </c>
      <c r="C22" s="28" t="s">
        <v>1479</v>
      </c>
      <c r="D22" s="31">
        <v>1942</v>
      </c>
      <c r="E22" s="35"/>
      <c r="F22" s="31" t="str">
        <f>MID(FTDB,LEN(FTDB)-3,4)</f>
        <v>2012</v>
      </c>
      <c r="G22" s="26" t="s">
        <v>1489</v>
      </c>
      <c r="H22" s="14" t="s">
        <v>2667</v>
      </c>
      <c r="I22"/>
      <c r="J22"/>
      <c r="K22"/>
      <c r="L22"/>
      <c r="M22"/>
      <c r="N22"/>
      <c r="O22"/>
      <c r="P22"/>
      <c r="Q22"/>
      <c r="R22"/>
      <c r="S22"/>
      <c r="T22"/>
      <c r="U22"/>
      <c r="V22"/>
      <c r="W22"/>
      <c r="X22"/>
      <c r="Y22"/>
      <c r="Z22"/>
      <c r="AA22"/>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c r="KU22" s="9"/>
      <c r="KV22" s="9"/>
    </row>
    <row r="23" spans="1:308" s="16" customFormat="1" ht="15" customHeight="1" x14ac:dyDescent="0.35">
      <c r="A23" s="56" t="s">
        <v>1244</v>
      </c>
      <c r="B23" s="28" t="s">
        <v>1392</v>
      </c>
      <c r="C23" s="28" t="s">
        <v>1439</v>
      </c>
      <c r="D23" s="31">
        <v>1986</v>
      </c>
      <c r="E23" s="35"/>
      <c r="F23" s="31" t="str">
        <f>MID(HUST,LEN(HUST)-4,4)</f>
        <v>2019</v>
      </c>
      <c r="G23" s="26"/>
      <c r="H23" s="14" t="s">
        <v>3245</v>
      </c>
      <c r="I23"/>
      <c r="J23"/>
      <c r="K23"/>
      <c r="L23"/>
      <c r="M23"/>
      <c r="N23"/>
      <c r="O23"/>
      <c r="P23"/>
      <c r="Q23"/>
      <c r="R23"/>
      <c r="S23"/>
      <c r="T23"/>
      <c r="U23"/>
      <c r="V23"/>
      <c r="W23"/>
      <c r="X23"/>
      <c r="Y23"/>
      <c r="Z23"/>
      <c r="AA23"/>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c r="IW23" s="9"/>
      <c r="IX23" s="9"/>
      <c r="IY23" s="9"/>
      <c r="IZ23" s="9"/>
      <c r="JA23" s="9"/>
      <c r="JB23" s="9"/>
      <c r="JC23" s="9"/>
      <c r="JD23" s="9"/>
      <c r="JE23" s="9"/>
      <c r="JF23" s="9"/>
      <c r="JG23" s="9"/>
      <c r="JH23" s="9"/>
      <c r="JI23" s="9"/>
      <c r="JJ23" s="9"/>
      <c r="JK23" s="9"/>
      <c r="JL23" s="9"/>
      <c r="JM23" s="9"/>
      <c r="JN23" s="9"/>
      <c r="JO23" s="9"/>
      <c r="JP23" s="9"/>
      <c r="JQ23" s="9"/>
      <c r="JR23" s="9"/>
      <c r="JS23" s="9"/>
      <c r="JT23" s="9"/>
      <c r="JU23" s="9"/>
      <c r="JV23" s="9"/>
      <c r="JW23" s="9"/>
      <c r="JX23" s="9"/>
      <c r="JY23" s="9"/>
      <c r="JZ23" s="9"/>
      <c r="KA23" s="9"/>
      <c r="KB23" s="9"/>
      <c r="KC23" s="9"/>
      <c r="KD23" s="9"/>
      <c r="KE23" s="9"/>
      <c r="KF23" s="9"/>
      <c r="KG23" s="9"/>
      <c r="KH23" s="9"/>
      <c r="KI23" s="9"/>
      <c r="KJ23" s="9"/>
      <c r="KK23" s="9"/>
      <c r="KL23" s="9"/>
      <c r="KM23" s="9"/>
      <c r="KN23" s="9"/>
      <c r="KO23" s="9"/>
      <c r="KP23" s="9"/>
      <c r="KQ23" s="9"/>
      <c r="KR23" s="9"/>
      <c r="KS23" s="9"/>
      <c r="KT23" s="9"/>
      <c r="KU23" s="9"/>
      <c r="KV23" s="9"/>
    </row>
    <row r="24" spans="1:308" ht="15" customHeight="1" x14ac:dyDescent="0.25">
      <c r="A24" s="56" t="s">
        <v>1249</v>
      </c>
      <c r="B24" s="28" t="s">
        <v>1393</v>
      </c>
      <c r="C24" s="28" t="s">
        <v>1440</v>
      </c>
      <c r="D24" s="31">
        <v>1980</v>
      </c>
      <c r="F24" s="31" t="str">
        <f>MID(IEPE,LEN(IEPE)-3,4)</f>
        <v>2024</v>
      </c>
      <c r="H24" s="14" t="s">
        <v>3255</v>
      </c>
    </row>
    <row r="25" spans="1:308" ht="15" customHeight="1" x14ac:dyDescent="0.25">
      <c r="A25" s="56" t="s">
        <v>3497</v>
      </c>
      <c r="B25" s="28" t="s">
        <v>3922</v>
      </c>
      <c r="C25" s="28" t="s">
        <v>3923</v>
      </c>
      <c r="D25" s="31">
        <v>1987</v>
      </c>
      <c r="F25" s="31">
        <v>2023</v>
      </c>
      <c r="H25" s="14" t="s">
        <v>3924</v>
      </c>
    </row>
    <row r="26" spans="1:308" s="16" customFormat="1" ht="15" customHeight="1" x14ac:dyDescent="0.35">
      <c r="A26" s="56" t="s">
        <v>1275</v>
      </c>
      <c r="B26" s="28" t="s">
        <v>1394</v>
      </c>
      <c r="C26" s="28" t="s">
        <v>1441</v>
      </c>
      <c r="D26" s="31">
        <v>1973</v>
      </c>
      <c r="E26" s="35"/>
      <c r="F26" s="31" t="str">
        <f>MID(VNDS,LEN(VNDS)-3,4)</f>
        <v>2024</v>
      </c>
      <c r="G26" s="26" t="s">
        <v>1310</v>
      </c>
      <c r="H26" s="14" t="s">
        <v>3237</v>
      </c>
      <c r="I26"/>
      <c r="J26"/>
      <c r="K26"/>
      <c r="L26"/>
      <c r="M26"/>
      <c r="N26"/>
      <c r="O26"/>
      <c r="P26"/>
      <c r="Q26"/>
      <c r="R26"/>
      <c r="S26"/>
      <c r="T26"/>
      <c r="U26"/>
      <c r="V26"/>
      <c r="W26"/>
      <c r="X26"/>
      <c r="Y26"/>
      <c r="Z26"/>
      <c r="AA26"/>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c r="IY26" s="9"/>
      <c r="IZ26" s="9"/>
      <c r="JA26" s="9"/>
      <c r="JB26" s="9"/>
      <c r="JC26" s="9"/>
      <c r="JD26" s="9"/>
      <c r="JE26" s="9"/>
      <c r="JF26" s="9"/>
      <c r="JG26" s="9"/>
      <c r="JH26" s="9"/>
      <c r="JI26" s="9"/>
      <c r="JJ26" s="9"/>
      <c r="JK26" s="9"/>
      <c r="JL26" s="9"/>
      <c r="JM26" s="9"/>
      <c r="JN26" s="9"/>
      <c r="JO26" s="9"/>
      <c r="JP26" s="9"/>
      <c r="JQ26" s="9"/>
      <c r="JR26" s="9"/>
      <c r="JS26" s="9"/>
      <c r="JT26" s="9"/>
      <c r="JU26" s="9"/>
      <c r="JV26" s="9"/>
      <c r="JW26" s="9"/>
      <c r="JX26" s="9"/>
      <c r="JY26" s="9"/>
      <c r="JZ26" s="9"/>
      <c r="KA26" s="9"/>
      <c r="KB26" s="9"/>
      <c r="KC26" s="9"/>
      <c r="KD26" s="9"/>
      <c r="KE26" s="9"/>
      <c r="KF26" s="9"/>
      <c r="KG26" s="9"/>
      <c r="KH26" s="9"/>
      <c r="KI26" s="9"/>
      <c r="KJ26" s="9"/>
      <c r="KK26" s="9"/>
      <c r="KL26" s="9"/>
      <c r="KM26" s="9"/>
      <c r="KN26" s="9"/>
      <c r="KO26" s="9"/>
      <c r="KP26" s="9"/>
      <c r="KQ26" s="9"/>
      <c r="KR26" s="9"/>
      <c r="KS26" s="9"/>
      <c r="KT26" s="9"/>
      <c r="KU26" s="9"/>
      <c r="KV26" s="9"/>
    </row>
    <row r="27" spans="1:308" s="16" customFormat="1" ht="15" customHeight="1" x14ac:dyDescent="0.35">
      <c r="A27" s="15"/>
      <c r="B27" s="28"/>
      <c r="C27" s="28"/>
      <c r="D27" s="33"/>
      <c r="E27" s="35"/>
      <c r="F27" s="33"/>
      <c r="G27" s="26"/>
      <c r="H27"/>
      <c r="I27"/>
      <c r="J27"/>
      <c r="K27"/>
      <c r="L27"/>
      <c r="M27"/>
      <c r="N27"/>
      <c r="O27"/>
      <c r="P27"/>
      <c r="Q27"/>
      <c r="R27"/>
      <c r="S27"/>
      <c r="T27"/>
      <c r="U27"/>
      <c r="V27"/>
      <c r="W27"/>
      <c r="X27"/>
      <c r="Y27"/>
      <c r="Z27"/>
      <c r="AA27"/>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c r="IW27" s="9"/>
      <c r="IX27" s="9"/>
      <c r="IY27" s="9"/>
      <c r="IZ27" s="9"/>
      <c r="JA27" s="9"/>
      <c r="JB27" s="9"/>
      <c r="JC27" s="9"/>
      <c r="JD27" s="9"/>
      <c r="JE27" s="9"/>
      <c r="JF27" s="9"/>
      <c r="JG27" s="9"/>
      <c r="JH27" s="9"/>
      <c r="JI27" s="9"/>
      <c r="JJ27" s="9"/>
      <c r="JK27" s="9"/>
      <c r="JL27" s="9"/>
      <c r="JM27" s="9"/>
      <c r="JN27" s="9"/>
      <c r="JO27" s="9"/>
      <c r="JP27" s="9"/>
      <c r="JQ27" s="9"/>
      <c r="JR27" s="9"/>
      <c r="JS27" s="9"/>
      <c r="JT27" s="9"/>
      <c r="JU27" s="9"/>
      <c r="JV27" s="9"/>
      <c r="JW27" s="9"/>
      <c r="JX27" s="9"/>
      <c r="JY27" s="9"/>
      <c r="JZ27" s="9"/>
      <c r="KA27" s="9"/>
      <c r="KB27" s="9"/>
      <c r="KC27" s="9"/>
      <c r="KD27" s="9"/>
      <c r="KE27" s="9"/>
      <c r="KF27" s="9"/>
      <c r="KG27" s="9"/>
      <c r="KH27" s="9"/>
      <c r="KI27" s="9"/>
      <c r="KJ27" s="9"/>
      <c r="KK27" s="9"/>
      <c r="KL27" s="9"/>
      <c r="KM27" s="9"/>
      <c r="KN27" s="9"/>
      <c r="KO27" s="9"/>
      <c r="KP27" s="9"/>
      <c r="KQ27" s="9"/>
      <c r="KR27" s="9"/>
      <c r="KS27" s="9"/>
      <c r="KT27" s="9"/>
      <c r="KU27" s="9"/>
      <c r="KV27" s="9"/>
    </row>
    <row r="28" spans="1:308" s="16" customFormat="1" ht="15" customHeight="1" x14ac:dyDescent="0.35">
      <c r="A28" s="17" t="s">
        <v>1311</v>
      </c>
      <c r="B28" s="28"/>
      <c r="C28" s="28"/>
      <c r="D28" s="33"/>
      <c r="E28" s="35"/>
      <c r="F28" s="33"/>
      <c r="G28" s="26"/>
      <c r="H28"/>
      <c r="I28"/>
      <c r="J28"/>
      <c r="K28"/>
      <c r="L28"/>
      <c r="M28"/>
      <c r="N28"/>
      <c r="O28"/>
      <c r="P28"/>
      <c r="Q28"/>
      <c r="R28"/>
      <c r="S28"/>
      <c r="T28"/>
      <c r="U28"/>
      <c r="V28"/>
      <c r="W28"/>
      <c r="X28"/>
      <c r="Y28"/>
      <c r="Z28"/>
      <c r="AA28"/>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c r="IW28" s="9"/>
      <c r="IX28" s="9"/>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c r="KU28" s="9"/>
      <c r="KV28" s="9"/>
    </row>
    <row r="29" spans="1:308" s="16" customFormat="1" ht="15" customHeight="1" x14ac:dyDescent="0.35">
      <c r="A29" s="56" t="s">
        <v>1279</v>
      </c>
      <c r="B29" s="28" t="s">
        <v>1509</v>
      </c>
      <c r="C29" s="28" t="s">
        <v>1507</v>
      </c>
      <c r="D29" s="31">
        <v>1973</v>
      </c>
      <c r="E29" s="35"/>
      <c r="F29" s="31" t="str">
        <f>MID(KOTRE,LEN(KOTRE)-3,4)</f>
        <v>2024</v>
      </c>
      <c r="G29" s="26"/>
      <c r="H29" s="14" t="s">
        <v>3257</v>
      </c>
      <c r="I29"/>
      <c r="J29"/>
      <c r="K29"/>
      <c r="L29"/>
      <c r="M29"/>
      <c r="N29"/>
      <c r="O29"/>
      <c r="P29"/>
      <c r="Q29"/>
      <c r="R29"/>
      <c r="S29"/>
      <c r="T29"/>
      <c r="U29"/>
      <c r="V29"/>
      <c r="W29"/>
      <c r="X29"/>
      <c r="Y29"/>
      <c r="Z29"/>
      <c r="AA2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c r="KU29" s="9"/>
      <c r="KV29" s="9"/>
    </row>
    <row r="30" spans="1:308" s="16" customFormat="1" ht="15" customHeight="1" x14ac:dyDescent="0.35">
      <c r="A30" s="56" t="s">
        <v>1262</v>
      </c>
      <c r="B30" s="28" t="s">
        <v>1395</v>
      </c>
      <c r="C30" s="28" t="s">
        <v>1442</v>
      </c>
      <c r="D30" s="31">
        <v>1981</v>
      </c>
      <c r="E30" s="35"/>
      <c r="F30" s="31" t="str">
        <f>MID(UDDA,LEN(UDDA)-4,4)</f>
        <v>2024</v>
      </c>
      <c r="G30" s="26"/>
      <c r="H30" s="14" t="s">
        <v>3233</v>
      </c>
      <c r="I30"/>
      <c r="J30"/>
      <c r="K30"/>
      <c r="L30"/>
      <c r="M30"/>
      <c r="N30"/>
      <c r="O30"/>
      <c r="P30"/>
      <c r="Q30"/>
      <c r="R30"/>
      <c r="S30"/>
      <c r="T30"/>
      <c r="U30"/>
      <c r="V30"/>
      <c r="W30"/>
      <c r="X30"/>
      <c r="Y30"/>
      <c r="Z30"/>
      <c r="AA30"/>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c r="IY30" s="9"/>
      <c r="IZ30" s="9"/>
      <c r="JA30" s="9"/>
      <c r="JB30" s="9"/>
      <c r="JC30" s="9"/>
      <c r="JD30" s="9"/>
      <c r="JE30" s="9"/>
      <c r="JF30" s="9"/>
      <c r="JG30" s="9"/>
      <c r="JH30" s="9"/>
      <c r="JI30" s="9"/>
      <c r="JJ30" s="9"/>
      <c r="JK30" s="9"/>
      <c r="JL30" s="9"/>
      <c r="JM30" s="9"/>
      <c r="JN30" s="9"/>
      <c r="JO30" s="9"/>
      <c r="JP30" s="9"/>
      <c r="JQ30" s="9"/>
      <c r="JR30" s="9"/>
      <c r="JS30" s="9"/>
      <c r="JT30" s="9"/>
      <c r="JU30" s="9"/>
      <c r="JV30" s="9"/>
      <c r="JW30" s="9"/>
      <c r="JX30" s="9"/>
      <c r="JY30" s="9"/>
      <c r="JZ30" s="9"/>
      <c r="KA30" s="9"/>
      <c r="KB30" s="9"/>
      <c r="KC30" s="9"/>
      <c r="KD30" s="9"/>
      <c r="KE30" s="9"/>
      <c r="KF30" s="9"/>
      <c r="KG30" s="9"/>
      <c r="KH30" s="9"/>
      <c r="KI30" s="9"/>
      <c r="KJ30" s="9"/>
      <c r="KK30" s="9"/>
      <c r="KL30" s="9"/>
      <c r="KM30" s="9"/>
      <c r="KN30" s="9"/>
      <c r="KO30" s="9"/>
      <c r="KP30" s="9"/>
      <c r="KQ30" s="9"/>
      <c r="KR30" s="9"/>
      <c r="KS30" s="9"/>
      <c r="KT30" s="9"/>
      <c r="KU30" s="9"/>
      <c r="KV30" s="9"/>
    </row>
    <row r="31" spans="1:308" s="16" customFormat="1" ht="15" customHeight="1" x14ac:dyDescent="0.35">
      <c r="A31" s="56" t="s">
        <v>2743</v>
      </c>
      <c r="B31" s="28" t="s">
        <v>2747</v>
      </c>
      <c r="C31" s="28" t="s">
        <v>2748</v>
      </c>
      <c r="D31" s="31">
        <v>1970</v>
      </c>
      <c r="E31" s="35"/>
      <c r="F31" s="31" t="str">
        <f>MID(UDDF,LEN(UDDF)-3,4)</f>
        <v>2409</v>
      </c>
      <c r="G31" s="26"/>
      <c r="H31" s="14" t="s">
        <v>2749</v>
      </c>
      <c r="I31"/>
      <c r="J31"/>
      <c r="K31"/>
      <c r="L31"/>
      <c r="M31"/>
      <c r="N31"/>
      <c r="O31"/>
      <c r="P31"/>
      <c r="Q31"/>
      <c r="R31"/>
      <c r="S31"/>
      <c r="T31"/>
      <c r="U31"/>
      <c r="V31"/>
      <c r="W31"/>
      <c r="X31"/>
      <c r="Y31"/>
      <c r="Z31"/>
      <c r="AA31"/>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c r="IW31" s="9"/>
      <c r="IX31" s="9"/>
      <c r="IY31" s="9"/>
      <c r="IZ31" s="9"/>
      <c r="JA31" s="9"/>
      <c r="JB31" s="9"/>
      <c r="JC31" s="9"/>
      <c r="JD31" s="9"/>
      <c r="JE31" s="9"/>
      <c r="JF31" s="9"/>
      <c r="JG31" s="9"/>
      <c r="JH31" s="9"/>
      <c r="JI31" s="9"/>
      <c r="JJ31" s="9"/>
      <c r="JK31" s="9"/>
      <c r="JL31" s="9"/>
      <c r="JM31" s="9"/>
      <c r="JN31" s="9"/>
      <c r="JO31" s="9"/>
      <c r="JP31" s="9"/>
      <c r="JQ31" s="9"/>
      <c r="JR31" s="9"/>
      <c r="JS31" s="9"/>
      <c r="JT31" s="9"/>
      <c r="JU31" s="9"/>
      <c r="JV31" s="9"/>
      <c r="JW31" s="9"/>
      <c r="JX31" s="9"/>
      <c r="JY31" s="9"/>
      <c r="JZ31" s="9"/>
      <c r="KA31" s="9"/>
      <c r="KB31" s="9"/>
      <c r="KC31" s="9"/>
      <c r="KD31" s="9"/>
      <c r="KE31" s="9"/>
      <c r="KF31" s="9"/>
      <c r="KG31" s="9"/>
      <c r="KH31" s="9"/>
      <c r="KI31" s="9"/>
      <c r="KJ31" s="9"/>
      <c r="KK31" s="9"/>
      <c r="KL31" s="9"/>
      <c r="KM31" s="9"/>
      <c r="KN31" s="9"/>
      <c r="KO31" s="9"/>
      <c r="KP31" s="9"/>
      <c r="KQ31" s="9"/>
      <c r="KR31" s="9"/>
      <c r="KS31" s="9"/>
      <c r="KT31" s="9"/>
      <c r="KU31" s="9"/>
      <c r="KV31" s="9"/>
    </row>
    <row r="32" spans="1:308" s="16" customFormat="1" ht="15" customHeight="1" x14ac:dyDescent="0.35">
      <c r="A32" s="56" t="s">
        <v>2970</v>
      </c>
      <c r="B32" s="28" t="s">
        <v>3019</v>
      </c>
      <c r="C32" s="28" t="s">
        <v>3020</v>
      </c>
      <c r="D32" s="31">
        <v>2006</v>
      </c>
      <c r="E32" s="35"/>
      <c r="F32" s="31">
        <v>2023</v>
      </c>
      <c r="G32" s="26"/>
      <c r="H32" s="14" t="s">
        <v>3021</v>
      </c>
      <c r="I32"/>
      <c r="J32"/>
      <c r="K32"/>
      <c r="L32"/>
      <c r="M32"/>
      <c r="N32"/>
      <c r="O32"/>
      <c r="P32"/>
      <c r="Q32"/>
      <c r="R32"/>
      <c r="S32"/>
      <c r="T32"/>
      <c r="U32"/>
      <c r="V32"/>
      <c r="W32"/>
      <c r="X32"/>
      <c r="Y32"/>
      <c r="Z32"/>
      <c r="AA32"/>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c r="IW32" s="9"/>
      <c r="IX32" s="9"/>
      <c r="IY32" s="9"/>
      <c r="IZ32" s="9"/>
      <c r="JA32" s="9"/>
      <c r="JB32" s="9"/>
      <c r="JC32" s="9"/>
      <c r="JD32" s="9"/>
      <c r="JE32" s="9"/>
      <c r="JF32" s="9"/>
      <c r="JG32" s="9"/>
      <c r="JH32" s="9"/>
      <c r="JI32" s="9"/>
      <c r="JJ32" s="9"/>
      <c r="JK32" s="9"/>
      <c r="JL32" s="9"/>
      <c r="JM32" s="9"/>
      <c r="JN32" s="9"/>
      <c r="JO32" s="9"/>
      <c r="JP32" s="9"/>
      <c r="JQ32" s="9"/>
      <c r="JR32" s="9"/>
      <c r="JS32" s="9"/>
      <c r="JT32" s="9"/>
      <c r="JU32" s="9"/>
      <c r="JV32" s="9"/>
      <c r="JW32" s="9"/>
      <c r="JX32" s="9"/>
      <c r="JY32" s="9"/>
      <c r="JZ32" s="9"/>
      <c r="KA32" s="9"/>
      <c r="KB32" s="9"/>
      <c r="KC32" s="9"/>
      <c r="KD32" s="9"/>
      <c r="KE32" s="9"/>
      <c r="KF32" s="9"/>
      <c r="KG32" s="9"/>
      <c r="KH32" s="9"/>
      <c r="KI32" s="9"/>
      <c r="KJ32" s="9"/>
      <c r="KK32" s="9"/>
      <c r="KL32" s="9"/>
      <c r="KM32" s="9"/>
      <c r="KN32" s="9"/>
      <c r="KO32" s="9"/>
      <c r="KP32" s="9"/>
      <c r="KQ32" s="9"/>
      <c r="KR32" s="9"/>
      <c r="KS32" s="9"/>
      <c r="KT32" s="9"/>
      <c r="KU32" s="9"/>
      <c r="KV32" s="9"/>
    </row>
    <row r="33" spans="1:308" s="16" customFormat="1" ht="15" customHeight="1" x14ac:dyDescent="0.35">
      <c r="A33" s="52" t="s">
        <v>3116</v>
      </c>
      <c r="B33" s="28" t="s">
        <v>3135</v>
      </c>
      <c r="C33" s="28" t="s">
        <v>3136</v>
      </c>
      <c r="D33" s="31">
        <v>2013</v>
      </c>
      <c r="E33" s="35"/>
      <c r="F33" s="31">
        <v>2023</v>
      </c>
      <c r="G33" s="26"/>
      <c r="H33" s="14" t="s">
        <v>3137</v>
      </c>
      <c r="I33"/>
      <c r="J33"/>
      <c r="K33"/>
      <c r="L33"/>
      <c r="M33"/>
      <c r="N33"/>
      <c r="O33"/>
      <c r="P33"/>
      <c r="Q33"/>
      <c r="R33"/>
      <c r="S33"/>
      <c r="T33"/>
      <c r="U33"/>
      <c r="V33"/>
      <c r="W33"/>
      <c r="X33"/>
      <c r="Y33"/>
      <c r="Z33"/>
      <c r="AA33"/>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c r="IY33" s="9"/>
      <c r="IZ33" s="9"/>
      <c r="JA33" s="9"/>
      <c r="JB33" s="9"/>
      <c r="JC33" s="9"/>
      <c r="JD33" s="9"/>
      <c r="JE33" s="9"/>
      <c r="JF33" s="9"/>
      <c r="JG33" s="9"/>
      <c r="JH33" s="9"/>
      <c r="JI33" s="9"/>
      <c r="JJ33" s="9"/>
      <c r="JK33" s="9"/>
      <c r="JL33" s="9"/>
      <c r="JM33" s="9"/>
      <c r="JN33" s="9"/>
      <c r="JO33" s="9"/>
      <c r="JP33" s="9"/>
      <c r="JQ33" s="9"/>
      <c r="JR33" s="9"/>
      <c r="JS33" s="9"/>
      <c r="JT33" s="9"/>
      <c r="JU33" s="9"/>
      <c r="JV33" s="9"/>
      <c r="JW33" s="9"/>
      <c r="JX33" s="9"/>
      <c r="JY33" s="9"/>
      <c r="JZ33" s="9"/>
      <c r="KA33" s="9"/>
      <c r="KB33" s="9"/>
      <c r="KC33" s="9"/>
      <c r="KD33" s="9"/>
      <c r="KE33" s="9"/>
      <c r="KF33" s="9"/>
      <c r="KG33" s="9"/>
      <c r="KH33" s="9"/>
      <c r="KI33" s="9"/>
      <c r="KJ33" s="9"/>
      <c r="KK33" s="9"/>
      <c r="KL33" s="9"/>
      <c r="KM33" s="9"/>
      <c r="KN33" s="9"/>
      <c r="KO33" s="9"/>
      <c r="KP33" s="9"/>
      <c r="KQ33" s="9"/>
      <c r="KR33" s="9"/>
      <c r="KS33" s="9"/>
      <c r="KT33" s="9"/>
      <c r="KU33" s="9"/>
      <c r="KV33" s="9"/>
    </row>
    <row r="34" spans="1:308" s="16" customFormat="1" ht="15" customHeight="1" x14ac:dyDescent="0.35">
      <c r="A34" s="52" t="s">
        <v>3799</v>
      </c>
      <c r="B34" s="28" t="s">
        <v>3950</v>
      </c>
      <c r="C34" s="28" t="s">
        <v>3951</v>
      </c>
      <c r="D34" s="31">
        <v>2024</v>
      </c>
      <c r="E34" s="35"/>
      <c r="F34" s="31">
        <v>2024</v>
      </c>
      <c r="G34" s="26"/>
      <c r="H34" s="14" t="s">
        <v>3940</v>
      </c>
      <c r="I34"/>
      <c r="J34"/>
      <c r="K34"/>
      <c r="L34"/>
      <c r="M34"/>
      <c r="N34"/>
      <c r="O34"/>
      <c r="P34"/>
      <c r="Q34"/>
      <c r="R34"/>
      <c r="S34"/>
      <c r="T34"/>
      <c r="U34"/>
      <c r="V34"/>
      <c r="W34"/>
      <c r="X34"/>
      <c r="Y34"/>
      <c r="Z34"/>
      <c r="AA34"/>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row>
    <row r="35" spans="1:308" s="16" customFormat="1" ht="15" customHeight="1" x14ac:dyDescent="0.35">
      <c r="A35" s="52" t="s">
        <v>3862</v>
      </c>
      <c r="B35" s="28" t="s">
        <v>3949</v>
      </c>
      <c r="C35" s="28" t="s">
        <v>3952</v>
      </c>
      <c r="D35" s="31">
        <v>2024</v>
      </c>
      <c r="E35" s="35"/>
      <c r="F35" s="31">
        <v>2024</v>
      </c>
      <c r="G35" s="26"/>
      <c r="H35" s="14" t="s">
        <v>3941</v>
      </c>
      <c r="I35"/>
      <c r="J35"/>
      <c r="K35"/>
      <c r="L35"/>
      <c r="M35"/>
      <c r="N35"/>
      <c r="O35"/>
      <c r="P35"/>
      <c r="Q35"/>
      <c r="R35"/>
      <c r="S35"/>
      <c r="T35"/>
      <c r="U35"/>
      <c r="V35"/>
      <c r="W35"/>
      <c r="X35"/>
      <c r="Y35"/>
      <c r="Z35"/>
      <c r="AA35"/>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row>
    <row r="36" spans="1:308" s="16" customFormat="1" ht="15" customHeight="1" x14ac:dyDescent="0.35">
      <c r="A36" s="52" t="s">
        <v>3863</v>
      </c>
      <c r="B36" s="28" t="s">
        <v>3948</v>
      </c>
      <c r="C36" s="28" t="s">
        <v>3953</v>
      </c>
      <c r="D36" s="31">
        <v>2020</v>
      </c>
      <c r="E36" s="35"/>
      <c r="F36" s="31">
        <v>2020</v>
      </c>
      <c r="G36" s="26"/>
      <c r="H36" s="14" t="s">
        <v>3942</v>
      </c>
      <c r="I36"/>
      <c r="J36"/>
      <c r="K36"/>
      <c r="L36"/>
      <c r="M36"/>
      <c r="N36"/>
      <c r="O36"/>
      <c r="P36"/>
      <c r="Q36"/>
      <c r="R36"/>
      <c r="S36"/>
      <c r="T36"/>
      <c r="U36"/>
      <c r="V36"/>
      <c r="W36"/>
      <c r="X36"/>
      <c r="Y36"/>
      <c r="Z36"/>
      <c r="AA36"/>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c r="IY36" s="9"/>
      <c r="IZ36" s="9"/>
      <c r="JA36" s="9"/>
      <c r="JB36" s="9"/>
      <c r="JC36" s="9"/>
      <c r="JD36" s="9"/>
      <c r="JE36" s="9"/>
      <c r="JF36" s="9"/>
      <c r="JG36" s="9"/>
      <c r="JH36" s="9"/>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row>
    <row r="37" spans="1:308" s="16" customFormat="1" ht="15" customHeight="1" x14ac:dyDescent="0.35">
      <c r="A37" s="52" t="s">
        <v>3891</v>
      </c>
      <c r="B37" s="28" t="s">
        <v>3947</v>
      </c>
      <c r="C37" s="28" t="s">
        <v>3954</v>
      </c>
      <c r="D37" s="31">
        <v>2022</v>
      </c>
      <c r="E37" s="35"/>
      <c r="F37" s="31">
        <v>2022</v>
      </c>
      <c r="G37" s="26"/>
      <c r="H37" s="14" t="s">
        <v>3943</v>
      </c>
      <c r="I37"/>
      <c r="J37"/>
      <c r="K37"/>
      <c r="L37"/>
      <c r="M37"/>
      <c r="N37"/>
      <c r="O37"/>
      <c r="P37"/>
      <c r="Q37"/>
      <c r="R37"/>
      <c r="S37"/>
      <c r="T37"/>
      <c r="U37"/>
      <c r="V37"/>
      <c r="W37"/>
      <c r="X37"/>
      <c r="Y37"/>
      <c r="Z37"/>
      <c r="AA37"/>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row>
    <row r="38" spans="1:308" s="16" customFormat="1" ht="15" customHeight="1" x14ac:dyDescent="0.35">
      <c r="A38" s="52" t="s">
        <v>3900</v>
      </c>
      <c r="B38" s="28" t="s">
        <v>3946</v>
      </c>
      <c r="C38" s="28" t="s">
        <v>3955</v>
      </c>
      <c r="D38" s="31">
        <v>2024</v>
      </c>
      <c r="E38" s="35"/>
      <c r="F38" s="31">
        <v>2024</v>
      </c>
      <c r="G38" s="26"/>
      <c r="H38" s="14" t="s">
        <v>3944</v>
      </c>
      <c r="I38"/>
      <c r="J38"/>
      <c r="K38"/>
      <c r="L38"/>
      <c r="M38"/>
      <c r="N38"/>
      <c r="O38"/>
      <c r="P38"/>
      <c r="Q38"/>
      <c r="R38"/>
      <c r="S38"/>
      <c r="T38"/>
      <c r="U38"/>
      <c r="V38"/>
      <c r="W38"/>
      <c r="X38"/>
      <c r="Y38"/>
      <c r="Z38"/>
      <c r="AA38"/>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c r="IY38" s="9"/>
      <c r="IZ38" s="9"/>
      <c r="JA38" s="9"/>
      <c r="JB38" s="9"/>
      <c r="JC38" s="9"/>
      <c r="JD38" s="9"/>
      <c r="JE38" s="9"/>
      <c r="JF38" s="9"/>
      <c r="JG38" s="9"/>
      <c r="JH38" s="9"/>
      <c r="JI38" s="9"/>
      <c r="JJ38" s="9"/>
      <c r="JK38" s="9"/>
      <c r="JL38" s="9"/>
      <c r="JM38" s="9"/>
      <c r="JN38" s="9"/>
      <c r="JO38" s="9"/>
      <c r="JP38" s="9"/>
      <c r="JQ38" s="9"/>
      <c r="JR38" s="9"/>
      <c r="JS38" s="9"/>
      <c r="JT38" s="9"/>
      <c r="JU38" s="9"/>
      <c r="JV38" s="9"/>
      <c r="JW38" s="9"/>
      <c r="JX38" s="9"/>
      <c r="JY38" s="9"/>
      <c r="JZ38" s="9"/>
      <c r="KA38" s="9"/>
      <c r="KB38" s="9"/>
      <c r="KC38" s="9"/>
      <c r="KD38" s="9"/>
      <c r="KE38" s="9"/>
      <c r="KF38" s="9"/>
      <c r="KG38" s="9"/>
      <c r="KH38" s="9"/>
      <c r="KI38" s="9"/>
      <c r="KJ38" s="9"/>
      <c r="KK38" s="9"/>
      <c r="KL38" s="9"/>
      <c r="KM38" s="9"/>
      <c r="KN38" s="9"/>
      <c r="KO38" s="9"/>
      <c r="KP38" s="9"/>
      <c r="KQ38" s="9"/>
      <c r="KR38" s="9"/>
      <c r="KS38" s="9"/>
      <c r="KT38" s="9"/>
      <c r="KU38" s="9"/>
      <c r="KV38" s="9"/>
    </row>
    <row r="39" spans="1:308" s="16" customFormat="1" ht="15" customHeight="1" x14ac:dyDescent="0.35">
      <c r="A39" s="52" t="s">
        <v>3908</v>
      </c>
      <c r="B39" s="28" t="s">
        <v>3956</v>
      </c>
      <c r="C39" s="28" t="s">
        <v>3957</v>
      </c>
      <c r="D39" s="31">
        <v>2024</v>
      </c>
      <c r="E39" s="35"/>
      <c r="F39" s="31">
        <v>2024</v>
      </c>
      <c r="G39" s="26"/>
      <c r="H39" s="14" t="s">
        <v>3945</v>
      </c>
      <c r="I39"/>
      <c r="J39"/>
      <c r="K39"/>
      <c r="L39"/>
      <c r="M39"/>
      <c r="N39"/>
      <c r="O39"/>
      <c r="P39"/>
      <c r="Q39"/>
      <c r="R39"/>
      <c r="S39"/>
      <c r="T39"/>
      <c r="U39"/>
      <c r="V39"/>
      <c r="W39"/>
      <c r="X39"/>
      <c r="Y39"/>
      <c r="Z39"/>
      <c r="AA3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9"/>
      <c r="JW39" s="9"/>
      <c r="JX39" s="9"/>
      <c r="JY39" s="9"/>
      <c r="JZ39" s="9"/>
      <c r="KA39" s="9"/>
      <c r="KB39" s="9"/>
      <c r="KC39" s="9"/>
      <c r="KD39" s="9"/>
      <c r="KE39" s="9"/>
      <c r="KF39" s="9"/>
      <c r="KG39" s="9"/>
      <c r="KH39" s="9"/>
      <c r="KI39" s="9"/>
      <c r="KJ39" s="9"/>
      <c r="KK39" s="9"/>
      <c r="KL39" s="9"/>
      <c r="KM39" s="9"/>
      <c r="KN39" s="9"/>
      <c r="KO39" s="9"/>
      <c r="KP39" s="9"/>
      <c r="KQ39" s="9"/>
      <c r="KR39" s="9"/>
      <c r="KS39" s="9"/>
      <c r="KT39" s="9"/>
      <c r="KU39" s="9"/>
      <c r="KV39" s="9"/>
    </row>
    <row r="40" spans="1:308" s="16" customFormat="1" ht="15" customHeight="1" x14ac:dyDescent="0.35">
      <c r="A40" s="56" t="s">
        <v>1263</v>
      </c>
      <c r="B40" s="28" t="s">
        <v>1396</v>
      </c>
      <c r="C40" s="28" t="s">
        <v>1443</v>
      </c>
      <c r="D40" s="31">
        <v>2002</v>
      </c>
      <c r="E40" s="35"/>
      <c r="F40" s="31" t="str">
        <f>MID(UDFK,LEN(UDFK)-3,4)</f>
        <v>2024</v>
      </c>
      <c r="G40" s="26"/>
      <c r="H40" s="14" t="s">
        <v>2684</v>
      </c>
      <c r="I40"/>
      <c r="J40"/>
      <c r="K40"/>
      <c r="L40"/>
      <c r="M40"/>
      <c r="N40"/>
      <c r="O40"/>
      <c r="P40"/>
      <c r="Q40"/>
      <c r="R40"/>
      <c r="S40"/>
      <c r="T40"/>
      <c r="U40"/>
      <c r="V40"/>
      <c r="W40"/>
      <c r="X40"/>
      <c r="Y40"/>
      <c r="Z40"/>
      <c r="AA40"/>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c r="IY40" s="9"/>
      <c r="IZ40" s="9"/>
      <c r="JA40" s="9"/>
      <c r="JB40" s="9"/>
      <c r="JC40" s="9"/>
      <c r="JD40" s="9"/>
      <c r="JE40" s="9"/>
      <c r="JF40" s="9"/>
      <c r="JG40" s="9"/>
      <c r="JH40" s="9"/>
      <c r="JI40" s="9"/>
      <c r="JJ40" s="9"/>
      <c r="JK40" s="9"/>
      <c r="JL40" s="9"/>
      <c r="JM40" s="9"/>
      <c r="JN40" s="9"/>
      <c r="JO40" s="9"/>
      <c r="JP40" s="9"/>
      <c r="JQ40" s="9"/>
      <c r="JR40" s="9"/>
      <c r="JS40" s="9"/>
      <c r="JT40" s="9"/>
      <c r="JU40" s="9"/>
      <c r="JV40" s="9"/>
      <c r="JW40" s="9"/>
      <c r="JX40" s="9"/>
      <c r="JY40" s="9"/>
      <c r="JZ40" s="9"/>
      <c r="KA40" s="9"/>
      <c r="KB40" s="9"/>
      <c r="KC40" s="9"/>
      <c r="KD40" s="9"/>
      <c r="KE40" s="9"/>
      <c r="KF40" s="9"/>
      <c r="KG40" s="9"/>
      <c r="KH40" s="9"/>
      <c r="KI40" s="9"/>
      <c r="KJ40" s="9"/>
      <c r="KK40" s="9"/>
      <c r="KL40" s="9"/>
      <c r="KM40" s="9"/>
      <c r="KN40" s="9"/>
      <c r="KO40" s="9"/>
      <c r="KP40" s="9"/>
      <c r="KQ40" s="9"/>
      <c r="KR40" s="9"/>
      <c r="KS40" s="9"/>
      <c r="KT40" s="9"/>
      <c r="KU40" s="9"/>
      <c r="KV40" s="9"/>
    </row>
    <row r="41" spans="1:308" s="16" customFormat="1" ht="15" customHeight="1" x14ac:dyDescent="0.35">
      <c r="A41" s="56" t="s">
        <v>1264</v>
      </c>
      <c r="B41" s="28" t="s">
        <v>1397</v>
      </c>
      <c r="C41" s="28" t="s">
        <v>1444</v>
      </c>
      <c r="D41" s="31">
        <v>1978</v>
      </c>
      <c r="E41" s="36"/>
      <c r="F41" s="31" t="str">
        <f>MID(UDG,LEN(UDG)-3,4)</f>
        <v>2024</v>
      </c>
      <c r="G41" s="26"/>
      <c r="H41" s="14" t="s">
        <v>2685</v>
      </c>
      <c r="I41"/>
      <c r="J41"/>
      <c r="K41"/>
      <c r="L41"/>
      <c r="M41"/>
      <c r="N41"/>
      <c r="O41"/>
      <c r="P41"/>
      <c r="Q41"/>
      <c r="R41"/>
      <c r="S41"/>
      <c r="T41"/>
      <c r="U41"/>
      <c r="V41"/>
      <c r="W41"/>
      <c r="X41"/>
      <c r="Y41"/>
      <c r="Z41"/>
      <c r="AA41"/>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c r="IY41" s="9"/>
      <c r="IZ41" s="9"/>
      <c r="JA41" s="9"/>
      <c r="JB41" s="9"/>
      <c r="JC41" s="9"/>
      <c r="JD41" s="9"/>
      <c r="JE41" s="9"/>
      <c r="JF41" s="9"/>
      <c r="JG41" s="9"/>
      <c r="JH41" s="9"/>
      <c r="JI41" s="9"/>
      <c r="JJ41" s="9"/>
      <c r="JK41" s="9"/>
      <c r="JL41" s="9"/>
      <c r="JM41" s="9"/>
      <c r="JN41" s="9"/>
      <c r="JO41" s="9"/>
      <c r="JP41" s="9"/>
      <c r="JQ41" s="9"/>
      <c r="JR41" s="9"/>
      <c r="JS41" s="9"/>
      <c r="JT41" s="9"/>
      <c r="JU41" s="9"/>
      <c r="JV41" s="9"/>
      <c r="JW41" s="9"/>
      <c r="JX41" s="9"/>
      <c r="JY41" s="9"/>
      <c r="JZ41" s="9"/>
      <c r="KA41" s="9"/>
      <c r="KB41" s="9"/>
      <c r="KC41" s="9"/>
      <c r="KD41" s="9"/>
      <c r="KE41" s="9"/>
      <c r="KF41" s="9"/>
      <c r="KG41" s="9"/>
      <c r="KH41" s="9"/>
      <c r="KI41" s="9"/>
      <c r="KJ41" s="9"/>
      <c r="KK41" s="9"/>
      <c r="KL41" s="9"/>
      <c r="KM41" s="9"/>
      <c r="KN41" s="9"/>
      <c r="KO41" s="9"/>
      <c r="KP41" s="9"/>
      <c r="KQ41" s="9"/>
      <c r="KR41" s="9"/>
      <c r="KS41" s="9"/>
      <c r="KT41" s="9"/>
      <c r="KU41" s="9"/>
      <c r="KV41" s="9"/>
    </row>
    <row r="42" spans="1:308" s="16" customFormat="1" ht="15" customHeight="1" x14ac:dyDescent="0.35">
      <c r="A42" s="56" t="s">
        <v>1265</v>
      </c>
      <c r="B42" s="28" t="s">
        <v>1398</v>
      </c>
      <c r="C42" s="28" t="s">
        <v>1445</v>
      </c>
      <c r="D42" s="31">
        <v>1998</v>
      </c>
      <c r="E42" s="35"/>
      <c r="F42" s="31" t="str">
        <f>MID(UDGK,LEN(UDGK)-3,4)</f>
        <v>2024</v>
      </c>
      <c r="G42" s="26"/>
      <c r="H42" s="14" t="s">
        <v>3262</v>
      </c>
      <c r="I42"/>
      <c r="J42"/>
      <c r="K42"/>
      <c r="L42"/>
      <c r="M42"/>
      <c r="N42"/>
      <c r="O42"/>
      <c r="P42"/>
      <c r="Q42"/>
      <c r="R42"/>
      <c r="S42"/>
      <c r="T42"/>
      <c r="U42"/>
      <c r="V42"/>
      <c r="W42"/>
      <c r="X42"/>
      <c r="Y42"/>
      <c r="Z42"/>
      <c r="AA42"/>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c r="IY42" s="9"/>
      <c r="IZ42" s="9"/>
      <c r="JA42" s="9"/>
      <c r="JB42" s="9"/>
      <c r="JC42" s="9"/>
      <c r="JD42" s="9"/>
      <c r="JE42" s="9"/>
      <c r="JF42" s="9"/>
      <c r="JG42" s="9"/>
      <c r="JH42" s="9"/>
      <c r="JI42" s="9"/>
      <c r="JJ42" s="9"/>
      <c r="JK42" s="9"/>
      <c r="JL42" s="9"/>
      <c r="JM42" s="9"/>
      <c r="JN42" s="9"/>
      <c r="JO42" s="9"/>
      <c r="JP42" s="9"/>
      <c r="JQ42" s="9"/>
      <c r="JR42" s="9"/>
      <c r="JS42" s="9"/>
      <c r="JT42" s="9"/>
      <c r="JU42" s="9"/>
      <c r="JV42" s="9"/>
      <c r="JW42" s="9"/>
      <c r="JX42" s="9"/>
      <c r="JY42" s="9"/>
      <c r="JZ42" s="9"/>
      <c r="KA42" s="9"/>
      <c r="KB42" s="9"/>
      <c r="KC42" s="9"/>
      <c r="KD42" s="9"/>
      <c r="KE42" s="9"/>
      <c r="KF42" s="9"/>
      <c r="KG42" s="9"/>
      <c r="KH42" s="9"/>
      <c r="KI42" s="9"/>
      <c r="KJ42" s="9"/>
      <c r="KK42" s="9"/>
      <c r="KL42" s="9"/>
      <c r="KM42" s="9"/>
      <c r="KN42" s="9"/>
      <c r="KO42" s="9"/>
      <c r="KP42" s="9"/>
      <c r="KQ42" s="9"/>
      <c r="KR42" s="9"/>
      <c r="KS42" s="9"/>
      <c r="KT42" s="9"/>
      <c r="KU42" s="9"/>
      <c r="KV42" s="9"/>
    </row>
    <row r="43" spans="1:308" s="16" customFormat="1" ht="15" customHeight="1" x14ac:dyDescent="0.35">
      <c r="A43" s="56" t="s">
        <v>3129</v>
      </c>
      <c r="B43" s="28" t="s">
        <v>3958</v>
      </c>
      <c r="C43" s="28" t="s">
        <v>3959</v>
      </c>
      <c r="D43" s="31">
        <v>2007</v>
      </c>
      <c r="E43" s="35"/>
      <c r="F43" s="31">
        <v>2024</v>
      </c>
      <c r="G43" s="26"/>
      <c r="H43" s="14" t="s">
        <v>3960</v>
      </c>
      <c r="I43"/>
      <c r="J43"/>
      <c r="K43"/>
      <c r="L43"/>
      <c r="M43"/>
      <c r="N43"/>
      <c r="O43"/>
      <c r="P43"/>
      <c r="Q43"/>
      <c r="R43"/>
      <c r="S43"/>
      <c r="T43"/>
      <c r="U43"/>
      <c r="V43"/>
      <c r="W43"/>
      <c r="X43"/>
      <c r="Y43"/>
      <c r="Z43"/>
      <c r="AA43"/>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c r="IY43" s="9"/>
      <c r="IZ43" s="9"/>
      <c r="JA43" s="9"/>
      <c r="JB43" s="9"/>
      <c r="JC43" s="9"/>
      <c r="JD43" s="9"/>
      <c r="JE43" s="9"/>
      <c r="JF43" s="9"/>
      <c r="JG43" s="9"/>
      <c r="JH43" s="9"/>
      <c r="JI43" s="9"/>
      <c r="JJ43" s="9"/>
      <c r="JK43" s="9"/>
      <c r="JL43" s="9"/>
      <c r="JM43" s="9"/>
      <c r="JN43" s="9"/>
      <c r="JO43" s="9"/>
      <c r="JP43" s="9"/>
      <c r="JQ43" s="9"/>
      <c r="JR43" s="9"/>
      <c r="JS43" s="9"/>
      <c r="JT43" s="9"/>
      <c r="JU43" s="9"/>
      <c r="JV43" s="9"/>
      <c r="JW43" s="9"/>
      <c r="JX43" s="9"/>
      <c r="JY43" s="9"/>
      <c r="JZ43" s="9"/>
      <c r="KA43" s="9"/>
      <c r="KB43" s="9"/>
      <c r="KC43" s="9"/>
      <c r="KD43" s="9"/>
      <c r="KE43" s="9"/>
      <c r="KF43" s="9"/>
      <c r="KG43" s="9"/>
      <c r="KH43" s="9"/>
      <c r="KI43" s="9"/>
      <c r="KJ43" s="9"/>
      <c r="KK43" s="9"/>
      <c r="KL43" s="9"/>
      <c r="KM43" s="9"/>
      <c r="KN43" s="9"/>
      <c r="KO43" s="9"/>
      <c r="KP43" s="9"/>
      <c r="KQ43" s="9"/>
      <c r="KR43" s="9"/>
      <c r="KS43" s="9"/>
      <c r="KT43" s="9"/>
      <c r="KU43" s="9"/>
      <c r="KV43" s="9"/>
    </row>
    <row r="44" spans="1:308" s="16" customFormat="1" ht="15" customHeight="1" x14ac:dyDescent="0.35">
      <c r="A44" s="56" t="s">
        <v>1266</v>
      </c>
      <c r="B44" s="28" t="s">
        <v>1399</v>
      </c>
      <c r="C44" s="28" t="s">
        <v>1446</v>
      </c>
      <c r="D44" s="31" t="s">
        <v>1301</v>
      </c>
      <c r="E44" s="35"/>
      <c r="F44" s="31" t="str">
        <f>MID(UDKV,LEN(UDKV)-3,4)</f>
        <v>2024</v>
      </c>
      <c r="G44" s="26"/>
      <c r="H44" s="14" t="s">
        <v>3234</v>
      </c>
      <c r="I44"/>
      <c r="J44"/>
      <c r="K44"/>
      <c r="L44"/>
      <c r="M44"/>
      <c r="N44"/>
      <c r="O44"/>
      <c r="P44"/>
      <c r="Q44"/>
      <c r="R44"/>
      <c r="S44"/>
      <c r="T44"/>
      <c r="U44"/>
      <c r="V44"/>
      <c r="W44"/>
      <c r="X44"/>
      <c r="Y44"/>
      <c r="Z44"/>
      <c r="AA44"/>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c r="IY44" s="9"/>
      <c r="IZ44" s="9"/>
      <c r="JA44" s="9"/>
      <c r="JB44" s="9"/>
      <c r="JC44" s="9"/>
      <c r="JD44" s="9"/>
      <c r="JE44" s="9"/>
      <c r="JF44" s="9"/>
      <c r="JG44" s="9"/>
      <c r="JH44" s="9"/>
      <c r="JI44" s="9"/>
      <c r="JJ44" s="9"/>
      <c r="JK44" s="9"/>
      <c r="JL44" s="9"/>
      <c r="JM44" s="9"/>
      <c r="JN44" s="9"/>
      <c r="JO44" s="9"/>
      <c r="JP44" s="9"/>
      <c r="JQ44" s="9"/>
      <c r="JR44" s="9"/>
      <c r="JS44" s="9"/>
      <c r="JT44" s="9"/>
      <c r="JU44" s="9"/>
      <c r="JV44" s="9"/>
      <c r="JW44" s="9"/>
      <c r="JX44" s="9"/>
      <c r="JY44" s="9"/>
      <c r="JZ44" s="9"/>
      <c r="KA44" s="9"/>
      <c r="KB44" s="9"/>
      <c r="KC44" s="9"/>
      <c r="KD44" s="9"/>
      <c r="KE44" s="9"/>
      <c r="KF44" s="9"/>
      <c r="KG44" s="9"/>
      <c r="KH44" s="9"/>
      <c r="KI44" s="9"/>
      <c r="KJ44" s="9"/>
      <c r="KK44" s="9"/>
      <c r="KL44" s="9"/>
      <c r="KM44" s="9"/>
      <c r="KN44" s="9"/>
      <c r="KO44" s="9"/>
      <c r="KP44" s="9"/>
      <c r="KQ44" s="9"/>
      <c r="KR44" s="9"/>
      <c r="KS44" s="9"/>
      <c r="KT44" s="9"/>
      <c r="KU44" s="9"/>
      <c r="KV44" s="9"/>
    </row>
    <row r="45" spans="1:308" s="16" customFormat="1" ht="15" customHeight="1" x14ac:dyDescent="0.35">
      <c r="A45" s="56" t="s">
        <v>1267</v>
      </c>
      <c r="B45" s="28" t="s">
        <v>1400</v>
      </c>
      <c r="C45" s="28" t="s">
        <v>1447</v>
      </c>
      <c r="D45" s="31">
        <v>2011</v>
      </c>
      <c r="E45" s="35"/>
      <c r="F45" s="31" t="str">
        <f>MID(UDSP,LEN(UDSP)-4,4)</f>
        <v>2024</v>
      </c>
      <c r="G45" s="26"/>
      <c r="H45" s="14" t="s">
        <v>3235</v>
      </c>
      <c r="I45"/>
      <c r="J45"/>
      <c r="K45"/>
      <c r="L45"/>
      <c r="M45"/>
      <c r="N45"/>
      <c r="O45"/>
      <c r="P45"/>
      <c r="Q45"/>
      <c r="R45"/>
      <c r="S45"/>
      <c r="T45"/>
      <c r="U45"/>
      <c r="V45"/>
      <c r="W45"/>
      <c r="X45"/>
      <c r="Y45"/>
      <c r="Z45"/>
      <c r="AA45"/>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c r="IY45" s="9"/>
      <c r="IZ45" s="9"/>
      <c r="JA45" s="9"/>
      <c r="JB45" s="9"/>
      <c r="JC45" s="9"/>
      <c r="JD45" s="9"/>
      <c r="JE45" s="9"/>
      <c r="JF45" s="9"/>
      <c r="JG45" s="9"/>
      <c r="JH45" s="9"/>
      <c r="JI45" s="9"/>
      <c r="JJ45" s="9"/>
      <c r="JK45" s="9"/>
      <c r="JL45" s="9"/>
      <c r="JM45" s="9"/>
      <c r="JN45" s="9"/>
      <c r="JO45" s="9"/>
      <c r="JP45" s="9"/>
      <c r="JQ45" s="9"/>
      <c r="JR45" s="9"/>
      <c r="JS45" s="9"/>
      <c r="JT45" s="9"/>
      <c r="JU45" s="9"/>
      <c r="JV45" s="9"/>
      <c r="JW45" s="9"/>
      <c r="JX45" s="9"/>
      <c r="JY45" s="9"/>
      <c r="JZ45" s="9"/>
      <c r="KA45" s="9"/>
      <c r="KB45" s="9"/>
      <c r="KC45" s="9"/>
      <c r="KD45" s="9"/>
      <c r="KE45" s="9"/>
      <c r="KF45" s="9"/>
      <c r="KG45" s="9"/>
      <c r="KH45" s="9"/>
      <c r="KI45" s="9"/>
      <c r="KJ45" s="9"/>
      <c r="KK45" s="9"/>
      <c r="KL45" s="9"/>
      <c r="KM45" s="9"/>
      <c r="KN45" s="9"/>
      <c r="KO45" s="9"/>
      <c r="KP45" s="9"/>
      <c r="KQ45" s="9"/>
      <c r="KR45" s="9"/>
      <c r="KS45" s="9"/>
      <c r="KT45" s="9"/>
      <c r="KU45" s="9"/>
      <c r="KV45" s="9"/>
    </row>
    <row r="46" spans="1:308" s="16" customFormat="1" ht="15" customHeight="1" x14ac:dyDescent="0.35">
      <c r="A46" s="56" t="s">
        <v>1268</v>
      </c>
      <c r="B46" s="28" t="s">
        <v>1401</v>
      </c>
      <c r="C46" s="28" t="s">
        <v>1448</v>
      </c>
      <c r="D46" s="31" t="s">
        <v>1301</v>
      </c>
      <c r="E46" s="35"/>
      <c r="F46" s="31" t="str">
        <f>MID(VEUV,LEN(VEUV)-3,4)</f>
        <v>2024</v>
      </c>
      <c r="G46" s="26"/>
      <c r="H46" s="14" t="s">
        <v>3236</v>
      </c>
      <c r="I46"/>
      <c r="J46"/>
      <c r="K46"/>
      <c r="L46"/>
      <c r="M46"/>
      <c r="N46"/>
      <c r="O46"/>
      <c r="P46"/>
      <c r="Q46"/>
      <c r="R46"/>
      <c r="S46"/>
      <c r="T46"/>
      <c r="U46"/>
      <c r="V46"/>
      <c r="W46"/>
      <c r="X46"/>
      <c r="Y46"/>
      <c r="Z46"/>
      <c r="AA46"/>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c r="IY46" s="9"/>
      <c r="IZ46" s="9"/>
      <c r="JA46" s="9"/>
      <c r="JB46" s="9"/>
      <c r="JC46" s="9"/>
      <c r="JD46" s="9"/>
      <c r="JE46" s="9"/>
      <c r="JF46" s="9"/>
      <c r="JG46" s="9"/>
      <c r="JH46" s="9"/>
      <c r="JI46" s="9"/>
      <c r="JJ46" s="9"/>
      <c r="JK46" s="9"/>
      <c r="JL46" s="9"/>
      <c r="JM46" s="9"/>
      <c r="JN46" s="9"/>
      <c r="JO46" s="9"/>
      <c r="JP46" s="9"/>
      <c r="JQ46" s="9"/>
      <c r="JR46" s="9"/>
      <c r="JS46" s="9"/>
      <c r="JT46" s="9"/>
      <c r="JU46" s="9"/>
      <c r="JV46" s="9"/>
      <c r="JW46" s="9"/>
      <c r="JX46" s="9"/>
      <c r="JY46" s="9"/>
      <c r="JZ46" s="9"/>
      <c r="KA46" s="9"/>
      <c r="KB46" s="9"/>
      <c r="KC46" s="9"/>
      <c r="KD46" s="9"/>
      <c r="KE46" s="9"/>
      <c r="KF46" s="9"/>
      <c r="KG46" s="9"/>
      <c r="KH46" s="9"/>
      <c r="KI46" s="9"/>
      <c r="KJ46" s="9"/>
      <c r="KK46" s="9"/>
      <c r="KL46" s="9"/>
      <c r="KM46" s="9"/>
      <c r="KN46" s="9"/>
      <c r="KO46" s="9"/>
      <c r="KP46" s="9"/>
      <c r="KQ46" s="9"/>
      <c r="KR46" s="9"/>
      <c r="KS46" s="9"/>
      <c r="KT46" s="9"/>
      <c r="KU46" s="9"/>
      <c r="KV46" s="9"/>
    </row>
    <row r="47" spans="1:308" ht="15" customHeight="1" x14ac:dyDescent="0.25">
      <c r="A47" s="18"/>
      <c r="B47" s="28"/>
      <c r="C47" s="28"/>
      <c r="D47" s="31"/>
    </row>
    <row r="48" spans="1:308" ht="15" customHeight="1" x14ac:dyDescent="0.25">
      <c r="A48" s="19" t="s">
        <v>1312</v>
      </c>
      <c r="B48" s="28"/>
      <c r="C48" s="28"/>
      <c r="D48" s="31"/>
      <c r="G48" s="44"/>
    </row>
    <row r="49" spans="1:8" ht="15" customHeight="1" x14ac:dyDescent="0.25">
      <c r="A49" s="58" t="s">
        <v>2776</v>
      </c>
      <c r="B49" s="28" t="s">
        <v>2778</v>
      </c>
      <c r="C49" s="28" t="s">
        <v>2780</v>
      </c>
      <c r="D49" s="31">
        <v>2015</v>
      </c>
      <c r="E49" s="31"/>
      <c r="F49" s="31" t="str">
        <f>MID(BOERNFB,LEN(BOERNFB)-4,4)</f>
        <v>2021</v>
      </c>
      <c r="H49" s="14" t="s">
        <v>2782</v>
      </c>
    </row>
    <row r="50" spans="1:8" ht="15" customHeight="1" x14ac:dyDescent="0.25">
      <c r="A50" s="58" t="s">
        <v>2777</v>
      </c>
      <c r="B50" s="28" t="s">
        <v>2779</v>
      </c>
      <c r="C50" s="28" t="s">
        <v>2781</v>
      </c>
      <c r="D50" s="31">
        <v>2015</v>
      </c>
      <c r="E50" s="31"/>
      <c r="F50" s="31" t="str">
        <f>MID(BOERNSB,LEN(BOERNSB)-4,4)</f>
        <v>2021</v>
      </c>
      <c r="H50" s="14" t="s">
        <v>2783</v>
      </c>
    </row>
    <row r="51" spans="1:8" ht="15" customHeight="1" x14ac:dyDescent="0.25">
      <c r="A51" s="56" t="s">
        <v>1272</v>
      </c>
      <c r="B51" s="28" t="s">
        <v>1402</v>
      </c>
      <c r="C51" s="28" t="s">
        <v>1449</v>
      </c>
      <c r="D51" s="33">
        <v>1977</v>
      </c>
      <c r="F51" s="31" t="str">
        <f>MID(BUA,LEN(BUA)-3,4)</f>
        <v>2015</v>
      </c>
      <c r="H51" s="14" t="s">
        <v>2662</v>
      </c>
    </row>
    <row r="52" spans="1:8" ht="15" customHeight="1" x14ac:dyDescent="0.25">
      <c r="A52" s="56" t="s">
        <v>2362</v>
      </c>
      <c r="B52" s="28" t="s">
        <v>2451</v>
      </c>
      <c r="C52" s="28" t="s">
        <v>2452</v>
      </c>
      <c r="D52" s="33">
        <v>1978</v>
      </c>
      <c r="F52" s="31" t="str">
        <f>MID(BUAH,LEN(BUAH)-3,4)</f>
        <v>2023</v>
      </c>
      <c r="H52" s="14" t="s">
        <v>2453</v>
      </c>
    </row>
    <row r="53" spans="1:8" ht="15" customHeight="1" x14ac:dyDescent="0.25">
      <c r="A53" s="56" t="s">
        <v>2363</v>
      </c>
      <c r="B53" s="28" t="s">
        <v>2454</v>
      </c>
      <c r="C53" s="28" t="s">
        <v>2455</v>
      </c>
      <c r="D53" s="33">
        <v>2010</v>
      </c>
      <c r="F53" s="31" t="str">
        <f>MID(BUAS,LEN(BUAS)-4,4)</f>
        <v>2023</v>
      </c>
      <c r="H53" s="14" t="s">
        <v>2456</v>
      </c>
    </row>
    <row r="54" spans="1:8" ht="15" customHeight="1" x14ac:dyDescent="0.25">
      <c r="A54" s="56" t="s">
        <v>1273</v>
      </c>
      <c r="B54" s="28" t="s">
        <v>1403</v>
      </c>
      <c r="C54" s="28" t="s">
        <v>1450</v>
      </c>
      <c r="D54" s="33">
        <v>1977</v>
      </c>
      <c r="F54" s="31" t="str">
        <f>MID(BUFO,LEN(BUFO)-3,4)</f>
        <v>2023</v>
      </c>
      <c r="H54" s="14" t="s">
        <v>2663</v>
      </c>
    </row>
    <row r="55" spans="1:8" ht="15" customHeight="1" x14ac:dyDescent="0.25">
      <c r="A55" s="56" t="s">
        <v>1231</v>
      </c>
      <c r="B55" s="28" t="s">
        <v>1404</v>
      </c>
      <c r="C55" s="28" t="s">
        <v>1451</v>
      </c>
      <c r="D55" s="31">
        <v>1995</v>
      </c>
      <c r="F55" s="31" t="str">
        <f>MID(DAGI,LEN(DAGI)-4,4)</f>
        <v>2014</v>
      </c>
      <c r="H55" s="14" t="s">
        <v>3243</v>
      </c>
    </row>
    <row r="56" spans="1:8" ht="15" customHeight="1" x14ac:dyDescent="0.25">
      <c r="A56" s="18"/>
      <c r="B56" s="28"/>
      <c r="C56" s="28"/>
      <c r="D56" s="31"/>
    </row>
    <row r="57" spans="1:8" ht="15" customHeight="1" x14ac:dyDescent="0.25">
      <c r="A57" s="19" t="s">
        <v>1313</v>
      </c>
      <c r="B57" s="28"/>
      <c r="C57" s="28"/>
      <c r="D57" s="31"/>
    </row>
    <row r="58" spans="1:8" ht="15" customHeight="1" x14ac:dyDescent="0.25">
      <c r="A58" s="56" t="s">
        <v>1269</v>
      </c>
      <c r="B58" s="28" t="s">
        <v>1405</v>
      </c>
      <c r="C58" s="28" t="s">
        <v>1452</v>
      </c>
      <c r="D58" s="31">
        <v>1976</v>
      </c>
      <c r="F58" s="31" t="str">
        <f>MID(AKM,LEN(AKM)-4,4)</f>
        <v>2023</v>
      </c>
      <c r="H58" s="14" t="s">
        <v>3239</v>
      </c>
    </row>
    <row r="59" spans="1:8" ht="15" customHeight="1" x14ac:dyDescent="0.25">
      <c r="A59" s="56" t="s">
        <v>1245</v>
      </c>
      <c r="B59" s="28" t="s">
        <v>1406</v>
      </c>
      <c r="C59" s="28" t="s">
        <v>1453</v>
      </c>
      <c r="D59" s="31">
        <v>1980</v>
      </c>
      <c r="F59" s="31" t="str">
        <f>MID(IDAN,LEN(IDAN)-4,4)</f>
        <v>2023</v>
      </c>
      <c r="H59" s="14" t="s">
        <v>2669</v>
      </c>
    </row>
    <row r="60" spans="1:8" ht="15" customHeight="1" x14ac:dyDescent="0.25">
      <c r="A60" s="56" t="s">
        <v>1246</v>
      </c>
      <c r="B60" s="28" t="s">
        <v>1407</v>
      </c>
      <c r="C60" s="28" t="s">
        <v>1454</v>
      </c>
      <c r="D60" s="31">
        <v>1980</v>
      </c>
      <c r="F60" s="31" t="str">
        <f>MID(IDAP,LEN(IDAP)-4,4)</f>
        <v>2023</v>
      </c>
      <c r="H60" s="14" t="s">
        <v>2670</v>
      </c>
    </row>
    <row r="61" spans="1:8" ht="15" customHeight="1" x14ac:dyDescent="0.25">
      <c r="A61" s="56" t="s">
        <v>1250</v>
      </c>
      <c r="B61" s="28" t="s">
        <v>1408</v>
      </c>
      <c r="C61" s="28" t="s">
        <v>1455</v>
      </c>
      <c r="D61" s="31">
        <v>1980</v>
      </c>
      <c r="F61" s="31" t="e">
        <f>MID(INDH,LEN(INDH)-4,4)</f>
        <v>#REF!</v>
      </c>
      <c r="H61" s="14"/>
    </row>
    <row r="62" spans="1:8" ht="15" customHeight="1" x14ac:dyDescent="0.25">
      <c r="A62" s="56" t="s">
        <v>1260</v>
      </c>
      <c r="B62" s="28" t="s">
        <v>1409</v>
      </c>
      <c r="C62" s="28" t="s">
        <v>1456</v>
      </c>
      <c r="D62" s="31">
        <v>1980</v>
      </c>
      <c r="F62" s="31" t="str">
        <f>MID(RAS,LEN(RAS)-4,4)</f>
        <v>2023</v>
      </c>
      <c r="G62" s="26" t="s">
        <v>2021</v>
      </c>
      <c r="H62" s="14" t="s">
        <v>3227</v>
      </c>
    </row>
    <row r="63" spans="1:8" ht="15" customHeight="1" x14ac:dyDescent="0.25">
      <c r="A63" s="18"/>
      <c r="B63" s="28"/>
      <c r="C63" s="28"/>
      <c r="D63" s="31"/>
    </row>
    <row r="64" spans="1:8" ht="15" customHeight="1" x14ac:dyDescent="0.25">
      <c r="A64" s="19" t="s">
        <v>1314</v>
      </c>
      <c r="B64" s="28"/>
      <c r="C64" s="28"/>
      <c r="D64" s="31"/>
    </row>
    <row r="65" spans="1:27" ht="15" customHeight="1" x14ac:dyDescent="0.25">
      <c r="A65" s="14" t="s">
        <v>3022</v>
      </c>
      <c r="B65" s="28" t="s">
        <v>3132</v>
      </c>
      <c r="C65" s="28" t="s">
        <v>3133</v>
      </c>
      <c r="D65" s="31">
        <v>2008</v>
      </c>
      <c r="E65" s="31"/>
      <c r="F65" s="31">
        <v>2023</v>
      </c>
      <c r="H65" s="14" t="s">
        <v>3134</v>
      </c>
    </row>
    <row r="66" spans="1:27" ht="15" customHeight="1" x14ac:dyDescent="0.25">
      <c r="A66" s="56" t="s">
        <v>1245</v>
      </c>
      <c r="B66" s="28" t="s">
        <v>1406</v>
      </c>
      <c r="C66" s="28" t="s">
        <v>1453</v>
      </c>
      <c r="D66" s="31">
        <v>1980</v>
      </c>
      <c r="F66" s="31" t="str">
        <f>MID(IDAN,LEN(IDAN)-4,4)</f>
        <v>2023</v>
      </c>
      <c r="H66" s="14" t="s">
        <v>2669</v>
      </c>
    </row>
    <row r="67" spans="1:27" ht="15" customHeight="1" x14ac:dyDescent="0.25">
      <c r="A67" s="56" t="s">
        <v>1246</v>
      </c>
      <c r="B67" s="28" t="s">
        <v>1407</v>
      </c>
      <c r="C67" s="28" t="s">
        <v>1454</v>
      </c>
      <c r="D67" s="31">
        <v>1980</v>
      </c>
      <c r="F67" s="31" t="str">
        <f>MID(IDAP,LEN(IDAP)-4,4)</f>
        <v>2023</v>
      </c>
      <c r="H67" s="14" t="s">
        <v>2670</v>
      </c>
    </row>
    <row r="68" spans="1:27" ht="15" customHeight="1" x14ac:dyDescent="0.25">
      <c r="A68" s="56" t="s">
        <v>1257</v>
      </c>
      <c r="B68" s="28" t="s">
        <v>1410</v>
      </c>
      <c r="C68" s="28" t="s">
        <v>1457</v>
      </c>
      <c r="D68" s="31">
        <v>1997</v>
      </c>
      <c r="F68" s="31" t="str">
        <f>MID(LON,LEN(LON)-4,4)</f>
        <v>2010</v>
      </c>
      <c r="H68" s="14" t="s">
        <v>2675</v>
      </c>
    </row>
    <row r="69" spans="1:27" ht="15" customHeight="1" x14ac:dyDescent="0.25">
      <c r="A69" s="18"/>
      <c r="B69" s="28"/>
      <c r="C69" s="28"/>
      <c r="D69" s="31"/>
    </row>
    <row r="70" spans="1:27" ht="15" customHeight="1" x14ac:dyDescent="0.25">
      <c r="A70" s="19" t="s">
        <v>1315</v>
      </c>
      <c r="B70" s="28"/>
      <c r="C70" s="28"/>
      <c r="D70" s="31"/>
    </row>
    <row r="71" spans="1:27" ht="15" customHeight="1" x14ac:dyDescent="0.25">
      <c r="A71" s="56" t="s">
        <v>1278</v>
      </c>
      <c r="B71" s="28" t="s">
        <v>1508</v>
      </c>
      <c r="C71" s="28" t="s">
        <v>1455</v>
      </c>
      <c r="D71" s="31">
        <v>1980</v>
      </c>
      <c r="E71" s="31"/>
      <c r="F71" s="31" t="str">
        <f>MID(IND,LEN(IND)-4,4)</f>
        <v>2023</v>
      </c>
      <c r="H71" s="14" t="s">
        <v>3256</v>
      </c>
    </row>
    <row r="72" spans="1:27" s="16" customFormat="1" ht="15" customHeight="1" x14ac:dyDescent="0.35">
      <c r="A72" s="56" t="s">
        <v>1239</v>
      </c>
      <c r="B72" s="28" t="s">
        <v>1389</v>
      </c>
      <c r="C72" s="28" t="s">
        <v>1436</v>
      </c>
      <c r="D72" s="31">
        <v>1990</v>
      </c>
      <c r="E72" s="31"/>
      <c r="F72" s="31" t="str">
        <f>MID(FAIK,LEN(FAIK)-4,4)</f>
        <v>2023</v>
      </c>
      <c r="G72" s="26"/>
      <c r="H72" s="14" t="s">
        <v>3252</v>
      </c>
      <c r="I72"/>
      <c r="J72"/>
      <c r="K72"/>
      <c r="L72"/>
      <c r="M72"/>
      <c r="N72"/>
      <c r="O72"/>
      <c r="P72"/>
      <c r="Q72"/>
      <c r="R72"/>
      <c r="S72"/>
      <c r="T72"/>
      <c r="U72"/>
      <c r="V72"/>
      <c r="W72"/>
      <c r="X72"/>
      <c r="Y72"/>
      <c r="Z72"/>
      <c r="AA72"/>
    </row>
    <row r="73" spans="1:27" s="9" customFormat="1" ht="15" customHeight="1" x14ac:dyDescent="0.35">
      <c r="A73" s="18"/>
      <c r="B73" s="28"/>
      <c r="C73" s="28"/>
      <c r="D73" s="31"/>
      <c r="E73" s="34"/>
      <c r="F73" s="33"/>
      <c r="G73" s="26"/>
      <c r="H73"/>
    </row>
    <row r="74" spans="1:27" ht="15" customHeight="1" x14ac:dyDescent="0.25">
      <c r="A74" s="19" t="s">
        <v>1316</v>
      </c>
      <c r="B74" s="28"/>
      <c r="C74" s="28"/>
      <c r="D74" s="31"/>
    </row>
    <row r="75" spans="1:27" ht="15" customHeight="1" x14ac:dyDescent="0.25">
      <c r="A75" s="56" t="s">
        <v>1228</v>
      </c>
      <c r="B75" s="28" t="s">
        <v>1411</v>
      </c>
      <c r="C75" s="28" t="s">
        <v>1458</v>
      </c>
      <c r="D75" s="31">
        <v>1994</v>
      </c>
      <c r="E75" s="35">
        <v>2006</v>
      </c>
      <c r="F75" s="31" t="str">
        <f>MID(AMFO,LEN(AMFO)-4,4)</f>
        <v>2006</v>
      </c>
      <c r="H75" s="14" t="s">
        <v>3240</v>
      </c>
    </row>
    <row r="76" spans="1:27" ht="15" customHeight="1" x14ac:dyDescent="0.25">
      <c r="A76" s="56" t="s">
        <v>1234</v>
      </c>
      <c r="B76" s="28" t="s">
        <v>1412</v>
      </c>
      <c r="C76" s="28" t="s">
        <v>1459</v>
      </c>
      <c r="D76" s="31">
        <v>1998</v>
      </c>
      <c r="E76" s="35">
        <v>2016</v>
      </c>
      <c r="F76" s="31" t="str">
        <f>MID(DUR,LEN(DUR)-4,4)</f>
        <v>2016</v>
      </c>
      <c r="H76" s="14" t="s">
        <v>3246</v>
      </c>
    </row>
    <row r="77" spans="1:27" ht="15" customHeight="1" x14ac:dyDescent="0.25">
      <c r="A77" s="56" t="s">
        <v>1246</v>
      </c>
      <c r="B77" s="28" t="s">
        <v>1407</v>
      </c>
      <c r="C77" s="28" t="s">
        <v>1454</v>
      </c>
      <c r="D77" s="31">
        <v>1980</v>
      </c>
      <c r="F77" s="31" t="str">
        <f>MID(IDAP,LEN(IDAP)-4,4)</f>
        <v>2023</v>
      </c>
      <c r="H77" s="14" t="s">
        <v>2670</v>
      </c>
    </row>
    <row r="78" spans="1:27" ht="15" customHeight="1" x14ac:dyDescent="0.25">
      <c r="A78" s="56" t="s">
        <v>1259</v>
      </c>
      <c r="B78" s="28" t="s">
        <v>1413</v>
      </c>
      <c r="C78" s="28" t="s">
        <v>1460</v>
      </c>
      <c r="D78" s="31">
        <v>2007</v>
      </c>
      <c r="F78" s="31" t="str">
        <f>MID(OF,LEN(OF)-4,4)</f>
        <v>2024</v>
      </c>
      <c r="H78" s="14" t="s">
        <v>3226</v>
      </c>
    </row>
    <row r="79" spans="1:27" ht="15" customHeight="1" x14ac:dyDescent="0.25">
      <c r="A79" s="18"/>
      <c r="B79" s="28"/>
      <c r="C79" s="28"/>
      <c r="D79" s="31"/>
    </row>
    <row r="80" spans="1:27" ht="15" customHeight="1" x14ac:dyDescent="0.25">
      <c r="A80" s="19" t="s">
        <v>1317</v>
      </c>
      <c r="B80" s="28"/>
      <c r="C80" s="28"/>
      <c r="D80" s="31"/>
    </row>
    <row r="81" spans="1:8" ht="15" customHeight="1" x14ac:dyDescent="0.25">
      <c r="A81" s="56" t="s">
        <v>1247</v>
      </c>
      <c r="B81" s="28" t="s">
        <v>1414</v>
      </c>
      <c r="C81" s="28" t="s">
        <v>1461</v>
      </c>
      <c r="D81" s="31">
        <v>1980</v>
      </c>
      <c r="F81" s="31" t="str">
        <f>MID(IDAS,LEN(IDAS)-4,4)</f>
        <v>2023</v>
      </c>
      <c r="H81" s="14" t="s">
        <v>2671</v>
      </c>
    </row>
    <row r="82" spans="1:8" ht="15" customHeight="1" x14ac:dyDescent="0.25">
      <c r="A82" s="56" t="s">
        <v>1248</v>
      </c>
      <c r="B82" s="28" t="s">
        <v>1415</v>
      </c>
      <c r="C82" s="28" t="s">
        <v>1462</v>
      </c>
      <c r="D82" s="31">
        <v>1980</v>
      </c>
      <c r="E82" s="35">
        <v>2013</v>
      </c>
      <c r="F82" s="31" t="str">
        <f>MID(IDFI,LEN(IDFI)-4,4)</f>
        <v>2013</v>
      </c>
      <c r="H82" s="14" t="s">
        <v>3254</v>
      </c>
    </row>
    <row r="83" spans="1:8" ht="15" customHeight="1" x14ac:dyDescent="0.25">
      <c r="A83" s="18"/>
      <c r="B83" s="28"/>
      <c r="C83" s="28"/>
      <c r="D83" s="31"/>
    </row>
    <row r="84" spans="1:8" ht="15" customHeight="1" x14ac:dyDescent="0.25">
      <c r="A84" s="19" t="s">
        <v>1318</v>
      </c>
      <c r="B84" s="28"/>
      <c r="C84" s="28"/>
      <c r="D84" s="31"/>
    </row>
    <row r="85" spans="1:8" ht="15" customHeight="1" x14ac:dyDescent="0.25">
      <c r="A85" s="57" t="s">
        <v>1272</v>
      </c>
      <c r="B85" s="28" t="s">
        <v>1402</v>
      </c>
      <c r="C85" s="28" t="s">
        <v>1449</v>
      </c>
      <c r="D85" s="31">
        <v>1977</v>
      </c>
      <c r="E85" s="35">
        <v>2015</v>
      </c>
      <c r="F85" s="31" t="str">
        <f>MID(BUA,LEN(BUA)-3,4)</f>
        <v>2015</v>
      </c>
      <c r="H85" s="14" t="s">
        <v>2662</v>
      </c>
    </row>
    <row r="86" spans="1:8" ht="15" customHeight="1" x14ac:dyDescent="0.25">
      <c r="A86" s="56" t="s">
        <v>2362</v>
      </c>
      <c r="B86" s="28" t="s">
        <v>2451</v>
      </c>
      <c r="C86" s="28" t="s">
        <v>2452</v>
      </c>
      <c r="D86" s="33">
        <v>1978</v>
      </c>
      <c r="F86" s="31" t="str">
        <f>MID(BUAH,LEN(BUAH)-3,4)</f>
        <v>2023</v>
      </c>
      <c r="H86" s="14" t="s">
        <v>2453</v>
      </c>
    </row>
    <row r="87" spans="1:8" ht="15" customHeight="1" x14ac:dyDescent="0.25">
      <c r="A87" s="56" t="s">
        <v>2363</v>
      </c>
      <c r="B87" s="28" t="s">
        <v>2454</v>
      </c>
      <c r="C87" s="28" t="s">
        <v>2455</v>
      </c>
      <c r="D87" s="33">
        <v>2010</v>
      </c>
      <c r="F87" s="31" t="str">
        <f>MID(BUAS,LEN(BUAS)-4,4)</f>
        <v>2023</v>
      </c>
      <c r="H87" s="14" t="s">
        <v>2456</v>
      </c>
    </row>
    <row r="88" spans="1:8" ht="15" customHeight="1" x14ac:dyDescent="0.25">
      <c r="A88" s="57" t="s">
        <v>1273</v>
      </c>
      <c r="B88" s="28" t="s">
        <v>1403</v>
      </c>
      <c r="C88" s="28" t="s">
        <v>1450</v>
      </c>
      <c r="D88" s="31">
        <v>1977</v>
      </c>
      <c r="F88" s="31" t="str">
        <f>MID(BUFO,LEN(BUFO)-3,4)</f>
        <v>2023</v>
      </c>
      <c r="H88" s="14" t="s">
        <v>2663</v>
      </c>
    </row>
    <row r="89" spans="1:8" ht="15" customHeight="1" x14ac:dyDescent="0.25">
      <c r="A89" s="56" t="s">
        <v>1261</v>
      </c>
      <c r="B89" s="28" t="s">
        <v>1416</v>
      </c>
      <c r="C89" s="28" t="s">
        <v>1463</v>
      </c>
      <c r="D89" s="31">
        <v>1994</v>
      </c>
      <c r="E89" s="35">
        <v>2019</v>
      </c>
      <c r="F89" s="31" t="str">
        <f>MID(SGDP,LEN(SGDP)-4,4)</f>
        <v>2019</v>
      </c>
      <c r="H89" s="14" t="s">
        <v>3228</v>
      </c>
    </row>
    <row r="90" spans="1:8" ht="15" customHeight="1" x14ac:dyDescent="0.25">
      <c r="A90" s="18"/>
      <c r="B90" s="28"/>
      <c r="C90" s="28"/>
      <c r="D90" s="31"/>
    </row>
    <row r="91" spans="1:8" ht="15" customHeight="1" x14ac:dyDescent="0.25">
      <c r="A91" s="19" t="s">
        <v>1319</v>
      </c>
      <c r="B91" s="28"/>
      <c r="C91" s="28"/>
      <c r="D91" s="31"/>
    </row>
    <row r="92" spans="1:8" ht="15" customHeight="1" x14ac:dyDescent="0.25">
      <c r="A92" s="56" t="s">
        <v>1251</v>
      </c>
      <c r="B92" s="28" t="s">
        <v>1417</v>
      </c>
      <c r="C92" s="28" t="s">
        <v>1464</v>
      </c>
      <c r="D92" s="31">
        <v>1980</v>
      </c>
      <c r="F92" s="31" t="str">
        <f>MID(KRAF,LEN(KRAF)-4,4)</f>
        <v>2024</v>
      </c>
      <c r="H92" s="14" t="s">
        <v>2672</v>
      </c>
    </row>
    <row r="93" spans="1:8" ht="15" customHeight="1" x14ac:dyDescent="0.25">
      <c r="A93" s="56" t="s">
        <v>1252</v>
      </c>
      <c r="B93" s="28" t="s">
        <v>1418</v>
      </c>
      <c r="C93" s="28" t="s">
        <v>1465</v>
      </c>
      <c r="D93" s="31">
        <v>1990</v>
      </c>
      <c r="F93" s="31" t="str">
        <f>MID(KRAN,LEN(KRAN)-4,4)</f>
        <v>2024</v>
      </c>
      <c r="H93" s="14" t="s">
        <v>3258</v>
      </c>
    </row>
    <row r="94" spans="1:8" ht="15" customHeight="1" x14ac:dyDescent="0.25">
      <c r="A94" s="56" t="s">
        <v>1253</v>
      </c>
      <c r="B94" s="28" t="s">
        <v>1419</v>
      </c>
      <c r="C94" s="28" t="s">
        <v>1466</v>
      </c>
      <c r="D94" s="31">
        <v>1980</v>
      </c>
      <c r="F94" s="31" t="str">
        <f>MID(KRIN,LEN(KRIN)-4,4)</f>
        <v>2024</v>
      </c>
      <c r="G94" s="26" t="s">
        <v>1868</v>
      </c>
      <c r="H94" s="14" t="s">
        <v>2673</v>
      </c>
    </row>
    <row r="95" spans="1:8" ht="15" customHeight="1" x14ac:dyDescent="0.25">
      <c r="A95" s="56" t="s">
        <v>1254</v>
      </c>
      <c r="B95" s="28" t="s">
        <v>1420</v>
      </c>
      <c r="C95" s="28" t="s">
        <v>1467</v>
      </c>
      <c r="D95" s="31">
        <v>1980</v>
      </c>
      <c r="F95" s="31" t="str">
        <f>MID(KRKO,LEN(KRKO)-4,4)</f>
        <v>2024</v>
      </c>
      <c r="H95" s="14" t="s">
        <v>3259</v>
      </c>
    </row>
    <row r="96" spans="1:8" ht="15" customHeight="1" x14ac:dyDescent="0.25">
      <c r="A96" s="56" t="s">
        <v>1280</v>
      </c>
      <c r="B96" s="28" t="s">
        <v>2687</v>
      </c>
      <c r="C96" s="28" t="s">
        <v>2688</v>
      </c>
      <c r="D96" s="31">
        <v>2005</v>
      </c>
      <c r="F96" s="31" t="str">
        <f>MID(KRMS,LEN(KRMS)-4,4)</f>
        <v>2024</v>
      </c>
      <c r="H96" s="14" t="s">
        <v>2689</v>
      </c>
    </row>
    <row r="97" spans="1:8" ht="15" customHeight="1" x14ac:dyDescent="0.25">
      <c r="A97" s="57" t="s">
        <v>1281</v>
      </c>
      <c r="B97" s="28" t="s">
        <v>1421</v>
      </c>
      <c r="C97" s="28" t="s">
        <v>1468</v>
      </c>
      <c r="D97" s="31">
        <v>2001</v>
      </c>
      <c r="F97" s="31" t="str">
        <f>MID(KROF,LEN(KROF)-4,4)</f>
        <v>2024</v>
      </c>
      <c r="G97" s="26" t="s">
        <v>1480</v>
      </c>
      <c r="H97" s="14" t="s">
        <v>3260</v>
      </c>
    </row>
    <row r="98" spans="1:8" ht="15" customHeight="1" x14ac:dyDescent="0.25">
      <c r="A98" s="56" t="s">
        <v>1255</v>
      </c>
      <c r="B98" s="28" t="s">
        <v>1422</v>
      </c>
      <c r="C98" s="28" t="s">
        <v>1469</v>
      </c>
      <c r="D98" s="31">
        <v>1980</v>
      </c>
      <c r="F98" s="31" t="str">
        <f>MID(KRSI,LEN(KRSI)-4,4)</f>
        <v>2024</v>
      </c>
      <c r="H98" s="14" t="s">
        <v>3261</v>
      </c>
    </row>
    <row r="99" spans="1:8" ht="15" customHeight="1" x14ac:dyDescent="0.25">
      <c r="A99" s="18"/>
      <c r="B99" s="28"/>
      <c r="C99" s="28"/>
      <c r="D99" s="31"/>
    </row>
    <row r="100" spans="1:8" ht="15" customHeight="1" x14ac:dyDescent="0.25">
      <c r="A100" s="19" t="s">
        <v>1320</v>
      </c>
      <c r="B100" s="28"/>
      <c r="C100" s="28"/>
      <c r="D100" s="31"/>
    </row>
    <row r="101" spans="1:8" ht="15" customHeight="1" x14ac:dyDescent="0.25">
      <c r="A101" s="52" t="s">
        <v>2932</v>
      </c>
      <c r="B101" s="28" t="s">
        <v>2940</v>
      </c>
      <c r="C101" s="28" t="s">
        <v>2941</v>
      </c>
      <c r="D101" s="31">
        <v>196812</v>
      </c>
      <c r="F101" s="31" t="str">
        <f>MID(BBR_ADG,LEN(BBR_ADG)-5,6)</f>
        <v>202312</v>
      </c>
      <c r="H101" s="14" t="s">
        <v>2937</v>
      </c>
    </row>
    <row r="102" spans="1:8" ht="15" customHeight="1" x14ac:dyDescent="0.25">
      <c r="A102" s="56" t="s">
        <v>1270</v>
      </c>
      <c r="B102" s="28" t="s">
        <v>1486</v>
      </c>
      <c r="C102" s="28" t="s">
        <v>1512</v>
      </c>
      <c r="D102" s="31">
        <v>2005</v>
      </c>
      <c r="E102" s="35">
        <v>2017</v>
      </c>
      <c r="F102" s="31" t="str">
        <f>MID(BBRB,LEN(BBRB)-4,4)</f>
        <v>2017</v>
      </c>
      <c r="H102" s="14" t="s">
        <v>3241</v>
      </c>
    </row>
    <row r="103" spans="1:8" ht="15" customHeight="1" x14ac:dyDescent="0.25">
      <c r="A103" s="52" t="s">
        <v>2933</v>
      </c>
      <c r="B103" s="28" t="s">
        <v>2942</v>
      </c>
      <c r="C103" s="28" t="s">
        <v>2943</v>
      </c>
      <c r="D103" s="31">
        <v>200912</v>
      </c>
      <c r="F103" s="31" t="str">
        <f>MID(BBRBYGNING,LEN(BBRBYGNING)-5,6)</f>
        <v>NG2023</v>
      </c>
      <c r="H103" s="14" t="s">
        <v>2938</v>
      </c>
    </row>
    <row r="104" spans="1:8" ht="15" customHeight="1" x14ac:dyDescent="0.25">
      <c r="A104" s="56" t="s">
        <v>1271</v>
      </c>
      <c r="B104" s="28" t="s">
        <v>1487</v>
      </c>
      <c r="C104" s="28" t="s">
        <v>1513</v>
      </c>
      <c r="D104" s="31">
        <v>2005</v>
      </c>
      <c r="E104" s="35">
        <v>2017</v>
      </c>
      <c r="F104" s="31" t="str">
        <f>MID(BBRE,LEN(BBRE)-4,4)</f>
        <v>2017</v>
      </c>
      <c r="H104" s="14" t="s">
        <v>3242</v>
      </c>
    </row>
    <row r="105" spans="1:8" ht="15" customHeight="1" x14ac:dyDescent="0.25">
      <c r="A105" s="52" t="s">
        <v>2934</v>
      </c>
      <c r="B105" s="28" t="s">
        <v>2944</v>
      </c>
      <c r="C105" s="28" t="s">
        <v>2945</v>
      </c>
      <c r="D105" s="31">
        <v>200912</v>
      </c>
      <c r="F105" s="31" t="str">
        <f>MID(BBRENHED,LEN(BBRENHED)-5,6)</f>
        <v>ED2023</v>
      </c>
      <c r="H105" s="14" t="s">
        <v>2939</v>
      </c>
    </row>
    <row r="106" spans="1:8" ht="15" customHeight="1" x14ac:dyDescent="0.25">
      <c r="A106" s="56" t="s">
        <v>1230</v>
      </c>
      <c r="B106" s="28" t="s">
        <v>1423</v>
      </c>
      <c r="C106" s="28" t="s">
        <v>1470</v>
      </c>
      <c r="D106" s="31">
        <v>1981</v>
      </c>
      <c r="E106" s="35">
        <v>2017</v>
      </c>
      <c r="F106" s="31" t="str">
        <f>MID(BOL,LEN(BOL)-4,4)</f>
        <v>2017</v>
      </c>
      <c r="G106" s="26" t="s">
        <v>2865</v>
      </c>
      <c r="H106" s="14" t="s">
        <v>2661</v>
      </c>
    </row>
    <row r="107" spans="1:8" ht="15" customHeight="1" x14ac:dyDescent="0.25">
      <c r="A107" s="56" t="s">
        <v>3460</v>
      </c>
      <c r="B107" s="28" t="s">
        <v>3913</v>
      </c>
      <c r="C107" s="28" t="s">
        <v>3914</v>
      </c>
      <c r="D107" s="31">
        <v>2024</v>
      </c>
      <c r="F107" s="31">
        <v>2024</v>
      </c>
      <c r="H107" s="14" t="s">
        <v>3915</v>
      </c>
    </row>
    <row r="108" spans="1:8" ht="15" customHeight="1" x14ac:dyDescent="0.25">
      <c r="A108" s="56" t="s">
        <v>3478</v>
      </c>
      <c r="B108" s="28" t="s">
        <v>3916</v>
      </c>
      <c r="C108" s="28" t="s">
        <v>3917</v>
      </c>
      <c r="D108" s="31">
        <v>2025</v>
      </c>
      <c r="F108" s="31">
        <v>2025</v>
      </c>
      <c r="H108" s="14" t="s">
        <v>3918</v>
      </c>
    </row>
    <row r="109" spans="1:8" ht="15" customHeight="1" x14ac:dyDescent="0.25">
      <c r="A109" s="56" t="s">
        <v>425</v>
      </c>
      <c r="B109" s="28" t="s">
        <v>1424</v>
      </c>
      <c r="C109" s="28" t="s">
        <v>1471</v>
      </c>
      <c r="D109" s="31">
        <v>1984</v>
      </c>
      <c r="F109" s="31" t="str">
        <f>MID(EJER,LEN(EJER)-4,4)</f>
        <v>2021</v>
      </c>
      <c r="H109" s="14" t="s">
        <v>3247</v>
      </c>
    </row>
    <row r="110" spans="1:8" ht="15" customHeight="1" x14ac:dyDescent="0.25">
      <c r="A110" s="56" t="s">
        <v>1235</v>
      </c>
      <c r="B110" s="28" t="s">
        <v>1425</v>
      </c>
      <c r="C110" s="28" t="s">
        <v>1472</v>
      </c>
      <c r="D110" s="31">
        <v>1992</v>
      </c>
      <c r="F110" s="31" t="str">
        <f>MID(EJSA,LEN(EJSA)-3,4)</f>
        <v>2023</v>
      </c>
      <c r="H110" s="14" t="s">
        <v>3248</v>
      </c>
    </row>
    <row r="111" spans="1:8" ht="15" customHeight="1" x14ac:dyDescent="0.25">
      <c r="A111" s="56" t="s">
        <v>1236</v>
      </c>
      <c r="B111" s="28" t="s">
        <v>1426</v>
      </c>
      <c r="C111" s="28" t="s">
        <v>1473</v>
      </c>
      <c r="D111" s="31">
        <v>1983</v>
      </c>
      <c r="F111" s="31" t="str">
        <f>MID(EJVK,LEN(EJVK)-4,4)</f>
        <v>2021</v>
      </c>
      <c r="H111" s="14" t="s">
        <v>3249</v>
      </c>
    </row>
    <row r="112" spans="1:8" ht="15" customHeight="1" x14ac:dyDescent="0.25">
      <c r="A112" s="18"/>
      <c r="B112" s="28"/>
      <c r="C112" s="28"/>
      <c r="D112" s="31"/>
    </row>
    <row r="113" spans="1:8" ht="15" customHeight="1" x14ac:dyDescent="0.25">
      <c r="A113" s="19" t="s">
        <v>1321</v>
      </c>
      <c r="B113" s="28"/>
      <c r="C113" s="28"/>
      <c r="D113" s="31"/>
    </row>
    <row r="114" spans="1:8" ht="15" customHeight="1" x14ac:dyDescent="0.25">
      <c r="A114" s="57" t="s">
        <v>1233</v>
      </c>
      <c r="B114" s="28" t="s">
        <v>1427</v>
      </c>
      <c r="C114" s="28" t="s">
        <v>1474</v>
      </c>
      <c r="D114" s="31">
        <v>199101</v>
      </c>
      <c r="F114" s="31" t="str">
        <f>MID(DREAM,LEN(DREAM)-5,6)</f>
        <v>202412</v>
      </c>
      <c r="H114" s="14" t="s">
        <v>2659</v>
      </c>
    </row>
    <row r="115" spans="1:8" ht="15" customHeight="1" x14ac:dyDescent="0.25">
      <c r="A115" s="18"/>
      <c r="B115" s="28"/>
      <c r="C115" s="28"/>
      <c r="D115" s="31"/>
      <c r="F115" s="31"/>
    </row>
    <row r="116" spans="1:8" ht="15" customHeight="1" x14ac:dyDescent="0.25">
      <c r="A116" s="19" t="s">
        <v>1322</v>
      </c>
      <c r="B116" s="28"/>
      <c r="C116" s="28"/>
      <c r="D116" s="31"/>
      <c r="H116" s="14"/>
    </row>
    <row r="117" spans="1:8" ht="15" customHeight="1" x14ac:dyDescent="0.25">
      <c r="A117" s="56" t="s">
        <v>1256</v>
      </c>
      <c r="B117" s="28" t="s">
        <v>1428</v>
      </c>
      <c r="C117" s="28" t="s">
        <v>1475</v>
      </c>
      <c r="D117" s="31">
        <v>1995</v>
      </c>
      <c r="F117" s="31" t="str">
        <f>MID(LMDB,LEN(LMDB)-4,4)</f>
        <v>2024</v>
      </c>
      <c r="H117" s="14" t="s">
        <v>2674</v>
      </c>
    </row>
    <row r="118" spans="1:8" ht="15" customHeight="1" x14ac:dyDescent="0.25">
      <c r="A118" s="18"/>
      <c r="B118" s="28"/>
      <c r="C118" s="28"/>
      <c r="D118" s="31"/>
    </row>
    <row r="119" spans="1:8" ht="15" customHeight="1" x14ac:dyDescent="0.25">
      <c r="A119" s="19" t="s">
        <v>1323</v>
      </c>
      <c r="B119" s="28"/>
      <c r="C119" s="28"/>
      <c r="D119" s="31"/>
      <c r="H119" s="14"/>
    </row>
    <row r="120" spans="1:8" ht="15" customHeight="1" x14ac:dyDescent="0.25">
      <c r="A120" s="55" t="s">
        <v>3538</v>
      </c>
      <c r="B120" s="28" t="s">
        <v>2931</v>
      </c>
      <c r="C120" s="28" t="s">
        <v>2930</v>
      </c>
      <c r="D120" s="31">
        <v>2019</v>
      </c>
      <c r="F120" s="31">
        <v>2023</v>
      </c>
      <c r="H120" s="14" t="s">
        <v>3925</v>
      </c>
    </row>
    <row r="121" spans="1:8" ht="15" customHeight="1" x14ac:dyDescent="0.25">
      <c r="A121" s="14" t="s">
        <v>3527</v>
      </c>
      <c r="B121" s="28" t="s">
        <v>2931</v>
      </c>
      <c r="C121" s="28" t="s">
        <v>2930</v>
      </c>
      <c r="D121" s="31">
        <v>2019</v>
      </c>
      <c r="F121" s="31">
        <v>2023</v>
      </c>
      <c r="H121" s="14" t="s">
        <v>3926</v>
      </c>
    </row>
    <row r="122" spans="1:8" ht="15" customHeight="1" x14ac:dyDescent="0.25">
      <c r="A122" s="14" t="s">
        <v>3597</v>
      </c>
      <c r="B122" s="28" t="s">
        <v>2931</v>
      </c>
      <c r="C122" s="28" t="s">
        <v>2930</v>
      </c>
      <c r="D122" s="31">
        <v>2019</v>
      </c>
      <c r="F122" s="31">
        <v>2023</v>
      </c>
      <c r="H122" s="14" t="s">
        <v>3927</v>
      </c>
    </row>
    <row r="123" spans="1:8" ht="15" customHeight="1" x14ac:dyDescent="0.25">
      <c r="A123" s="14" t="s">
        <v>3598</v>
      </c>
      <c r="B123" s="28" t="s">
        <v>2931</v>
      </c>
      <c r="C123" s="28" t="s">
        <v>2930</v>
      </c>
      <c r="D123" s="31">
        <v>2019</v>
      </c>
      <c r="F123" s="31">
        <v>2023</v>
      </c>
      <c r="H123" s="14" t="s">
        <v>3928</v>
      </c>
    </row>
    <row r="124" spans="1:8" ht="15" customHeight="1" x14ac:dyDescent="0.25">
      <c r="A124" s="14" t="s">
        <v>3627</v>
      </c>
      <c r="B124" s="28" t="s">
        <v>2931</v>
      </c>
      <c r="C124" s="28" t="s">
        <v>2930</v>
      </c>
      <c r="D124" s="31">
        <v>2019</v>
      </c>
      <c r="F124" s="31">
        <v>2023</v>
      </c>
      <c r="H124" s="14" t="s">
        <v>3929</v>
      </c>
    </row>
    <row r="125" spans="1:8" ht="15" customHeight="1" x14ac:dyDescent="0.25">
      <c r="A125" s="14" t="s">
        <v>3634</v>
      </c>
      <c r="B125" s="71" t="s">
        <v>3138</v>
      </c>
      <c r="C125" s="28" t="s">
        <v>3139</v>
      </c>
      <c r="D125" s="31">
        <v>2019</v>
      </c>
      <c r="F125" s="31">
        <v>2023</v>
      </c>
      <c r="H125" s="14" t="s">
        <v>3930</v>
      </c>
    </row>
    <row r="126" spans="1:8" ht="15" customHeight="1" x14ac:dyDescent="0.25">
      <c r="A126" s="14" t="s">
        <v>3647</v>
      </c>
      <c r="B126" s="28" t="s">
        <v>2931</v>
      </c>
      <c r="C126" s="28" t="s">
        <v>2930</v>
      </c>
      <c r="D126" s="31">
        <v>2019</v>
      </c>
      <c r="F126" s="31">
        <v>2023</v>
      </c>
      <c r="H126" s="14" t="s">
        <v>3931</v>
      </c>
    </row>
    <row r="127" spans="1:8" ht="15" customHeight="1" x14ac:dyDescent="0.25">
      <c r="A127" s="14" t="s">
        <v>3648</v>
      </c>
      <c r="B127" s="28" t="s">
        <v>2931</v>
      </c>
      <c r="C127" s="28" t="s">
        <v>2930</v>
      </c>
      <c r="D127" s="31">
        <v>2019</v>
      </c>
      <c r="F127" s="31">
        <v>2023</v>
      </c>
      <c r="H127" s="14" t="s">
        <v>3932</v>
      </c>
    </row>
    <row r="128" spans="1:8" ht="15" customHeight="1" x14ac:dyDescent="0.25">
      <c r="A128" s="14" t="s">
        <v>3663</v>
      </c>
      <c r="B128" s="28" t="s">
        <v>2931</v>
      </c>
      <c r="C128" s="28" t="s">
        <v>2930</v>
      </c>
      <c r="D128" s="31">
        <v>2019</v>
      </c>
      <c r="F128" s="31">
        <v>2023</v>
      </c>
      <c r="H128" s="14" t="s">
        <v>3934</v>
      </c>
    </row>
    <row r="129" spans="1:9" ht="15" customHeight="1" x14ac:dyDescent="0.25">
      <c r="A129" s="14" t="s">
        <v>3697</v>
      </c>
      <c r="B129" s="28" t="s">
        <v>2931</v>
      </c>
      <c r="C129" s="28" t="s">
        <v>2930</v>
      </c>
      <c r="D129" s="31">
        <v>2019</v>
      </c>
      <c r="F129" s="31">
        <v>2023</v>
      </c>
      <c r="H129" s="14" t="s">
        <v>3933</v>
      </c>
    </row>
    <row r="130" spans="1:9" ht="15" customHeight="1" x14ac:dyDescent="0.25">
      <c r="A130" s="14" t="s">
        <v>3700</v>
      </c>
      <c r="B130" s="28" t="s">
        <v>2931</v>
      </c>
      <c r="C130" s="28" t="s">
        <v>2930</v>
      </c>
      <c r="D130" s="31">
        <v>2019</v>
      </c>
      <c r="F130" s="31">
        <v>2023</v>
      </c>
      <c r="H130" s="14" t="s">
        <v>3935</v>
      </c>
    </row>
    <row r="131" spans="1:9" ht="15" customHeight="1" x14ac:dyDescent="0.25">
      <c r="A131" s="14" t="s">
        <v>3720</v>
      </c>
      <c r="B131" s="28" t="s">
        <v>2931</v>
      </c>
      <c r="C131" s="28" t="s">
        <v>2930</v>
      </c>
      <c r="D131" s="31">
        <v>2019</v>
      </c>
      <c r="F131" s="31">
        <v>2023</v>
      </c>
      <c r="H131" s="14" t="s">
        <v>3936</v>
      </c>
    </row>
    <row r="132" spans="1:9" ht="15" customHeight="1" x14ac:dyDescent="0.25">
      <c r="A132" s="56" t="s">
        <v>3083</v>
      </c>
      <c r="B132" s="28" t="s">
        <v>1499</v>
      </c>
      <c r="C132" s="28" t="s">
        <v>1498</v>
      </c>
      <c r="D132" s="31">
        <v>1977</v>
      </c>
      <c r="E132" s="35">
        <v>2019</v>
      </c>
      <c r="F132" s="31" t="str">
        <f>MID(LPRADM,LEN(LPRADM)-4,4)</f>
        <v>2019</v>
      </c>
      <c r="H132" s="14" t="s">
        <v>2676</v>
      </c>
    </row>
    <row r="133" spans="1:9" ht="15" customHeight="1" x14ac:dyDescent="0.25">
      <c r="A133" s="57" t="s">
        <v>3084</v>
      </c>
      <c r="B133" s="28" t="s">
        <v>1495</v>
      </c>
      <c r="C133" s="28" t="s">
        <v>1492</v>
      </c>
      <c r="D133" s="31">
        <v>1994</v>
      </c>
      <c r="E133" s="35">
        <v>2019</v>
      </c>
      <c r="F133" s="31" t="str">
        <f>MID(LPRBES,LEN(LPRBES)-4,4)</f>
        <v>2019</v>
      </c>
      <c r="H133" s="14" t="s">
        <v>2677</v>
      </c>
    </row>
    <row r="134" spans="1:9" ht="15" customHeight="1" x14ac:dyDescent="0.25">
      <c r="A134" s="57" t="s">
        <v>3082</v>
      </c>
      <c r="B134" s="28" t="s">
        <v>1429</v>
      </c>
      <c r="C134" s="28" t="s">
        <v>1476</v>
      </c>
      <c r="D134" s="31">
        <v>1977</v>
      </c>
      <c r="E134" s="35">
        <v>2019</v>
      </c>
      <c r="F134" s="31" t="str">
        <f>MID(LPRDIAG,LEN(LPRDIAG)-4,4)</f>
        <v>2019</v>
      </c>
      <c r="H134" s="14" t="s">
        <v>2678</v>
      </c>
    </row>
    <row r="135" spans="1:9" ht="15" customHeight="1" x14ac:dyDescent="0.25">
      <c r="A135" s="57" t="s">
        <v>1274</v>
      </c>
      <c r="B135" s="28" t="s">
        <v>1430</v>
      </c>
      <c r="C135" s="28" t="s">
        <v>1477</v>
      </c>
      <c r="D135" s="31">
        <v>1996</v>
      </c>
      <c r="E135" s="35">
        <v>2015</v>
      </c>
      <c r="F135" s="31" t="str">
        <f>MID(LPRDRG_S,LEN(LPRDRG_S)-4,4)</f>
        <v>2015</v>
      </c>
      <c r="H135" s="41"/>
      <c r="I135" s="14"/>
    </row>
    <row r="136" spans="1:9" ht="15" customHeight="1" x14ac:dyDescent="0.25">
      <c r="A136" s="55" t="s">
        <v>3081</v>
      </c>
      <c r="B136" s="28" t="s">
        <v>3146</v>
      </c>
      <c r="C136" s="28" t="s">
        <v>3147</v>
      </c>
      <c r="D136" s="31">
        <v>1977</v>
      </c>
      <c r="E136" s="35">
        <v>2019</v>
      </c>
      <c r="F136" s="31">
        <v>2019</v>
      </c>
      <c r="H136" s="14" t="s">
        <v>3148</v>
      </c>
      <c r="I136" s="14"/>
    </row>
    <row r="137" spans="1:9" ht="15" customHeight="1" x14ac:dyDescent="0.25">
      <c r="A137" s="57" t="s">
        <v>3090</v>
      </c>
      <c r="B137" s="28" t="s">
        <v>2359</v>
      </c>
      <c r="C137" s="28" t="s">
        <v>2360</v>
      </c>
      <c r="D137" s="31">
        <v>1996</v>
      </c>
      <c r="E137" s="35">
        <v>2019</v>
      </c>
      <c r="F137" s="31" t="str">
        <f>MID(LPRSKSOP,LEN(LPRSKSOP)-4,4)</f>
        <v>2019</v>
      </c>
      <c r="H137" s="14" t="s">
        <v>2679</v>
      </c>
      <c r="I137" s="14"/>
    </row>
    <row r="138" spans="1:9" ht="15" customHeight="1" x14ac:dyDescent="0.25">
      <c r="A138" s="55" t="s">
        <v>3091</v>
      </c>
      <c r="B138" s="28" t="s">
        <v>3149</v>
      </c>
      <c r="C138" s="28" t="s">
        <v>3150</v>
      </c>
      <c r="D138" s="31">
        <v>1999</v>
      </c>
      <c r="E138" s="35">
        <v>2019</v>
      </c>
      <c r="F138" s="31">
        <v>2019</v>
      </c>
      <c r="H138" s="14" t="s">
        <v>3151</v>
      </c>
      <c r="I138" s="14"/>
    </row>
    <row r="139" spans="1:9" ht="15" customHeight="1" x14ac:dyDescent="0.25">
      <c r="A139" s="55" t="s">
        <v>3153</v>
      </c>
      <c r="B139" s="28" t="s">
        <v>3156</v>
      </c>
      <c r="C139" s="28" t="s">
        <v>3159</v>
      </c>
      <c r="D139" s="31">
        <v>2016</v>
      </c>
      <c r="E139" s="35">
        <v>2018</v>
      </c>
      <c r="F139" s="31">
        <v>2018</v>
      </c>
      <c r="H139" s="14" t="s">
        <v>3162</v>
      </c>
      <c r="I139" s="14"/>
    </row>
    <row r="140" spans="1:9" ht="15" customHeight="1" x14ac:dyDescent="0.25">
      <c r="A140" s="55" t="s">
        <v>3739</v>
      </c>
      <c r="B140" s="28" t="s">
        <v>3937</v>
      </c>
      <c r="C140" s="28" t="s">
        <v>3938</v>
      </c>
      <c r="D140" s="31">
        <v>2023</v>
      </c>
      <c r="F140" s="31">
        <v>2023</v>
      </c>
      <c r="H140" s="14" t="s">
        <v>3939</v>
      </c>
      <c r="I140" s="14"/>
    </row>
    <row r="141" spans="1:9" ht="15" customHeight="1" x14ac:dyDescent="0.25">
      <c r="A141" s="55" t="s">
        <v>3154</v>
      </c>
      <c r="B141" s="28" t="s">
        <v>3157</v>
      </c>
      <c r="C141" s="28" t="s">
        <v>3160</v>
      </c>
      <c r="D141" s="31">
        <v>2016</v>
      </c>
      <c r="E141" s="35">
        <v>2018</v>
      </c>
      <c r="F141" s="31">
        <v>2018</v>
      </c>
      <c r="H141" s="14" t="s">
        <v>3163</v>
      </c>
      <c r="I141" s="14"/>
    </row>
    <row r="142" spans="1:9" ht="15" customHeight="1" x14ac:dyDescent="0.25">
      <c r="A142" s="55" t="s">
        <v>3155</v>
      </c>
      <c r="B142" s="28" t="s">
        <v>3158</v>
      </c>
      <c r="C142" s="28" t="s">
        <v>3161</v>
      </c>
      <c r="D142" s="31">
        <v>2016</v>
      </c>
      <c r="E142" s="35">
        <v>2018</v>
      </c>
      <c r="F142" s="31">
        <v>2018</v>
      </c>
      <c r="H142" s="14" t="s">
        <v>3164</v>
      </c>
      <c r="I142" s="14"/>
    </row>
    <row r="143" spans="1:9" ht="15" customHeight="1" x14ac:dyDescent="0.25">
      <c r="A143" s="57" t="s">
        <v>2681</v>
      </c>
      <c r="B143" s="28" t="s">
        <v>1494</v>
      </c>
      <c r="C143" s="28" t="s">
        <v>1497</v>
      </c>
      <c r="D143" s="31">
        <v>1995</v>
      </c>
      <c r="E143" s="35">
        <v>2019</v>
      </c>
      <c r="F143" s="31" t="str">
        <f>MID(LPRBES,LEN(LPRBES)-4,4)</f>
        <v>2019</v>
      </c>
      <c r="H143" s="14" t="s">
        <v>2682</v>
      </c>
    </row>
    <row r="144" spans="1:9" ht="15" customHeight="1" x14ac:dyDescent="0.25">
      <c r="A144" s="57" t="s">
        <v>2680</v>
      </c>
      <c r="B144" s="28" t="s">
        <v>1493</v>
      </c>
      <c r="C144" s="28" t="s">
        <v>1496</v>
      </c>
      <c r="D144" s="31">
        <v>1995</v>
      </c>
      <c r="E144" s="35">
        <v>2019</v>
      </c>
      <c r="F144" s="31" t="str">
        <f>MID(LPRBES,LEN(LPRBES)-4,4)</f>
        <v>2019</v>
      </c>
      <c r="H144" s="14" t="s">
        <v>2683</v>
      </c>
    </row>
    <row r="145" spans="1:16384" customFormat="1" ht="15" customHeight="1" x14ac:dyDescent="0.25">
      <c r="A145" s="57" t="s">
        <v>2878</v>
      </c>
      <c r="B145" s="28" t="s">
        <v>2892</v>
      </c>
      <c r="C145" s="28" t="s">
        <v>2893</v>
      </c>
      <c r="D145" s="31">
        <v>1995</v>
      </c>
      <c r="E145" s="35">
        <v>2019</v>
      </c>
      <c r="F145" s="31" t="str">
        <f>MID(PSYK_DIAG,LEN(PSYK_DIAG)-3,4)</f>
        <v>2019</v>
      </c>
      <c r="G145" s="26"/>
      <c r="H145" s="14" t="s">
        <v>2894</v>
      </c>
    </row>
    <row r="146" spans="1:16384" customFormat="1" ht="15" customHeight="1" x14ac:dyDescent="0.25">
      <c r="A146" s="57" t="s">
        <v>2879</v>
      </c>
      <c r="B146" s="28" t="s">
        <v>2895</v>
      </c>
      <c r="C146" s="28" t="s">
        <v>2896</v>
      </c>
      <c r="D146" s="31">
        <v>1995</v>
      </c>
      <c r="E146" s="35">
        <v>2019</v>
      </c>
      <c r="F146" s="31" t="str">
        <f>MID(PSYK_DIAG,LEN(PSYK_DIAG)-3,4)</f>
        <v>2019</v>
      </c>
      <c r="G146" s="26"/>
      <c r="H146" s="14" t="s">
        <v>2897</v>
      </c>
    </row>
    <row r="147" spans="1:16384" customFormat="1" ht="15" customHeight="1" x14ac:dyDescent="0.25">
      <c r="A147" s="55" t="s">
        <v>3105</v>
      </c>
      <c r="B147" s="28" t="s">
        <v>3140</v>
      </c>
      <c r="C147" s="28" t="s">
        <v>3141</v>
      </c>
      <c r="D147" s="31">
        <v>1995</v>
      </c>
      <c r="E147" s="35">
        <v>2019</v>
      </c>
      <c r="F147" s="31">
        <v>2019</v>
      </c>
      <c r="G147" s="26"/>
      <c r="H147" s="14" t="s">
        <v>3142</v>
      </c>
      <c r="I147" s="55" t="s">
        <v>3105</v>
      </c>
      <c r="J147" s="28" t="s">
        <v>3140</v>
      </c>
      <c r="K147" s="28" t="s">
        <v>3141</v>
      </c>
      <c r="L147" s="31">
        <v>1995</v>
      </c>
      <c r="M147" s="35"/>
      <c r="N147" s="31">
        <v>2019</v>
      </c>
      <c r="O147" s="26"/>
      <c r="P147" s="14" t="s">
        <v>3142</v>
      </c>
      <c r="Q147" s="55" t="s">
        <v>3105</v>
      </c>
      <c r="R147" s="28" t="s">
        <v>3140</v>
      </c>
      <c r="S147" s="28" t="s">
        <v>3141</v>
      </c>
      <c r="T147" s="31">
        <v>1995</v>
      </c>
      <c r="U147" s="35"/>
      <c r="V147" s="31">
        <v>2019</v>
      </c>
      <c r="W147" s="26"/>
      <c r="X147" s="14" t="s">
        <v>3142</v>
      </c>
      <c r="Y147" s="55" t="s">
        <v>3105</v>
      </c>
      <c r="Z147" s="28" t="s">
        <v>3140</v>
      </c>
      <c r="AA147" s="28" t="s">
        <v>3141</v>
      </c>
      <c r="AB147" s="31">
        <v>1995</v>
      </c>
      <c r="AC147" s="35"/>
      <c r="AD147" s="31">
        <v>2019</v>
      </c>
      <c r="AE147" s="26"/>
      <c r="AF147" s="14" t="s">
        <v>3142</v>
      </c>
      <c r="AG147" s="55" t="s">
        <v>3105</v>
      </c>
      <c r="AH147" s="28" t="s">
        <v>3140</v>
      </c>
      <c r="AI147" s="28" t="s">
        <v>3141</v>
      </c>
      <c r="AJ147" s="31">
        <v>1995</v>
      </c>
      <c r="AK147" s="35"/>
      <c r="AL147" s="31">
        <v>2019</v>
      </c>
      <c r="AM147" s="26"/>
      <c r="AN147" s="14" t="s">
        <v>3142</v>
      </c>
      <c r="AO147" s="55" t="s">
        <v>3105</v>
      </c>
      <c r="AP147" s="28" t="s">
        <v>3140</v>
      </c>
      <c r="AQ147" s="28" t="s">
        <v>3141</v>
      </c>
      <c r="AR147" s="31">
        <v>1995</v>
      </c>
      <c r="AS147" s="35"/>
      <c r="AT147" s="31">
        <v>2019</v>
      </c>
      <c r="AU147" s="26"/>
      <c r="AV147" s="14" t="s">
        <v>3142</v>
      </c>
      <c r="AW147" s="55" t="s">
        <v>3105</v>
      </c>
      <c r="AX147" s="28" t="s">
        <v>3140</v>
      </c>
      <c r="AY147" s="28" t="s">
        <v>3141</v>
      </c>
      <c r="AZ147" s="31">
        <v>1995</v>
      </c>
      <c r="BA147" s="35"/>
      <c r="BB147" s="31">
        <v>2019</v>
      </c>
      <c r="BC147" s="26"/>
      <c r="BD147" s="14" t="s">
        <v>3142</v>
      </c>
      <c r="BE147" s="55" t="s">
        <v>3105</v>
      </c>
      <c r="BF147" s="28" t="s">
        <v>3140</v>
      </c>
      <c r="BG147" s="28" t="s">
        <v>3141</v>
      </c>
      <c r="BH147" s="31">
        <v>1995</v>
      </c>
      <c r="BI147" s="35"/>
      <c r="BJ147" s="31">
        <v>2019</v>
      </c>
      <c r="BK147" s="26"/>
      <c r="BL147" s="14" t="s">
        <v>3142</v>
      </c>
      <c r="BM147" s="55" t="s">
        <v>3105</v>
      </c>
      <c r="BN147" s="28" t="s">
        <v>3140</v>
      </c>
      <c r="BO147" s="28" t="s">
        <v>3141</v>
      </c>
      <c r="BP147" s="31">
        <v>1995</v>
      </c>
      <c r="BQ147" s="35"/>
      <c r="BR147" s="31">
        <v>2019</v>
      </c>
      <c r="BS147" s="26"/>
      <c r="BT147" s="14" t="s">
        <v>3142</v>
      </c>
      <c r="BU147" s="55" t="s">
        <v>3105</v>
      </c>
      <c r="BV147" s="28" t="s">
        <v>3140</v>
      </c>
      <c r="BW147" s="28" t="s">
        <v>3141</v>
      </c>
      <c r="BX147" s="31">
        <v>1995</v>
      </c>
      <c r="BY147" s="35"/>
      <c r="BZ147" s="31">
        <v>2019</v>
      </c>
      <c r="CA147" s="26"/>
      <c r="CB147" s="14" t="s">
        <v>3142</v>
      </c>
      <c r="CC147" s="55" t="s">
        <v>3105</v>
      </c>
      <c r="CD147" s="28" t="s">
        <v>3140</v>
      </c>
      <c r="CE147" s="28" t="s">
        <v>3141</v>
      </c>
      <c r="CF147" s="31">
        <v>1995</v>
      </c>
      <c r="CG147" s="35"/>
      <c r="CH147" s="31">
        <v>2019</v>
      </c>
      <c r="CI147" s="26"/>
      <c r="CJ147" s="14" t="s">
        <v>3142</v>
      </c>
      <c r="CK147" s="55" t="s">
        <v>3105</v>
      </c>
      <c r="CL147" s="28" t="s">
        <v>3140</v>
      </c>
      <c r="CM147" s="28" t="s">
        <v>3141</v>
      </c>
      <c r="CN147" s="31">
        <v>1995</v>
      </c>
      <c r="CO147" s="35"/>
      <c r="CP147" s="31">
        <v>2019</v>
      </c>
      <c r="CQ147" s="26"/>
      <c r="CR147" s="14" t="s">
        <v>3142</v>
      </c>
      <c r="CS147" s="55" t="s">
        <v>3105</v>
      </c>
      <c r="CT147" s="28" t="s">
        <v>3140</v>
      </c>
      <c r="CU147" s="28" t="s">
        <v>3141</v>
      </c>
      <c r="CV147" s="31">
        <v>1995</v>
      </c>
      <c r="CW147" s="35"/>
      <c r="CX147" s="31">
        <v>2019</v>
      </c>
      <c r="CY147" s="26"/>
      <c r="CZ147" s="14" t="s">
        <v>3142</v>
      </c>
      <c r="DA147" s="55" t="s">
        <v>3105</v>
      </c>
      <c r="DB147" s="28" t="s">
        <v>3140</v>
      </c>
      <c r="DC147" s="28" t="s">
        <v>3141</v>
      </c>
      <c r="DD147" s="31">
        <v>1995</v>
      </c>
      <c r="DE147" s="35"/>
      <c r="DF147" s="31">
        <v>2019</v>
      </c>
      <c r="DG147" s="26"/>
      <c r="DH147" s="14" t="s">
        <v>3142</v>
      </c>
      <c r="DI147" s="55" t="s">
        <v>3105</v>
      </c>
      <c r="DJ147" s="28" t="s">
        <v>3140</v>
      </c>
      <c r="DK147" s="28" t="s">
        <v>3141</v>
      </c>
      <c r="DL147" s="31">
        <v>1995</v>
      </c>
      <c r="DM147" s="35"/>
      <c r="DN147" s="31">
        <v>2019</v>
      </c>
      <c r="DO147" s="26"/>
      <c r="DP147" s="14" t="s">
        <v>3142</v>
      </c>
      <c r="DQ147" s="55" t="s">
        <v>3105</v>
      </c>
      <c r="DR147" s="28" t="s">
        <v>3140</v>
      </c>
      <c r="DS147" s="28" t="s">
        <v>3141</v>
      </c>
      <c r="DT147" s="31">
        <v>1995</v>
      </c>
      <c r="DU147" s="35"/>
      <c r="DV147" s="31">
        <v>2019</v>
      </c>
      <c r="DW147" s="26"/>
      <c r="DX147" s="14" t="s">
        <v>3142</v>
      </c>
      <c r="DY147" s="55" t="s">
        <v>3105</v>
      </c>
      <c r="DZ147" s="28" t="s">
        <v>3140</v>
      </c>
      <c r="EA147" s="28" t="s">
        <v>3141</v>
      </c>
      <c r="EB147" s="31">
        <v>1995</v>
      </c>
      <c r="EC147" s="35"/>
      <c r="ED147" s="31">
        <v>2019</v>
      </c>
      <c r="EE147" s="26"/>
      <c r="EF147" s="14" t="s">
        <v>3142</v>
      </c>
      <c r="EG147" s="55" t="s">
        <v>3105</v>
      </c>
      <c r="EH147" s="28" t="s">
        <v>3140</v>
      </c>
      <c r="EI147" s="28" t="s">
        <v>3141</v>
      </c>
      <c r="EJ147" s="31">
        <v>1995</v>
      </c>
      <c r="EK147" s="35"/>
      <c r="EL147" s="31">
        <v>2019</v>
      </c>
      <c r="EM147" s="26"/>
      <c r="EN147" s="14" t="s">
        <v>3142</v>
      </c>
      <c r="EO147" s="55" t="s">
        <v>3105</v>
      </c>
      <c r="EP147" s="28" t="s">
        <v>3140</v>
      </c>
      <c r="EQ147" s="28" t="s">
        <v>3141</v>
      </c>
      <c r="ER147" s="31">
        <v>1995</v>
      </c>
      <c r="ES147" s="35"/>
      <c r="ET147" s="31">
        <v>2019</v>
      </c>
      <c r="EU147" s="26"/>
      <c r="EV147" s="14" t="s">
        <v>3142</v>
      </c>
      <c r="EW147" s="55" t="s">
        <v>3105</v>
      </c>
      <c r="EX147" s="28" t="s">
        <v>3140</v>
      </c>
      <c r="EY147" s="28" t="s">
        <v>3141</v>
      </c>
      <c r="EZ147" s="31">
        <v>1995</v>
      </c>
      <c r="FA147" s="35"/>
      <c r="FB147" s="31">
        <v>2019</v>
      </c>
      <c r="FC147" s="26"/>
      <c r="FD147" s="14" t="s">
        <v>3142</v>
      </c>
      <c r="FE147" s="55" t="s">
        <v>3105</v>
      </c>
      <c r="FF147" s="28" t="s">
        <v>3140</v>
      </c>
      <c r="FG147" s="28" t="s">
        <v>3141</v>
      </c>
      <c r="FH147" s="31">
        <v>1995</v>
      </c>
      <c r="FI147" s="35"/>
      <c r="FJ147" s="31">
        <v>2019</v>
      </c>
      <c r="FK147" s="26"/>
      <c r="FL147" s="14" t="s">
        <v>3142</v>
      </c>
      <c r="FM147" s="55" t="s">
        <v>3105</v>
      </c>
      <c r="FN147" s="28" t="s">
        <v>3140</v>
      </c>
      <c r="FO147" s="28" t="s">
        <v>3141</v>
      </c>
      <c r="FP147" s="31">
        <v>1995</v>
      </c>
      <c r="FQ147" s="35"/>
      <c r="FR147" s="31">
        <v>2019</v>
      </c>
      <c r="FS147" s="26"/>
      <c r="FT147" s="14" t="s">
        <v>3142</v>
      </c>
      <c r="FU147" s="55" t="s">
        <v>3105</v>
      </c>
      <c r="FV147" s="28" t="s">
        <v>3140</v>
      </c>
      <c r="FW147" s="28" t="s">
        <v>3141</v>
      </c>
      <c r="FX147" s="31">
        <v>1995</v>
      </c>
      <c r="FY147" s="35"/>
      <c r="FZ147" s="31">
        <v>2019</v>
      </c>
      <c r="GA147" s="26"/>
      <c r="GB147" s="14" t="s">
        <v>3142</v>
      </c>
      <c r="GC147" s="55" t="s">
        <v>3105</v>
      </c>
      <c r="GD147" s="28" t="s">
        <v>3140</v>
      </c>
      <c r="GE147" s="28" t="s">
        <v>3141</v>
      </c>
      <c r="GF147" s="31">
        <v>1995</v>
      </c>
      <c r="GG147" s="35"/>
      <c r="GH147" s="31">
        <v>2019</v>
      </c>
      <c r="GI147" s="26"/>
      <c r="GJ147" s="14" t="s">
        <v>3142</v>
      </c>
      <c r="GK147" s="55" t="s">
        <v>3105</v>
      </c>
      <c r="GL147" s="28" t="s">
        <v>3140</v>
      </c>
      <c r="GM147" s="28" t="s">
        <v>3141</v>
      </c>
      <c r="GN147" s="31">
        <v>1995</v>
      </c>
      <c r="GO147" s="35"/>
      <c r="GP147" s="31">
        <v>2019</v>
      </c>
      <c r="GQ147" s="26"/>
      <c r="GR147" s="14" t="s">
        <v>3142</v>
      </c>
      <c r="GS147" s="55" t="s">
        <v>3105</v>
      </c>
      <c r="GT147" s="28" t="s">
        <v>3140</v>
      </c>
      <c r="GU147" s="28" t="s">
        <v>3141</v>
      </c>
      <c r="GV147" s="31">
        <v>1995</v>
      </c>
      <c r="GW147" s="35"/>
      <c r="GX147" s="31">
        <v>2019</v>
      </c>
      <c r="GY147" s="26"/>
      <c r="GZ147" s="14" t="s">
        <v>3142</v>
      </c>
      <c r="HA147" s="55" t="s">
        <v>3105</v>
      </c>
      <c r="HB147" s="28" t="s">
        <v>3140</v>
      </c>
      <c r="HC147" s="28" t="s">
        <v>3141</v>
      </c>
      <c r="HD147" s="31">
        <v>1995</v>
      </c>
      <c r="HE147" s="35"/>
      <c r="HF147" s="31">
        <v>2019</v>
      </c>
      <c r="HG147" s="26"/>
      <c r="HH147" s="14" t="s">
        <v>3142</v>
      </c>
      <c r="HI147" s="55" t="s">
        <v>3105</v>
      </c>
      <c r="HJ147" s="28" t="s">
        <v>3140</v>
      </c>
      <c r="HK147" s="28" t="s">
        <v>3141</v>
      </c>
      <c r="HL147" s="31">
        <v>1995</v>
      </c>
      <c r="HM147" s="35"/>
      <c r="HN147" s="31">
        <v>2019</v>
      </c>
      <c r="HO147" s="26"/>
      <c r="HP147" s="14" t="s">
        <v>3142</v>
      </c>
      <c r="HQ147" s="55" t="s">
        <v>3105</v>
      </c>
      <c r="HR147" s="28" t="s">
        <v>3140</v>
      </c>
      <c r="HS147" s="28" t="s">
        <v>3141</v>
      </c>
      <c r="HT147" s="31">
        <v>1995</v>
      </c>
      <c r="HU147" s="35"/>
      <c r="HV147" s="31">
        <v>2019</v>
      </c>
      <c r="HW147" s="26"/>
      <c r="HX147" s="14" t="s">
        <v>3142</v>
      </c>
      <c r="HY147" s="55" t="s">
        <v>3105</v>
      </c>
      <c r="HZ147" s="28" t="s">
        <v>3140</v>
      </c>
      <c r="IA147" s="28" t="s">
        <v>3141</v>
      </c>
      <c r="IB147" s="31">
        <v>1995</v>
      </c>
      <c r="IC147" s="35"/>
      <c r="ID147" s="31">
        <v>2019</v>
      </c>
      <c r="IE147" s="26"/>
      <c r="IF147" s="14" t="s">
        <v>3142</v>
      </c>
      <c r="IG147" s="55" t="s">
        <v>3105</v>
      </c>
      <c r="IH147" s="28" t="s">
        <v>3140</v>
      </c>
      <c r="II147" s="28" t="s">
        <v>3141</v>
      </c>
      <c r="IJ147" s="31">
        <v>1995</v>
      </c>
      <c r="IK147" s="35"/>
      <c r="IL147" s="31">
        <v>2019</v>
      </c>
      <c r="IM147" s="26"/>
      <c r="IN147" s="14" t="s">
        <v>3142</v>
      </c>
      <c r="IO147" s="55" t="s">
        <v>3105</v>
      </c>
      <c r="IP147" s="28" t="s">
        <v>3140</v>
      </c>
      <c r="IQ147" s="28" t="s">
        <v>3141</v>
      </c>
      <c r="IR147" s="31">
        <v>1995</v>
      </c>
      <c r="IS147" s="35"/>
      <c r="IT147" s="31">
        <v>2019</v>
      </c>
      <c r="IU147" s="26"/>
      <c r="IV147" s="14" t="s">
        <v>3142</v>
      </c>
      <c r="IW147" s="55" t="s">
        <v>3105</v>
      </c>
      <c r="IX147" s="28" t="s">
        <v>3140</v>
      </c>
      <c r="IY147" s="28" t="s">
        <v>3141</v>
      </c>
      <c r="IZ147" s="31">
        <v>1995</v>
      </c>
      <c r="JA147" s="35"/>
      <c r="JB147" s="31">
        <v>2019</v>
      </c>
      <c r="JC147" s="26"/>
      <c r="JD147" s="14" t="s">
        <v>3142</v>
      </c>
      <c r="JE147" s="55" t="s">
        <v>3105</v>
      </c>
      <c r="JF147" s="28" t="s">
        <v>3140</v>
      </c>
      <c r="JG147" s="28" t="s">
        <v>3141</v>
      </c>
      <c r="JH147" s="31">
        <v>1995</v>
      </c>
      <c r="JI147" s="35"/>
      <c r="JJ147" s="31">
        <v>2019</v>
      </c>
      <c r="JK147" s="26"/>
      <c r="JL147" s="14" t="s">
        <v>3142</v>
      </c>
      <c r="JM147" s="55" t="s">
        <v>3105</v>
      </c>
      <c r="JN147" s="28" t="s">
        <v>3140</v>
      </c>
      <c r="JO147" s="28" t="s">
        <v>3141</v>
      </c>
      <c r="JP147" s="31">
        <v>1995</v>
      </c>
      <c r="JQ147" s="35"/>
      <c r="JR147" s="31">
        <v>2019</v>
      </c>
      <c r="JS147" s="26"/>
      <c r="JT147" s="14" t="s">
        <v>3142</v>
      </c>
      <c r="JU147" s="55" t="s">
        <v>3105</v>
      </c>
      <c r="JV147" s="28" t="s">
        <v>3140</v>
      </c>
      <c r="JW147" s="28" t="s">
        <v>3141</v>
      </c>
      <c r="JX147" s="31">
        <v>1995</v>
      </c>
      <c r="JY147" s="35"/>
      <c r="JZ147" s="31">
        <v>2019</v>
      </c>
      <c r="KA147" s="26"/>
      <c r="KB147" s="14" t="s">
        <v>3142</v>
      </c>
      <c r="KC147" s="55" t="s">
        <v>3105</v>
      </c>
      <c r="KD147" s="28" t="s">
        <v>3140</v>
      </c>
      <c r="KE147" s="28" t="s">
        <v>3141</v>
      </c>
      <c r="KF147" s="31">
        <v>1995</v>
      </c>
      <c r="KG147" s="35"/>
      <c r="KH147" s="31">
        <v>2019</v>
      </c>
      <c r="KI147" s="26"/>
      <c r="KJ147" s="14" t="s">
        <v>3142</v>
      </c>
      <c r="KK147" s="55" t="s">
        <v>3105</v>
      </c>
      <c r="KL147" s="28" t="s">
        <v>3140</v>
      </c>
      <c r="KM147" s="28" t="s">
        <v>3141</v>
      </c>
      <c r="KN147" s="31">
        <v>1995</v>
      </c>
      <c r="KO147" s="35"/>
      <c r="KP147" s="31">
        <v>2019</v>
      </c>
      <c r="KQ147" s="26"/>
      <c r="KR147" s="14" t="s">
        <v>3142</v>
      </c>
      <c r="KS147" s="55" t="s">
        <v>3105</v>
      </c>
      <c r="KT147" s="28" t="s">
        <v>3140</v>
      </c>
      <c r="KU147" s="28" t="s">
        <v>3141</v>
      </c>
      <c r="KV147" s="31">
        <v>1995</v>
      </c>
      <c r="KW147" s="35"/>
      <c r="KX147" s="31">
        <v>2019</v>
      </c>
      <c r="KY147" s="26"/>
      <c r="KZ147" s="14" t="s">
        <v>3142</v>
      </c>
      <c r="LA147" s="55" t="s">
        <v>3105</v>
      </c>
      <c r="LB147" s="28" t="s">
        <v>3140</v>
      </c>
      <c r="LC147" s="28" t="s">
        <v>3141</v>
      </c>
      <c r="LD147" s="31">
        <v>1995</v>
      </c>
      <c r="LE147" s="35"/>
      <c r="LF147" s="31">
        <v>2019</v>
      </c>
      <c r="LG147" s="26"/>
      <c r="LH147" s="14" t="s">
        <v>3142</v>
      </c>
      <c r="LI147" s="55" t="s">
        <v>3105</v>
      </c>
      <c r="LJ147" s="28" t="s">
        <v>3140</v>
      </c>
      <c r="LK147" s="28" t="s">
        <v>3141</v>
      </c>
      <c r="LL147" s="31">
        <v>1995</v>
      </c>
      <c r="LM147" s="35"/>
      <c r="LN147" s="31">
        <v>2019</v>
      </c>
      <c r="LO147" s="26"/>
      <c r="LP147" s="14" t="s">
        <v>3142</v>
      </c>
      <c r="LQ147" s="55" t="s">
        <v>3105</v>
      </c>
      <c r="LR147" s="28" t="s">
        <v>3140</v>
      </c>
      <c r="LS147" s="28" t="s">
        <v>3141</v>
      </c>
      <c r="LT147" s="31">
        <v>1995</v>
      </c>
      <c r="LU147" s="35"/>
      <c r="LV147" s="31">
        <v>2019</v>
      </c>
      <c r="LW147" s="26"/>
      <c r="LX147" s="14" t="s">
        <v>3142</v>
      </c>
      <c r="LY147" s="55" t="s">
        <v>3105</v>
      </c>
      <c r="LZ147" s="28" t="s">
        <v>3140</v>
      </c>
      <c r="MA147" s="28" t="s">
        <v>3141</v>
      </c>
      <c r="MB147" s="31">
        <v>1995</v>
      </c>
      <c r="MC147" s="35"/>
      <c r="MD147" s="31">
        <v>2019</v>
      </c>
      <c r="ME147" s="26"/>
      <c r="MF147" s="14" t="s">
        <v>3142</v>
      </c>
      <c r="MG147" s="55" t="s">
        <v>3105</v>
      </c>
      <c r="MH147" s="28" t="s">
        <v>3140</v>
      </c>
      <c r="MI147" s="28" t="s">
        <v>3141</v>
      </c>
      <c r="MJ147" s="31">
        <v>1995</v>
      </c>
      <c r="MK147" s="35"/>
      <c r="ML147" s="31">
        <v>2019</v>
      </c>
      <c r="MM147" s="26"/>
      <c r="MN147" s="14" t="s">
        <v>3142</v>
      </c>
      <c r="MO147" s="55" t="s">
        <v>3105</v>
      </c>
      <c r="MP147" s="28" t="s">
        <v>3140</v>
      </c>
      <c r="MQ147" s="28" t="s">
        <v>3141</v>
      </c>
      <c r="MR147" s="31">
        <v>1995</v>
      </c>
      <c r="MS147" s="35"/>
      <c r="MT147" s="31">
        <v>2019</v>
      </c>
      <c r="MU147" s="26"/>
      <c r="MV147" s="14" t="s">
        <v>3142</v>
      </c>
      <c r="MW147" s="55" t="s">
        <v>3105</v>
      </c>
      <c r="MX147" s="28" t="s">
        <v>3140</v>
      </c>
      <c r="MY147" s="28" t="s">
        <v>3141</v>
      </c>
      <c r="MZ147" s="31">
        <v>1995</v>
      </c>
      <c r="NA147" s="35"/>
      <c r="NB147" s="31">
        <v>2019</v>
      </c>
      <c r="NC147" s="26"/>
      <c r="ND147" s="14" t="s">
        <v>3142</v>
      </c>
      <c r="NE147" s="55" t="s">
        <v>3105</v>
      </c>
      <c r="NF147" s="28" t="s">
        <v>3140</v>
      </c>
      <c r="NG147" s="28" t="s">
        <v>3141</v>
      </c>
      <c r="NH147" s="31">
        <v>1995</v>
      </c>
      <c r="NI147" s="35"/>
      <c r="NJ147" s="31">
        <v>2019</v>
      </c>
      <c r="NK147" s="26"/>
      <c r="NL147" s="14" t="s">
        <v>3142</v>
      </c>
      <c r="NM147" s="55" t="s">
        <v>3105</v>
      </c>
      <c r="NN147" s="28" t="s">
        <v>3140</v>
      </c>
      <c r="NO147" s="28" t="s">
        <v>3141</v>
      </c>
      <c r="NP147" s="31">
        <v>1995</v>
      </c>
      <c r="NQ147" s="35"/>
      <c r="NR147" s="31">
        <v>2019</v>
      </c>
      <c r="NS147" s="26"/>
      <c r="NT147" s="14" t="s">
        <v>3142</v>
      </c>
      <c r="NU147" s="55" t="s">
        <v>3105</v>
      </c>
      <c r="NV147" s="28" t="s">
        <v>3140</v>
      </c>
      <c r="NW147" s="28" t="s">
        <v>3141</v>
      </c>
      <c r="NX147" s="31">
        <v>1995</v>
      </c>
      <c r="NY147" s="35"/>
      <c r="NZ147" s="31">
        <v>2019</v>
      </c>
      <c r="OA147" s="26"/>
      <c r="OB147" s="14" t="s">
        <v>3142</v>
      </c>
      <c r="OC147" s="55" t="s">
        <v>3105</v>
      </c>
      <c r="OD147" s="28" t="s">
        <v>3140</v>
      </c>
      <c r="OE147" s="28" t="s">
        <v>3141</v>
      </c>
      <c r="OF147" s="31">
        <v>1995</v>
      </c>
      <c r="OG147" s="35"/>
      <c r="OH147" s="31">
        <v>2019</v>
      </c>
      <c r="OI147" s="26"/>
      <c r="OJ147" s="14" t="s">
        <v>3142</v>
      </c>
      <c r="OK147" s="55" t="s">
        <v>3105</v>
      </c>
      <c r="OL147" s="28" t="s">
        <v>3140</v>
      </c>
      <c r="OM147" s="28" t="s">
        <v>3141</v>
      </c>
      <c r="ON147" s="31">
        <v>1995</v>
      </c>
      <c r="OO147" s="35"/>
      <c r="OP147" s="31">
        <v>2019</v>
      </c>
      <c r="OQ147" s="26"/>
      <c r="OR147" s="14" t="s">
        <v>3142</v>
      </c>
      <c r="OS147" s="55" t="s">
        <v>3105</v>
      </c>
      <c r="OT147" s="28" t="s">
        <v>3140</v>
      </c>
      <c r="OU147" s="28" t="s">
        <v>3141</v>
      </c>
      <c r="OV147" s="31">
        <v>1995</v>
      </c>
      <c r="OW147" s="35"/>
      <c r="OX147" s="31">
        <v>2019</v>
      </c>
      <c r="OY147" s="26"/>
      <c r="OZ147" s="14" t="s">
        <v>3142</v>
      </c>
      <c r="PA147" s="55" t="s">
        <v>3105</v>
      </c>
      <c r="PB147" s="28" t="s">
        <v>3140</v>
      </c>
      <c r="PC147" s="28" t="s">
        <v>3141</v>
      </c>
      <c r="PD147" s="31">
        <v>1995</v>
      </c>
      <c r="PE147" s="35"/>
      <c r="PF147" s="31">
        <v>2019</v>
      </c>
      <c r="PG147" s="26"/>
      <c r="PH147" s="14" t="s">
        <v>3142</v>
      </c>
      <c r="PI147" s="55" t="s">
        <v>3105</v>
      </c>
      <c r="PJ147" s="28" t="s">
        <v>3140</v>
      </c>
      <c r="PK147" s="28" t="s">
        <v>3141</v>
      </c>
      <c r="PL147" s="31">
        <v>1995</v>
      </c>
      <c r="PM147" s="35"/>
      <c r="PN147" s="31">
        <v>2019</v>
      </c>
      <c r="PO147" s="26"/>
      <c r="PP147" s="14" t="s">
        <v>3142</v>
      </c>
      <c r="PQ147" s="55" t="s">
        <v>3105</v>
      </c>
      <c r="PR147" s="28" t="s">
        <v>3140</v>
      </c>
      <c r="PS147" s="28" t="s">
        <v>3141</v>
      </c>
      <c r="PT147" s="31">
        <v>1995</v>
      </c>
      <c r="PU147" s="35"/>
      <c r="PV147" s="31">
        <v>2019</v>
      </c>
      <c r="PW147" s="26"/>
      <c r="PX147" s="14" t="s">
        <v>3142</v>
      </c>
      <c r="PY147" s="55" t="s">
        <v>3105</v>
      </c>
      <c r="PZ147" s="28" t="s">
        <v>3140</v>
      </c>
      <c r="QA147" s="28" t="s">
        <v>3141</v>
      </c>
      <c r="QB147" s="31">
        <v>1995</v>
      </c>
      <c r="QC147" s="35"/>
      <c r="QD147" s="31">
        <v>2019</v>
      </c>
      <c r="QE147" s="26"/>
      <c r="QF147" s="14" t="s">
        <v>3142</v>
      </c>
      <c r="QG147" s="55" t="s">
        <v>3105</v>
      </c>
      <c r="QH147" s="28" t="s">
        <v>3140</v>
      </c>
      <c r="QI147" s="28" t="s">
        <v>3141</v>
      </c>
      <c r="QJ147" s="31">
        <v>1995</v>
      </c>
      <c r="QK147" s="35"/>
      <c r="QL147" s="31">
        <v>2019</v>
      </c>
      <c r="QM147" s="26"/>
      <c r="QN147" s="14" t="s">
        <v>3142</v>
      </c>
      <c r="QO147" s="55" t="s">
        <v>3105</v>
      </c>
      <c r="QP147" s="28" t="s">
        <v>3140</v>
      </c>
      <c r="QQ147" s="28" t="s">
        <v>3141</v>
      </c>
      <c r="QR147" s="31">
        <v>1995</v>
      </c>
      <c r="QS147" s="35"/>
      <c r="QT147" s="31">
        <v>2019</v>
      </c>
      <c r="QU147" s="26"/>
      <c r="QV147" s="14" t="s">
        <v>3142</v>
      </c>
      <c r="QW147" s="55" t="s">
        <v>3105</v>
      </c>
      <c r="QX147" s="28" t="s">
        <v>3140</v>
      </c>
      <c r="QY147" s="28" t="s">
        <v>3141</v>
      </c>
      <c r="QZ147" s="31">
        <v>1995</v>
      </c>
      <c r="RA147" s="35"/>
      <c r="RB147" s="31">
        <v>2019</v>
      </c>
      <c r="RC147" s="26"/>
      <c r="RD147" s="14" t="s">
        <v>3142</v>
      </c>
      <c r="RE147" s="55" t="s">
        <v>3105</v>
      </c>
      <c r="RF147" s="28" t="s">
        <v>3140</v>
      </c>
      <c r="RG147" s="28" t="s">
        <v>3141</v>
      </c>
      <c r="RH147" s="31">
        <v>1995</v>
      </c>
      <c r="RI147" s="35"/>
      <c r="RJ147" s="31">
        <v>2019</v>
      </c>
      <c r="RK147" s="26"/>
      <c r="RL147" s="14" t="s">
        <v>3142</v>
      </c>
      <c r="RM147" s="55" t="s">
        <v>3105</v>
      </c>
      <c r="RN147" s="28" t="s">
        <v>3140</v>
      </c>
      <c r="RO147" s="28" t="s">
        <v>3141</v>
      </c>
      <c r="RP147" s="31">
        <v>1995</v>
      </c>
      <c r="RQ147" s="35"/>
      <c r="RR147" s="31">
        <v>2019</v>
      </c>
      <c r="RS147" s="26"/>
      <c r="RT147" s="14" t="s">
        <v>3142</v>
      </c>
      <c r="RU147" s="55" t="s">
        <v>3105</v>
      </c>
      <c r="RV147" s="28" t="s">
        <v>3140</v>
      </c>
      <c r="RW147" s="28" t="s">
        <v>3141</v>
      </c>
      <c r="RX147" s="31">
        <v>1995</v>
      </c>
      <c r="RY147" s="35"/>
      <c r="RZ147" s="31">
        <v>2019</v>
      </c>
      <c r="SA147" s="26"/>
      <c r="SB147" s="14" t="s">
        <v>3142</v>
      </c>
      <c r="SC147" s="55" t="s">
        <v>3105</v>
      </c>
      <c r="SD147" s="28" t="s">
        <v>3140</v>
      </c>
      <c r="SE147" s="28" t="s">
        <v>3141</v>
      </c>
      <c r="SF147" s="31">
        <v>1995</v>
      </c>
      <c r="SG147" s="35"/>
      <c r="SH147" s="31">
        <v>2019</v>
      </c>
      <c r="SI147" s="26"/>
      <c r="SJ147" s="14" t="s">
        <v>3142</v>
      </c>
      <c r="SK147" s="55" t="s">
        <v>3105</v>
      </c>
      <c r="SL147" s="28" t="s">
        <v>3140</v>
      </c>
      <c r="SM147" s="28" t="s">
        <v>3141</v>
      </c>
      <c r="SN147" s="31">
        <v>1995</v>
      </c>
      <c r="SO147" s="35"/>
      <c r="SP147" s="31">
        <v>2019</v>
      </c>
      <c r="SQ147" s="26"/>
      <c r="SR147" s="14" t="s">
        <v>3142</v>
      </c>
      <c r="SS147" s="55" t="s">
        <v>3105</v>
      </c>
      <c r="ST147" s="28" t="s">
        <v>3140</v>
      </c>
      <c r="SU147" s="28" t="s">
        <v>3141</v>
      </c>
      <c r="SV147" s="31">
        <v>1995</v>
      </c>
      <c r="SW147" s="35"/>
      <c r="SX147" s="31">
        <v>2019</v>
      </c>
      <c r="SY147" s="26"/>
      <c r="SZ147" s="14" t="s">
        <v>3142</v>
      </c>
      <c r="TA147" s="55" t="s">
        <v>3105</v>
      </c>
      <c r="TB147" s="28" t="s">
        <v>3140</v>
      </c>
      <c r="TC147" s="28" t="s">
        <v>3141</v>
      </c>
      <c r="TD147" s="31">
        <v>1995</v>
      </c>
      <c r="TE147" s="35"/>
      <c r="TF147" s="31">
        <v>2019</v>
      </c>
      <c r="TG147" s="26"/>
      <c r="TH147" s="14" t="s">
        <v>3142</v>
      </c>
      <c r="TI147" s="55" t="s">
        <v>3105</v>
      </c>
      <c r="TJ147" s="28" t="s">
        <v>3140</v>
      </c>
      <c r="TK147" s="28" t="s">
        <v>3141</v>
      </c>
      <c r="TL147" s="31">
        <v>1995</v>
      </c>
      <c r="TM147" s="35"/>
      <c r="TN147" s="31">
        <v>2019</v>
      </c>
      <c r="TO147" s="26"/>
      <c r="TP147" s="14" t="s">
        <v>3142</v>
      </c>
      <c r="TQ147" s="55" t="s">
        <v>3105</v>
      </c>
      <c r="TR147" s="28" t="s">
        <v>3140</v>
      </c>
      <c r="TS147" s="28" t="s">
        <v>3141</v>
      </c>
      <c r="TT147" s="31">
        <v>1995</v>
      </c>
      <c r="TU147" s="35"/>
      <c r="TV147" s="31">
        <v>2019</v>
      </c>
      <c r="TW147" s="26"/>
      <c r="TX147" s="14" t="s">
        <v>3142</v>
      </c>
      <c r="TY147" s="55" t="s">
        <v>3105</v>
      </c>
      <c r="TZ147" s="28" t="s">
        <v>3140</v>
      </c>
      <c r="UA147" s="28" t="s">
        <v>3141</v>
      </c>
      <c r="UB147" s="31">
        <v>1995</v>
      </c>
      <c r="UC147" s="35"/>
      <c r="UD147" s="31">
        <v>2019</v>
      </c>
      <c r="UE147" s="26"/>
      <c r="UF147" s="14" t="s">
        <v>3142</v>
      </c>
      <c r="UG147" s="55" t="s">
        <v>3105</v>
      </c>
      <c r="UH147" s="28" t="s">
        <v>3140</v>
      </c>
      <c r="UI147" s="28" t="s">
        <v>3141</v>
      </c>
      <c r="UJ147" s="31">
        <v>1995</v>
      </c>
      <c r="UK147" s="35"/>
      <c r="UL147" s="31">
        <v>2019</v>
      </c>
      <c r="UM147" s="26"/>
      <c r="UN147" s="14" t="s">
        <v>3142</v>
      </c>
      <c r="UO147" s="55" t="s">
        <v>3105</v>
      </c>
      <c r="UP147" s="28" t="s">
        <v>3140</v>
      </c>
      <c r="UQ147" s="28" t="s">
        <v>3141</v>
      </c>
      <c r="UR147" s="31">
        <v>1995</v>
      </c>
      <c r="US147" s="35"/>
      <c r="UT147" s="31">
        <v>2019</v>
      </c>
      <c r="UU147" s="26"/>
      <c r="UV147" s="14" t="s">
        <v>3142</v>
      </c>
      <c r="UW147" s="55" t="s">
        <v>3105</v>
      </c>
      <c r="UX147" s="28" t="s">
        <v>3140</v>
      </c>
      <c r="UY147" s="28" t="s">
        <v>3141</v>
      </c>
      <c r="UZ147" s="31">
        <v>1995</v>
      </c>
      <c r="VA147" s="35"/>
      <c r="VB147" s="31">
        <v>2019</v>
      </c>
      <c r="VC147" s="26"/>
      <c r="VD147" s="14" t="s">
        <v>3142</v>
      </c>
      <c r="VE147" s="55" t="s">
        <v>3105</v>
      </c>
      <c r="VF147" s="28" t="s">
        <v>3140</v>
      </c>
      <c r="VG147" s="28" t="s">
        <v>3141</v>
      </c>
      <c r="VH147" s="31">
        <v>1995</v>
      </c>
      <c r="VI147" s="35"/>
      <c r="VJ147" s="31">
        <v>2019</v>
      </c>
      <c r="VK147" s="26"/>
      <c r="VL147" s="14" t="s">
        <v>3142</v>
      </c>
      <c r="VM147" s="55" t="s">
        <v>3105</v>
      </c>
      <c r="VN147" s="28" t="s">
        <v>3140</v>
      </c>
      <c r="VO147" s="28" t="s">
        <v>3141</v>
      </c>
      <c r="VP147" s="31">
        <v>1995</v>
      </c>
      <c r="VQ147" s="35"/>
      <c r="VR147" s="31">
        <v>2019</v>
      </c>
      <c r="VS147" s="26"/>
      <c r="VT147" s="14" t="s">
        <v>3142</v>
      </c>
      <c r="VU147" s="55" t="s">
        <v>3105</v>
      </c>
      <c r="VV147" s="28" t="s">
        <v>3140</v>
      </c>
      <c r="VW147" s="28" t="s">
        <v>3141</v>
      </c>
      <c r="VX147" s="31">
        <v>1995</v>
      </c>
      <c r="VY147" s="35"/>
      <c r="VZ147" s="31">
        <v>2019</v>
      </c>
      <c r="WA147" s="26"/>
      <c r="WB147" s="14" t="s">
        <v>3142</v>
      </c>
      <c r="WC147" s="55" t="s">
        <v>3105</v>
      </c>
      <c r="WD147" s="28" t="s">
        <v>3140</v>
      </c>
      <c r="WE147" s="28" t="s">
        <v>3141</v>
      </c>
      <c r="WF147" s="31">
        <v>1995</v>
      </c>
      <c r="WG147" s="35"/>
      <c r="WH147" s="31">
        <v>2019</v>
      </c>
      <c r="WI147" s="26"/>
      <c r="WJ147" s="14" t="s">
        <v>3142</v>
      </c>
      <c r="WK147" s="55" t="s">
        <v>3105</v>
      </c>
      <c r="WL147" s="28" t="s">
        <v>3140</v>
      </c>
      <c r="WM147" s="28" t="s">
        <v>3141</v>
      </c>
      <c r="WN147" s="31">
        <v>1995</v>
      </c>
      <c r="WO147" s="35"/>
      <c r="WP147" s="31">
        <v>2019</v>
      </c>
      <c r="WQ147" s="26"/>
      <c r="WR147" s="14" t="s">
        <v>3142</v>
      </c>
      <c r="WS147" s="55" t="s">
        <v>3105</v>
      </c>
      <c r="WT147" s="28" t="s">
        <v>3140</v>
      </c>
      <c r="WU147" s="28" t="s">
        <v>3141</v>
      </c>
      <c r="WV147" s="31">
        <v>1995</v>
      </c>
      <c r="WW147" s="35"/>
      <c r="WX147" s="31">
        <v>2019</v>
      </c>
      <c r="WY147" s="26"/>
      <c r="WZ147" s="14" t="s">
        <v>3142</v>
      </c>
      <c r="XA147" s="55" t="s">
        <v>3105</v>
      </c>
      <c r="XB147" s="28" t="s">
        <v>3140</v>
      </c>
      <c r="XC147" s="28" t="s">
        <v>3141</v>
      </c>
      <c r="XD147" s="31">
        <v>1995</v>
      </c>
      <c r="XE147" s="35"/>
      <c r="XF147" s="31">
        <v>2019</v>
      </c>
      <c r="XG147" s="26"/>
      <c r="XH147" s="14" t="s">
        <v>3142</v>
      </c>
      <c r="XI147" s="55" t="s">
        <v>3105</v>
      </c>
      <c r="XJ147" s="28" t="s">
        <v>3140</v>
      </c>
      <c r="XK147" s="28" t="s">
        <v>3141</v>
      </c>
      <c r="XL147" s="31">
        <v>1995</v>
      </c>
      <c r="XM147" s="35"/>
      <c r="XN147" s="31">
        <v>2019</v>
      </c>
      <c r="XO147" s="26"/>
      <c r="XP147" s="14" t="s">
        <v>3142</v>
      </c>
      <c r="XQ147" s="55" t="s">
        <v>3105</v>
      </c>
      <c r="XR147" s="28" t="s">
        <v>3140</v>
      </c>
      <c r="XS147" s="28" t="s">
        <v>3141</v>
      </c>
      <c r="XT147" s="31">
        <v>1995</v>
      </c>
      <c r="XU147" s="35"/>
      <c r="XV147" s="31">
        <v>2019</v>
      </c>
      <c r="XW147" s="26"/>
      <c r="XX147" s="14" t="s">
        <v>3142</v>
      </c>
      <c r="XY147" s="55" t="s">
        <v>3105</v>
      </c>
      <c r="XZ147" s="28" t="s">
        <v>3140</v>
      </c>
      <c r="YA147" s="28" t="s">
        <v>3141</v>
      </c>
      <c r="YB147" s="31">
        <v>1995</v>
      </c>
      <c r="YC147" s="35"/>
      <c r="YD147" s="31">
        <v>2019</v>
      </c>
      <c r="YE147" s="26"/>
      <c r="YF147" s="14" t="s">
        <v>3142</v>
      </c>
      <c r="YG147" s="55" t="s">
        <v>3105</v>
      </c>
      <c r="YH147" s="28" t="s">
        <v>3140</v>
      </c>
      <c r="YI147" s="28" t="s">
        <v>3141</v>
      </c>
      <c r="YJ147" s="31">
        <v>1995</v>
      </c>
      <c r="YK147" s="35"/>
      <c r="YL147" s="31">
        <v>2019</v>
      </c>
      <c r="YM147" s="26"/>
      <c r="YN147" s="14" t="s">
        <v>3142</v>
      </c>
      <c r="YO147" s="55" t="s">
        <v>3105</v>
      </c>
      <c r="YP147" s="28" t="s">
        <v>3140</v>
      </c>
      <c r="YQ147" s="28" t="s">
        <v>3141</v>
      </c>
      <c r="YR147" s="31">
        <v>1995</v>
      </c>
      <c r="YS147" s="35"/>
      <c r="YT147" s="31">
        <v>2019</v>
      </c>
      <c r="YU147" s="26"/>
      <c r="YV147" s="14" t="s">
        <v>3142</v>
      </c>
      <c r="YW147" s="55" t="s">
        <v>3105</v>
      </c>
      <c r="YX147" s="28" t="s">
        <v>3140</v>
      </c>
      <c r="YY147" s="28" t="s">
        <v>3141</v>
      </c>
      <c r="YZ147" s="31">
        <v>1995</v>
      </c>
      <c r="ZA147" s="35"/>
      <c r="ZB147" s="31">
        <v>2019</v>
      </c>
      <c r="ZC147" s="26"/>
      <c r="ZD147" s="14" t="s">
        <v>3142</v>
      </c>
      <c r="ZE147" s="55" t="s">
        <v>3105</v>
      </c>
      <c r="ZF147" s="28" t="s">
        <v>3140</v>
      </c>
      <c r="ZG147" s="28" t="s">
        <v>3141</v>
      </c>
      <c r="ZH147" s="31">
        <v>1995</v>
      </c>
      <c r="ZI147" s="35"/>
      <c r="ZJ147" s="31">
        <v>2019</v>
      </c>
      <c r="ZK147" s="26"/>
      <c r="ZL147" s="14" t="s">
        <v>3142</v>
      </c>
      <c r="ZM147" s="55" t="s">
        <v>3105</v>
      </c>
      <c r="ZN147" s="28" t="s">
        <v>3140</v>
      </c>
      <c r="ZO147" s="28" t="s">
        <v>3141</v>
      </c>
      <c r="ZP147" s="31">
        <v>1995</v>
      </c>
      <c r="ZQ147" s="35"/>
      <c r="ZR147" s="31">
        <v>2019</v>
      </c>
      <c r="ZS147" s="26"/>
      <c r="ZT147" s="14" t="s">
        <v>3142</v>
      </c>
      <c r="ZU147" s="55" t="s">
        <v>3105</v>
      </c>
      <c r="ZV147" s="28" t="s">
        <v>3140</v>
      </c>
      <c r="ZW147" s="28" t="s">
        <v>3141</v>
      </c>
      <c r="ZX147" s="31">
        <v>1995</v>
      </c>
      <c r="ZY147" s="35"/>
      <c r="ZZ147" s="31">
        <v>2019</v>
      </c>
      <c r="AAA147" s="26"/>
      <c r="AAB147" s="14" t="s">
        <v>3142</v>
      </c>
      <c r="AAC147" s="55" t="s">
        <v>3105</v>
      </c>
      <c r="AAD147" s="28" t="s">
        <v>3140</v>
      </c>
      <c r="AAE147" s="28" t="s">
        <v>3141</v>
      </c>
      <c r="AAF147" s="31">
        <v>1995</v>
      </c>
      <c r="AAG147" s="35"/>
      <c r="AAH147" s="31">
        <v>2019</v>
      </c>
      <c r="AAI147" s="26"/>
      <c r="AAJ147" s="14" t="s">
        <v>3142</v>
      </c>
      <c r="AAK147" s="55" t="s">
        <v>3105</v>
      </c>
      <c r="AAL147" s="28" t="s">
        <v>3140</v>
      </c>
      <c r="AAM147" s="28" t="s">
        <v>3141</v>
      </c>
      <c r="AAN147" s="31">
        <v>1995</v>
      </c>
      <c r="AAO147" s="35"/>
      <c r="AAP147" s="31">
        <v>2019</v>
      </c>
      <c r="AAQ147" s="26"/>
      <c r="AAR147" s="14" t="s">
        <v>3142</v>
      </c>
      <c r="AAS147" s="55" t="s">
        <v>3105</v>
      </c>
      <c r="AAT147" s="28" t="s">
        <v>3140</v>
      </c>
      <c r="AAU147" s="28" t="s">
        <v>3141</v>
      </c>
      <c r="AAV147" s="31">
        <v>1995</v>
      </c>
      <c r="AAW147" s="35"/>
      <c r="AAX147" s="31">
        <v>2019</v>
      </c>
      <c r="AAY147" s="26"/>
      <c r="AAZ147" s="14" t="s">
        <v>3142</v>
      </c>
      <c r="ABA147" s="55" t="s">
        <v>3105</v>
      </c>
      <c r="ABB147" s="28" t="s">
        <v>3140</v>
      </c>
      <c r="ABC147" s="28" t="s">
        <v>3141</v>
      </c>
      <c r="ABD147" s="31">
        <v>1995</v>
      </c>
      <c r="ABE147" s="35"/>
      <c r="ABF147" s="31">
        <v>2019</v>
      </c>
      <c r="ABG147" s="26"/>
      <c r="ABH147" s="14" t="s">
        <v>3142</v>
      </c>
      <c r="ABI147" s="55" t="s">
        <v>3105</v>
      </c>
      <c r="ABJ147" s="28" t="s">
        <v>3140</v>
      </c>
      <c r="ABK147" s="28" t="s">
        <v>3141</v>
      </c>
      <c r="ABL147" s="31">
        <v>1995</v>
      </c>
      <c r="ABM147" s="35"/>
      <c r="ABN147" s="31">
        <v>2019</v>
      </c>
      <c r="ABO147" s="26"/>
      <c r="ABP147" s="14" t="s">
        <v>3142</v>
      </c>
      <c r="ABQ147" s="55" t="s">
        <v>3105</v>
      </c>
      <c r="ABR147" s="28" t="s">
        <v>3140</v>
      </c>
      <c r="ABS147" s="28" t="s">
        <v>3141</v>
      </c>
      <c r="ABT147" s="31">
        <v>1995</v>
      </c>
      <c r="ABU147" s="35"/>
      <c r="ABV147" s="31">
        <v>2019</v>
      </c>
      <c r="ABW147" s="26"/>
      <c r="ABX147" s="14" t="s">
        <v>3142</v>
      </c>
      <c r="ABY147" s="55" t="s">
        <v>3105</v>
      </c>
      <c r="ABZ147" s="28" t="s">
        <v>3140</v>
      </c>
      <c r="ACA147" s="28" t="s">
        <v>3141</v>
      </c>
      <c r="ACB147" s="31">
        <v>1995</v>
      </c>
      <c r="ACC147" s="35"/>
      <c r="ACD147" s="31">
        <v>2019</v>
      </c>
      <c r="ACE147" s="26"/>
      <c r="ACF147" s="14" t="s">
        <v>3142</v>
      </c>
      <c r="ACG147" s="55" t="s">
        <v>3105</v>
      </c>
      <c r="ACH147" s="28" t="s">
        <v>3140</v>
      </c>
      <c r="ACI147" s="28" t="s">
        <v>3141</v>
      </c>
      <c r="ACJ147" s="31">
        <v>1995</v>
      </c>
      <c r="ACK147" s="35"/>
      <c r="ACL147" s="31">
        <v>2019</v>
      </c>
      <c r="ACM147" s="26"/>
      <c r="ACN147" s="14" t="s">
        <v>3142</v>
      </c>
      <c r="ACO147" s="55" t="s">
        <v>3105</v>
      </c>
      <c r="ACP147" s="28" t="s">
        <v>3140</v>
      </c>
      <c r="ACQ147" s="28" t="s">
        <v>3141</v>
      </c>
      <c r="ACR147" s="31">
        <v>1995</v>
      </c>
      <c r="ACS147" s="35"/>
      <c r="ACT147" s="31">
        <v>2019</v>
      </c>
      <c r="ACU147" s="26"/>
      <c r="ACV147" s="14" t="s">
        <v>3142</v>
      </c>
      <c r="ACW147" s="55" t="s">
        <v>3105</v>
      </c>
      <c r="ACX147" s="28" t="s">
        <v>3140</v>
      </c>
      <c r="ACY147" s="28" t="s">
        <v>3141</v>
      </c>
      <c r="ACZ147" s="31">
        <v>1995</v>
      </c>
      <c r="ADA147" s="35"/>
      <c r="ADB147" s="31">
        <v>2019</v>
      </c>
      <c r="ADC147" s="26"/>
      <c r="ADD147" s="14" t="s">
        <v>3142</v>
      </c>
      <c r="ADE147" s="55" t="s">
        <v>3105</v>
      </c>
      <c r="ADF147" s="28" t="s">
        <v>3140</v>
      </c>
      <c r="ADG147" s="28" t="s">
        <v>3141</v>
      </c>
      <c r="ADH147" s="31">
        <v>1995</v>
      </c>
      <c r="ADI147" s="35"/>
      <c r="ADJ147" s="31">
        <v>2019</v>
      </c>
      <c r="ADK147" s="26"/>
      <c r="ADL147" s="14" t="s">
        <v>3142</v>
      </c>
      <c r="ADM147" s="55" t="s">
        <v>3105</v>
      </c>
      <c r="ADN147" s="28" t="s">
        <v>3140</v>
      </c>
      <c r="ADO147" s="28" t="s">
        <v>3141</v>
      </c>
      <c r="ADP147" s="31">
        <v>1995</v>
      </c>
      <c r="ADQ147" s="35"/>
      <c r="ADR147" s="31">
        <v>2019</v>
      </c>
      <c r="ADS147" s="26"/>
      <c r="ADT147" s="14" t="s">
        <v>3142</v>
      </c>
      <c r="ADU147" s="55" t="s">
        <v>3105</v>
      </c>
      <c r="ADV147" s="28" t="s">
        <v>3140</v>
      </c>
      <c r="ADW147" s="28" t="s">
        <v>3141</v>
      </c>
      <c r="ADX147" s="31">
        <v>1995</v>
      </c>
      <c r="ADY147" s="35"/>
      <c r="ADZ147" s="31">
        <v>2019</v>
      </c>
      <c r="AEA147" s="26"/>
      <c r="AEB147" s="14" t="s">
        <v>3142</v>
      </c>
      <c r="AEC147" s="55" t="s">
        <v>3105</v>
      </c>
      <c r="AED147" s="28" t="s">
        <v>3140</v>
      </c>
      <c r="AEE147" s="28" t="s">
        <v>3141</v>
      </c>
      <c r="AEF147" s="31">
        <v>1995</v>
      </c>
      <c r="AEG147" s="35"/>
      <c r="AEH147" s="31">
        <v>2019</v>
      </c>
      <c r="AEI147" s="26"/>
      <c r="AEJ147" s="14" t="s">
        <v>3142</v>
      </c>
      <c r="AEK147" s="55" t="s">
        <v>3105</v>
      </c>
      <c r="AEL147" s="28" t="s">
        <v>3140</v>
      </c>
      <c r="AEM147" s="28" t="s">
        <v>3141</v>
      </c>
      <c r="AEN147" s="31">
        <v>1995</v>
      </c>
      <c r="AEO147" s="35"/>
      <c r="AEP147" s="31">
        <v>2019</v>
      </c>
      <c r="AEQ147" s="26"/>
      <c r="AER147" s="14" t="s">
        <v>3142</v>
      </c>
      <c r="AES147" s="55" t="s">
        <v>3105</v>
      </c>
      <c r="AET147" s="28" t="s">
        <v>3140</v>
      </c>
      <c r="AEU147" s="28" t="s">
        <v>3141</v>
      </c>
      <c r="AEV147" s="31">
        <v>1995</v>
      </c>
      <c r="AEW147" s="35"/>
      <c r="AEX147" s="31">
        <v>2019</v>
      </c>
      <c r="AEY147" s="26"/>
      <c r="AEZ147" s="14" t="s">
        <v>3142</v>
      </c>
      <c r="AFA147" s="55" t="s">
        <v>3105</v>
      </c>
      <c r="AFB147" s="28" t="s">
        <v>3140</v>
      </c>
      <c r="AFC147" s="28" t="s">
        <v>3141</v>
      </c>
      <c r="AFD147" s="31">
        <v>1995</v>
      </c>
      <c r="AFE147" s="35"/>
      <c r="AFF147" s="31">
        <v>2019</v>
      </c>
      <c r="AFG147" s="26"/>
      <c r="AFH147" s="14" t="s">
        <v>3142</v>
      </c>
      <c r="AFI147" s="55" t="s">
        <v>3105</v>
      </c>
      <c r="AFJ147" s="28" t="s">
        <v>3140</v>
      </c>
      <c r="AFK147" s="28" t="s">
        <v>3141</v>
      </c>
      <c r="AFL147" s="31">
        <v>1995</v>
      </c>
      <c r="AFM147" s="35"/>
      <c r="AFN147" s="31">
        <v>2019</v>
      </c>
      <c r="AFO147" s="26"/>
      <c r="AFP147" s="14" t="s">
        <v>3142</v>
      </c>
      <c r="AFQ147" s="55" t="s">
        <v>3105</v>
      </c>
      <c r="AFR147" s="28" t="s">
        <v>3140</v>
      </c>
      <c r="AFS147" s="28" t="s">
        <v>3141</v>
      </c>
      <c r="AFT147" s="31">
        <v>1995</v>
      </c>
      <c r="AFU147" s="35"/>
      <c r="AFV147" s="31">
        <v>2019</v>
      </c>
      <c r="AFW147" s="26"/>
      <c r="AFX147" s="14" t="s">
        <v>3142</v>
      </c>
      <c r="AFY147" s="55" t="s">
        <v>3105</v>
      </c>
      <c r="AFZ147" s="28" t="s">
        <v>3140</v>
      </c>
      <c r="AGA147" s="28" t="s">
        <v>3141</v>
      </c>
      <c r="AGB147" s="31">
        <v>1995</v>
      </c>
      <c r="AGC147" s="35"/>
      <c r="AGD147" s="31">
        <v>2019</v>
      </c>
      <c r="AGE147" s="26"/>
      <c r="AGF147" s="14" t="s">
        <v>3142</v>
      </c>
      <c r="AGG147" s="55" t="s">
        <v>3105</v>
      </c>
      <c r="AGH147" s="28" t="s">
        <v>3140</v>
      </c>
      <c r="AGI147" s="28" t="s">
        <v>3141</v>
      </c>
      <c r="AGJ147" s="31">
        <v>1995</v>
      </c>
      <c r="AGK147" s="35"/>
      <c r="AGL147" s="31">
        <v>2019</v>
      </c>
      <c r="AGM147" s="26"/>
      <c r="AGN147" s="14" t="s">
        <v>3142</v>
      </c>
      <c r="AGO147" s="55" t="s">
        <v>3105</v>
      </c>
      <c r="AGP147" s="28" t="s">
        <v>3140</v>
      </c>
      <c r="AGQ147" s="28" t="s">
        <v>3141</v>
      </c>
      <c r="AGR147" s="31">
        <v>1995</v>
      </c>
      <c r="AGS147" s="35"/>
      <c r="AGT147" s="31">
        <v>2019</v>
      </c>
      <c r="AGU147" s="26"/>
      <c r="AGV147" s="14" t="s">
        <v>3142</v>
      </c>
      <c r="AGW147" s="55" t="s">
        <v>3105</v>
      </c>
      <c r="AGX147" s="28" t="s">
        <v>3140</v>
      </c>
      <c r="AGY147" s="28" t="s">
        <v>3141</v>
      </c>
      <c r="AGZ147" s="31">
        <v>1995</v>
      </c>
      <c r="AHA147" s="35"/>
      <c r="AHB147" s="31">
        <v>2019</v>
      </c>
      <c r="AHC147" s="26"/>
      <c r="AHD147" s="14" t="s">
        <v>3142</v>
      </c>
      <c r="AHE147" s="55" t="s">
        <v>3105</v>
      </c>
      <c r="AHF147" s="28" t="s">
        <v>3140</v>
      </c>
      <c r="AHG147" s="28" t="s">
        <v>3141</v>
      </c>
      <c r="AHH147" s="31">
        <v>1995</v>
      </c>
      <c r="AHI147" s="35"/>
      <c r="AHJ147" s="31">
        <v>2019</v>
      </c>
      <c r="AHK147" s="26"/>
      <c r="AHL147" s="14" t="s">
        <v>3142</v>
      </c>
      <c r="AHM147" s="55" t="s">
        <v>3105</v>
      </c>
      <c r="AHN147" s="28" t="s">
        <v>3140</v>
      </c>
      <c r="AHO147" s="28" t="s">
        <v>3141</v>
      </c>
      <c r="AHP147" s="31">
        <v>1995</v>
      </c>
      <c r="AHQ147" s="35"/>
      <c r="AHR147" s="31">
        <v>2019</v>
      </c>
      <c r="AHS147" s="26"/>
      <c r="AHT147" s="14" t="s">
        <v>3142</v>
      </c>
      <c r="AHU147" s="55" t="s">
        <v>3105</v>
      </c>
      <c r="AHV147" s="28" t="s">
        <v>3140</v>
      </c>
      <c r="AHW147" s="28" t="s">
        <v>3141</v>
      </c>
      <c r="AHX147" s="31">
        <v>1995</v>
      </c>
      <c r="AHY147" s="35"/>
      <c r="AHZ147" s="31">
        <v>2019</v>
      </c>
      <c r="AIA147" s="26"/>
      <c r="AIB147" s="14" t="s">
        <v>3142</v>
      </c>
      <c r="AIC147" s="55" t="s">
        <v>3105</v>
      </c>
      <c r="AID147" s="28" t="s">
        <v>3140</v>
      </c>
      <c r="AIE147" s="28" t="s">
        <v>3141</v>
      </c>
      <c r="AIF147" s="31">
        <v>1995</v>
      </c>
      <c r="AIG147" s="35"/>
      <c r="AIH147" s="31">
        <v>2019</v>
      </c>
      <c r="AII147" s="26"/>
      <c r="AIJ147" s="14" t="s">
        <v>3142</v>
      </c>
      <c r="AIK147" s="55" t="s">
        <v>3105</v>
      </c>
      <c r="AIL147" s="28" t="s">
        <v>3140</v>
      </c>
      <c r="AIM147" s="28" t="s">
        <v>3141</v>
      </c>
      <c r="AIN147" s="31">
        <v>1995</v>
      </c>
      <c r="AIO147" s="35"/>
      <c r="AIP147" s="31">
        <v>2019</v>
      </c>
      <c r="AIQ147" s="26"/>
      <c r="AIR147" s="14" t="s">
        <v>3142</v>
      </c>
      <c r="AIS147" s="55" t="s">
        <v>3105</v>
      </c>
      <c r="AIT147" s="28" t="s">
        <v>3140</v>
      </c>
      <c r="AIU147" s="28" t="s">
        <v>3141</v>
      </c>
      <c r="AIV147" s="31">
        <v>1995</v>
      </c>
      <c r="AIW147" s="35"/>
      <c r="AIX147" s="31">
        <v>2019</v>
      </c>
      <c r="AIY147" s="26"/>
      <c r="AIZ147" s="14" t="s">
        <v>3142</v>
      </c>
      <c r="AJA147" s="55" t="s">
        <v>3105</v>
      </c>
      <c r="AJB147" s="28" t="s">
        <v>3140</v>
      </c>
      <c r="AJC147" s="28" t="s">
        <v>3141</v>
      </c>
      <c r="AJD147" s="31">
        <v>1995</v>
      </c>
      <c r="AJE147" s="35"/>
      <c r="AJF147" s="31">
        <v>2019</v>
      </c>
      <c r="AJG147" s="26"/>
      <c r="AJH147" s="14" t="s">
        <v>3142</v>
      </c>
      <c r="AJI147" s="55" t="s">
        <v>3105</v>
      </c>
      <c r="AJJ147" s="28" t="s">
        <v>3140</v>
      </c>
      <c r="AJK147" s="28" t="s">
        <v>3141</v>
      </c>
      <c r="AJL147" s="31">
        <v>1995</v>
      </c>
      <c r="AJM147" s="35"/>
      <c r="AJN147" s="31">
        <v>2019</v>
      </c>
      <c r="AJO147" s="26"/>
      <c r="AJP147" s="14" t="s">
        <v>3142</v>
      </c>
      <c r="AJQ147" s="55" t="s">
        <v>3105</v>
      </c>
      <c r="AJR147" s="28" t="s">
        <v>3140</v>
      </c>
      <c r="AJS147" s="28" t="s">
        <v>3141</v>
      </c>
      <c r="AJT147" s="31">
        <v>1995</v>
      </c>
      <c r="AJU147" s="35"/>
      <c r="AJV147" s="31">
        <v>2019</v>
      </c>
      <c r="AJW147" s="26"/>
      <c r="AJX147" s="14" t="s">
        <v>3142</v>
      </c>
      <c r="AJY147" s="55" t="s">
        <v>3105</v>
      </c>
      <c r="AJZ147" s="28" t="s">
        <v>3140</v>
      </c>
      <c r="AKA147" s="28" t="s">
        <v>3141</v>
      </c>
      <c r="AKB147" s="31">
        <v>1995</v>
      </c>
      <c r="AKC147" s="35"/>
      <c r="AKD147" s="31">
        <v>2019</v>
      </c>
      <c r="AKE147" s="26"/>
      <c r="AKF147" s="14" t="s">
        <v>3142</v>
      </c>
      <c r="AKG147" s="55" t="s">
        <v>3105</v>
      </c>
      <c r="AKH147" s="28" t="s">
        <v>3140</v>
      </c>
      <c r="AKI147" s="28" t="s">
        <v>3141</v>
      </c>
      <c r="AKJ147" s="31">
        <v>1995</v>
      </c>
      <c r="AKK147" s="35"/>
      <c r="AKL147" s="31">
        <v>2019</v>
      </c>
      <c r="AKM147" s="26"/>
      <c r="AKN147" s="14" t="s">
        <v>3142</v>
      </c>
      <c r="AKO147" s="55" t="s">
        <v>3105</v>
      </c>
      <c r="AKP147" s="28" t="s">
        <v>3140</v>
      </c>
      <c r="AKQ147" s="28" t="s">
        <v>3141</v>
      </c>
      <c r="AKR147" s="31">
        <v>1995</v>
      </c>
      <c r="AKS147" s="35"/>
      <c r="AKT147" s="31">
        <v>2019</v>
      </c>
      <c r="AKU147" s="26"/>
      <c r="AKV147" s="14" t="s">
        <v>3142</v>
      </c>
      <c r="AKW147" s="55" t="s">
        <v>3105</v>
      </c>
      <c r="AKX147" s="28" t="s">
        <v>3140</v>
      </c>
      <c r="AKY147" s="28" t="s">
        <v>3141</v>
      </c>
      <c r="AKZ147" s="31">
        <v>1995</v>
      </c>
      <c r="ALA147" s="35"/>
      <c r="ALB147" s="31">
        <v>2019</v>
      </c>
      <c r="ALC147" s="26"/>
      <c r="ALD147" s="14" t="s">
        <v>3142</v>
      </c>
      <c r="ALE147" s="55" t="s">
        <v>3105</v>
      </c>
      <c r="ALF147" s="28" t="s">
        <v>3140</v>
      </c>
      <c r="ALG147" s="28" t="s">
        <v>3141</v>
      </c>
      <c r="ALH147" s="31">
        <v>1995</v>
      </c>
      <c r="ALI147" s="35"/>
      <c r="ALJ147" s="31">
        <v>2019</v>
      </c>
      <c r="ALK147" s="26"/>
      <c r="ALL147" s="14" t="s">
        <v>3142</v>
      </c>
      <c r="ALM147" s="55" t="s">
        <v>3105</v>
      </c>
      <c r="ALN147" s="28" t="s">
        <v>3140</v>
      </c>
      <c r="ALO147" s="28" t="s">
        <v>3141</v>
      </c>
      <c r="ALP147" s="31">
        <v>1995</v>
      </c>
      <c r="ALQ147" s="35"/>
      <c r="ALR147" s="31">
        <v>2019</v>
      </c>
      <c r="ALS147" s="26"/>
      <c r="ALT147" s="14" t="s">
        <v>3142</v>
      </c>
      <c r="ALU147" s="55" t="s">
        <v>3105</v>
      </c>
      <c r="ALV147" s="28" t="s">
        <v>3140</v>
      </c>
      <c r="ALW147" s="28" t="s">
        <v>3141</v>
      </c>
      <c r="ALX147" s="31">
        <v>1995</v>
      </c>
      <c r="ALY147" s="35"/>
      <c r="ALZ147" s="31">
        <v>2019</v>
      </c>
      <c r="AMA147" s="26"/>
      <c r="AMB147" s="14" t="s">
        <v>3142</v>
      </c>
      <c r="AMC147" s="55" t="s">
        <v>3105</v>
      </c>
      <c r="AMD147" s="28" t="s">
        <v>3140</v>
      </c>
      <c r="AME147" s="28" t="s">
        <v>3141</v>
      </c>
      <c r="AMF147" s="31">
        <v>1995</v>
      </c>
      <c r="AMG147" s="35"/>
      <c r="AMH147" s="31">
        <v>2019</v>
      </c>
      <c r="AMI147" s="26"/>
      <c r="AMJ147" s="14" t="s">
        <v>3142</v>
      </c>
      <c r="AMK147" s="55" t="s">
        <v>3105</v>
      </c>
      <c r="AML147" s="28" t="s">
        <v>3140</v>
      </c>
      <c r="AMM147" s="28" t="s">
        <v>3141</v>
      </c>
      <c r="AMN147" s="31">
        <v>1995</v>
      </c>
      <c r="AMO147" s="35"/>
      <c r="AMP147" s="31">
        <v>2019</v>
      </c>
      <c r="AMQ147" s="26"/>
      <c r="AMR147" s="14" t="s">
        <v>3142</v>
      </c>
      <c r="AMS147" s="55" t="s">
        <v>3105</v>
      </c>
      <c r="AMT147" s="28" t="s">
        <v>3140</v>
      </c>
      <c r="AMU147" s="28" t="s">
        <v>3141</v>
      </c>
      <c r="AMV147" s="31">
        <v>1995</v>
      </c>
      <c r="AMW147" s="35"/>
      <c r="AMX147" s="31">
        <v>2019</v>
      </c>
      <c r="AMY147" s="26"/>
      <c r="AMZ147" s="14" t="s">
        <v>3142</v>
      </c>
      <c r="ANA147" s="55" t="s">
        <v>3105</v>
      </c>
      <c r="ANB147" s="28" t="s">
        <v>3140</v>
      </c>
      <c r="ANC147" s="28" t="s">
        <v>3141</v>
      </c>
      <c r="AND147" s="31">
        <v>1995</v>
      </c>
      <c r="ANE147" s="35"/>
      <c r="ANF147" s="31">
        <v>2019</v>
      </c>
      <c r="ANG147" s="26"/>
      <c r="ANH147" s="14" t="s">
        <v>3142</v>
      </c>
      <c r="ANI147" s="55" t="s">
        <v>3105</v>
      </c>
      <c r="ANJ147" s="28" t="s">
        <v>3140</v>
      </c>
      <c r="ANK147" s="28" t="s">
        <v>3141</v>
      </c>
      <c r="ANL147" s="31">
        <v>1995</v>
      </c>
      <c r="ANM147" s="35"/>
      <c r="ANN147" s="31">
        <v>2019</v>
      </c>
      <c r="ANO147" s="26"/>
      <c r="ANP147" s="14" t="s">
        <v>3142</v>
      </c>
      <c r="ANQ147" s="55" t="s">
        <v>3105</v>
      </c>
      <c r="ANR147" s="28" t="s">
        <v>3140</v>
      </c>
      <c r="ANS147" s="28" t="s">
        <v>3141</v>
      </c>
      <c r="ANT147" s="31">
        <v>1995</v>
      </c>
      <c r="ANU147" s="35"/>
      <c r="ANV147" s="31">
        <v>2019</v>
      </c>
      <c r="ANW147" s="26"/>
      <c r="ANX147" s="14" t="s">
        <v>3142</v>
      </c>
      <c r="ANY147" s="55" t="s">
        <v>3105</v>
      </c>
      <c r="ANZ147" s="28" t="s">
        <v>3140</v>
      </c>
      <c r="AOA147" s="28" t="s">
        <v>3141</v>
      </c>
      <c r="AOB147" s="31">
        <v>1995</v>
      </c>
      <c r="AOC147" s="35"/>
      <c r="AOD147" s="31">
        <v>2019</v>
      </c>
      <c r="AOE147" s="26"/>
      <c r="AOF147" s="14" t="s">
        <v>3142</v>
      </c>
      <c r="AOG147" s="55" t="s">
        <v>3105</v>
      </c>
      <c r="AOH147" s="28" t="s">
        <v>3140</v>
      </c>
      <c r="AOI147" s="28" t="s">
        <v>3141</v>
      </c>
      <c r="AOJ147" s="31">
        <v>1995</v>
      </c>
      <c r="AOK147" s="35"/>
      <c r="AOL147" s="31">
        <v>2019</v>
      </c>
      <c r="AOM147" s="26"/>
      <c r="AON147" s="14" t="s">
        <v>3142</v>
      </c>
      <c r="AOO147" s="55" t="s">
        <v>3105</v>
      </c>
      <c r="AOP147" s="28" t="s">
        <v>3140</v>
      </c>
      <c r="AOQ147" s="28" t="s">
        <v>3141</v>
      </c>
      <c r="AOR147" s="31">
        <v>1995</v>
      </c>
      <c r="AOS147" s="35"/>
      <c r="AOT147" s="31">
        <v>2019</v>
      </c>
      <c r="AOU147" s="26"/>
      <c r="AOV147" s="14" t="s">
        <v>3142</v>
      </c>
      <c r="AOW147" s="55" t="s">
        <v>3105</v>
      </c>
      <c r="AOX147" s="28" t="s">
        <v>3140</v>
      </c>
      <c r="AOY147" s="28" t="s">
        <v>3141</v>
      </c>
      <c r="AOZ147" s="31">
        <v>1995</v>
      </c>
      <c r="APA147" s="35"/>
      <c r="APB147" s="31">
        <v>2019</v>
      </c>
      <c r="APC147" s="26"/>
      <c r="APD147" s="14" t="s">
        <v>3142</v>
      </c>
      <c r="APE147" s="55" t="s">
        <v>3105</v>
      </c>
      <c r="APF147" s="28" t="s">
        <v>3140</v>
      </c>
      <c r="APG147" s="28" t="s">
        <v>3141</v>
      </c>
      <c r="APH147" s="31">
        <v>1995</v>
      </c>
      <c r="API147" s="35"/>
      <c r="APJ147" s="31">
        <v>2019</v>
      </c>
      <c r="APK147" s="26"/>
      <c r="APL147" s="14" t="s">
        <v>3142</v>
      </c>
      <c r="APM147" s="55" t="s">
        <v>3105</v>
      </c>
      <c r="APN147" s="28" t="s">
        <v>3140</v>
      </c>
      <c r="APO147" s="28" t="s">
        <v>3141</v>
      </c>
      <c r="APP147" s="31">
        <v>1995</v>
      </c>
      <c r="APQ147" s="35"/>
      <c r="APR147" s="31">
        <v>2019</v>
      </c>
      <c r="APS147" s="26"/>
      <c r="APT147" s="14" t="s">
        <v>3142</v>
      </c>
      <c r="APU147" s="55" t="s">
        <v>3105</v>
      </c>
      <c r="APV147" s="28" t="s">
        <v>3140</v>
      </c>
      <c r="APW147" s="28" t="s">
        <v>3141</v>
      </c>
      <c r="APX147" s="31">
        <v>1995</v>
      </c>
      <c r="APY147" s="35"/>
      <c r="APZ147" s="31">
        <v>2019</v>
      </c>
      <c r="AQA147" s="26"/>
      <c r="AQB147" s="14" t="s">
        <v>3142</v>
      </c>
      <c r="AQC147" s="55" t="s">
        <v>3105</v>
      </c>
      <c r="AQD147" s="28" t="s">
        <v>3140</v>
      </c>
      <c r="AQE147" s="28" t="s">
        <v>3141</v>
      </c>
      <c r="AQF147" s="31">
        <v>1995</v>
      </c>
      <c r="AQG147" s="35"/>
      <c r="AQH147" s="31">
        <v>2019</v>
      </c>
      <c r="AQI147" s="26"/>
      <c r="AQJ147" s="14" t="s">
        <v>3142</v>
      </c>
      <c r="AQK147" s="55" t="s">
        <v>3105</v>
      </c>
      <c r="AQL147" s="28" t="s">
        <v>3140</v>
      </c>
      <c r="AQM147" s="28" t="s">
        <v>3141</v>
      </c>
      <c r="AQN147" s="31">
        <v>1995</v>
      </c>
      <c r="AQO147" s="35"/>
      <c r="AQP147" s="31">
        <v>2019</v>
      </c>
      <c r="AQQ147" s="26"/>
      <c r="AQR147" s="14" t="s">
        <v>3142</v>
      </c>
      <c r="AQS147" s="55" t="s">
        <v>3105</v>
      </c>
      <c r="AQT147" s="28" t="s">
        <v>3140</v>
      </c>
      <c r="AQU147" s="28" t="s">
        <v>3141</v>
      </c>
      <c r="AQV147" s="31">
        <v>1995</v>
      </c>
      <c r="AQW147" s="35"/>
      <c r="AQX147" s="31">
        <v>2019</v>
      </c>
      <c r="AQY147" s="26"/>
      <c r="AQZ147" s="14" t="s">
        <v>3142</v>
      </c>
      <c r="ARA147" s="55" t="s">
        <v>3105</v>
      </c>
      <c r="ARB147" s="28" t="s">
        <v>3140</v>
      </c>
      <c r="ARC147" s="28" t="s">
        <v>3141</v>
      </c>
      <c r="ARD147" s="31">
        <v>1995</v>
      </c>
      <c r="ARE147" s="35"/>
      <c r="ARF147" s="31">
        <v>2019</v>
      </c>
      <c r="ARG147" s="26"/>
      <c r="ARH147" s="14" t="s">
        <v>3142</v>
      </c>
      <c r="ARI147" s="55" t="s">
        <v>3105</v>
      </c>
      <c r="ARJ147" s="28" t="s">
        <v>3140</v>
      </c>
      <c r="ARK147" s="28" t="s">
        <v>3141</v>
      </c>
      <c r="ARL147" s="31">
        <v>1995</v>
      </c>
      <c r="ARM147" s="35"/>
      <c r="ARN147" s="31">
        <v>2019</v>
      </c>
      <c r="ARO147" s="26"/>
      <c r="ARP147" s="14" t="s">
        <v>3142</v>
      </c>
      <c r="ARQ147" s="55" t="s">
        <v>3105</v>
      </c>
      <c r="ARR147" s="28" t="s">
        <v>3140</v>
      </c>
      <c r="ARS147" s="28" t="s">
        <v>3141</v>
      </c>
      <c r="ART147" s="31">
        <v>1995</v>
      </c>
      <c r="ARU147" s="35"/>
      <c r="ARV147" s="31">
        <v>2019</v>
      </c>
      <c r="ARW147" s="26"/>
      <c r="ARX147" s="14" t="s">
        <v>3142</v>
      </c>
      <c r="ARY147" s="55" t="s">
        <v>3105</v>
      </c>
      <c r="ARZ147" s="28" t="s">
        <v>3140</v>
      </c>
      <c r="ASA147" s="28" t="s">
        <v>3141</v>
      </c>
      <c r="ASB147" s="31">
        <v>1995</v>
      </c>
      <c r="ASC147" s="35"/>
      <c r="ASD147" s="31">
        <v>2019</v>
      </c>
      <c r="ASE147" s="26"/>
      <c r="ASF147" s="14" t="s">
        <v>3142</v>
      </c>
      <c r="ASG147" s="55" t="s">
        <v>3105</v>
      </c>
      <c r="ASH147" s="28" t="s">
        <v>3140</v>
      </c>
      <c r="ASI147" s="28" t="s">
        <v>3141</v>
      </c>
      <c r="ASJ147" s="31">
        <v>1995</v>
      </c>
      <c r="ASK147" s="35"/>
      <c r="ASL147" s="31">
        <v>2019</v>
      </c>
      <c r="ASM147" s="26"/>
      <c r="ASN147" s="14" t="s">
        <v>3142</v>
      </c>
      <c r="ASO147" s="55" t="s">
        <v>3105</v>
      </c>
      <c r="ASP147" s="28" t="s">
        <v>3140</v>
      </c>
      <c r="ASQ147" s="28" t="s">
        <v>3141</v>
      </c>
      <c r="ASR147" s="31">
        <v>1995</v>
      </c>
      <c r="ASS147" s="35"/>
      <c r="AST147" s="31">
        <v>2019</v>
      </c>
      <c r="ASU147" s="26"/>
      <c r="ASV147" s="14" t="s">
        <v>3142</v>
      </c>
      <c r="ASW147" s="55" t="s">
        <v>3105</v>
      </c>
      <c r="ASX147" s="28" t="s">
        <v>3140</v>
      </c>
      <c r="ASY147" s="28" t="s">
        <v>3141</v>
      </c>
      <c r="ASZ147" s="31">
        <v>1995</v>
      </c>
      <c r="ATA147" s="35"/>
      <c r="ATB147" s="31">
        <v>2019</v>
      </c>
      <c r="ATC147" s="26"/>
      <c r="ATD147" s="14" t="s">
        <v>3142</v>
      </c>
      <c r="ATE147" s="55" t="s">
        <v>3105</v>
      </c>
      <c r="ATF147" s="28" t="s">
        <v>3140</v>
      </c>
      <c r="ATG147" s="28" t="s">
        <v>3141</v>
      </c>
      <c r="ATH147" s="31">
        <v>1995</v>
      </c>
      <c r="ATI147" s="35"/>
      <c r="ATJ147" s="31">
        <v>2019</v>
      </c>
      <c r="ATK147" s="26"/>
      <c r="ATL147" s="14" t="s">
        <v>3142</v>
      </c>
      <c r="ATM147" s="55" t="s">
        <v>3105</v>
      </c>
      <c r="ATN147" s="28" t="s">
        <v>3140</v>
      </c>
      <c r="ATO147" s="28" t="s">
        <v>3141</v>
      </c>
      <c r="ATP147" s="31">
        <v>1995</v>
      </c>
      <c r="ATQ147" s="35"/>
      <c r="ATR147" s="31">
        <v>2019</v>
      </c>
      <c r="ATS147" s="26"/>
      <c r="ATT147" s="14" t="s">
        <v>3142</v>
      </c>
      <c r="ATU147" s="55" t="s">
        <v>3105</v>
      </c>
      <c r="ATV147" s="28" t="s">
        <v>3140</v>
      </c>
      <c r="ATW147" s="28" t="s">
        <v>3141</v>
      </c>
      <c r="ATX147" s="31">
        <v>1995</v>
      </c>
      <c r="ATY147" s="35"/>
      <c r="ATZ147" s="31">
        <v>2019</v>
      </c>
      <c r="AUA147" s="26"/>
      <c r="AUB147" s="14" t="s">
        <v>3142</v>
      </c>
      <c r="AUC147" s="55" t="s">
        <v>3105</v>
      </c>
      <c r="AUD147" s="28" t="s">
        <v>3140</v>
      </c>
      <c r="AUE147" s="28" t="s">
        <v>3141</v>
      </c>
      <c r="AUF147" s="31">
        <v>1995</v>
      </c>
      <c r="AUG147" s="35"/>
      <c r="AUH147" s="31">
        <v>2019</v>
      </c>
      <c r="AUI147" s="26"/>
      <c r="AUJ147" s="14" t="s">
        <v>3142</v>
      </c>
      <c r="AUK147" s="55" t="s">
        <v>3105</v>
      </c>
      <c r="AUL147" s="28" t="s">
        <v>3140</v>
      </c>
      <c r="AUM147" s="28" t="s">
        <v>3141</v>
      </c>
      <c r="AUN147" s="31">
        <v>1995</v>
      </c>
      <c r="AUO147" s="35"/>
      <c r="AUP147" s="31">
        <v>2019</v>
      </c>
      <c r="AUQ147" s="26"/>
      <c r="AUR147" s="14" t="s">
        <v>3142</v>
      </c>
      <c r="AUS147" s="55" t="s">
        <v>3105</v>
      </c>
      <c r="AUT147" s="28" t="s">
        <v>3140</v>
      </c>
      <c r="AUU147" s="28" t="s">
        <v>3141</v>
      </c>
      <c r="AUV147" s="31">
        <v>1995</v>
      </c>
      <c r="AUW147" s="35"/>
      <c r="AUX147" s="31">
        <v>2019</v>
      </c>
      <c r="AUY147" s="26"/>
      <c r="AUZ147" s="14" t="s">
        <v>3142</v>
      </c>
      <c r="AVA147" s="55" t="s">
        <v>3105</v>
      </c>
      <c r="AVB147" s="28" t="s">
        <v>3140</v>
      </c>
      <c r="AVC147" s="28" t="s">
        <v>3141</v>
      </c>
      <c r="AVD147" s="31">
        <v>1995</v>
      </c>
      <c r="AVE147" s="35"/>
      <c r="AVF147" s="31">
        <v>2019</v>
      </c>
      <c r="AVG147" s="26"/>
      <c r="AVH147" s="14" t="s">
        <v>3142</v>
      </c>
      <c r="AVI147" s="55" t="s">
        <v>3105</v>
      </c>
      <c r="AVJ147" s="28" t="s">
        <v>3140</v>
      </c>
      <c r="AVK147" s="28" t="s">
        <v>3141</v>
      </c>
      <c r="AVL147" s="31">
        <v>1995</v>
      </c>
      <c r="AVM147" s="35"/>
      <c r="AVN147" s="31">
        <v>2019</v>
      </c>
      <c r="AVO147" s="26"/>
      <c r="AVP147" s="14" t="s">
        <v>3142</v>
      </c>
      <c r="AVQ147" s="55" t="s">
        <v>3105</v>
      </c>
      <c r="AVR147" s="28" t="s">
        <v>3140</v>
      </c>
      <c r="AVS147" s="28" t="s">
        <v>3141</v>
      </c>
      <c r="AVT147" s="31">
        <v>1995</v>
      </c>
      <c r="AVU147" s="35"/>
      <c r="AVV147" s="31">
        <v>2019</v>
      </c>
      <c r="AVW147" s="26"/>
      <c r="AVX147" s="14" t="s">
        <v>3142</v>
      </c>
      <c r="AVY147" s="55" t="s">
        <v>3105</v>
      </c>
      <c r="AVZ147" s="28" t="s">
        <v>3140</v>
      </c>
      <c r="AWA147" s="28" t="s">
        <v>3141</v>
      </c>
      <c r="AWB147" s="31">
        <v>1995</v>
      </c>
      <c r="AWC147" s="35"/>
      <c r="AWD147" s="31">
        <v>2019</v>
      </c>
      <c r="AWE147" s="26"/>
      <c r="AWF147" s="14" t="s">
        <v>3142</v>
      </c>
      <c r="AWG147" s="55" t="s">
        <v>3105</v>
      </c>
      <c r="AWH147" s="28" t="s">
        <v>3140</v>
      </c>
      <c r="AWI147" s="28" t="s">
        <v>3141</v>
      </c>
      <c r="AWJ147" s="31">
        <v>1995</v>
      </c>
      <c r="AWK147" s="35"/>
      <c r="AWL147" s="31">
        <v>2019</v>
      </c>
      <c r="AWM147" s="26"/>
      <c r="AWN147" s="14" t="s">
        <v>3142</v>
      </c>
      <c r="AWO147" s="55" t="s">
        <v>3105</v>
      </c>
      <c r="AWP147" s="28" t="s">
        <v>3140</v>
      </c>
      <c r="AWQ147" s="28" t="s">
        <v>3141</v>
      </c>
      <c r="AWR147" s="31">
        <v>1995</v>
      </c>
      <c r="AWS147" s="35"/>
      <c r="AWT147" s="31">
        <v>2019</v>
      </c>
      <c r="AWU147" s="26"/>
      <c r="AWV147" s="14" t="s">
        <v>3142</v>
      </c>
      <c r="AWW147" s="55" t="s">
        <v>3105</v>
      </c>
      <c r="AWX147" s="28" t="s">
        <v>3140</v>
      </c>
      <c r="AWY147" s="28" t="s">
        <v>3141</v>
      </c>
      <c r="AWZ147" s="31">
        <v>1995</v>
      </c>
      <c r="AXA147" s="35"/>
      <c r="AXB147" s="31">
        <v>2019</v>
      </c>
      <c r="AXC147" s="26"/>
      <c r="AXD147" s="14" t="s">
        <v>3142</v>
      </c>
      <c r="AXE147" s="55" t="s">
        <v>3105</v>
      </c>
      <c r="AXF147" s="28" t="s">
        <v>3140</v>
      </c>
      <c r="AXG147" s="28" t="s">
        <v>3141</v>
      </c>
      <c r="AXH147" s="31">
        <v>1995</v>
      </c>
      <c r="AXI147" s="35"/>
      <c r="AXJ147" s="31">
        <v>2019</v>
      </c>
      <c r="AXK147" s="26"/>
      <c r="AXL147" s="14" t="s">
        <v>3142</v>
      </c>
      <c r="AXM147" s="55" t="s">
        <v>3105</v>
      </c>
      <c r="AXN147" s="28" t="s">
        <v>3140</v>
      </c>
      <c r="AXO147" s="28" t="s">
        <v>3141</v>
      </c>
      <c r="AXP147" s="31">
        <v>1995</v>
      </c>
      <c r="AXQ147" s="35"/>
      <c r="AXR147" s="31">
        <v>2019</v>
      </c>
      <c r="AXS147" s="26"/>
      <c r="AXT147" s="14" t="s">
        <v>3142</v>
      </c>
      <c r="AXU147" s="55" t="s">
        <v>3105</v>
      </c>
      <c r="AXV147" s="28" t="s">
        <v>3140</v>
      </c>
      <c r="AXW147" s="28" t="s">
        <v>3141</v>
      </c>
      <c r="AXX147" s="31">
        <v>1995</v>
      </c>
      <c r="AXY147" s="35"/>
      <c r="AXZ147" s="31">
        <v>2019</v>
      </c>
      <c r="AYA147" s="26"/>
      <c r="AYB147" s="14" t="s">
        <v>3142</v>
      </c>
      <c r="AYC147" s="55" t="s">
        <v>3105</v>
      </c>
      <c r="AYD147" s="28" t="s">
        <v>3140</v>
      </c>
      <c r="AYE147" s="28" t="s">
        <v>3141</v>
      </c>
      <c r="AYF147" s="31">
        <v>1995</v>
      </c>
      <c r="AYG147" s="35"/>
      <c r="AYH147" s="31">
        <v>2019</v>
      </c>
      <c r="AYI147" s="26"/>
      <c r="AYJ147" s="14" t="s">
        <v>3142</v>
      </c>
      <c r="AYK147" s="55" t="s">
        <v>3105</v>
      </c>
      <c r="AYL147" s="28" t="s">
        <v>3140</v>
      </c>
      <c r="AYM147" s="28" t="s">
        <v>3141</v>
      </c>
      <c r="AYN147" s="31">
        <v>1995</v>
      </c>
      <c r="AYO147" s="35"/>
      <c r="AYP147" s="31">
        <v>2019</v>
      </c>
      <c r="AYQ147" s="26"/>
      <c r="AYR147" s="14" t="s">
        <v>3142</v>
      </c>
      <c r="AYS147" s="55" t="s">
        <v>3105</v>
      </c>
      <c r="AYT147" s="28" t="s">
        <v>3140</v>
      </c>
      <c r="AYU147" s="28" t="s">
        <v>3141</v>
      </c>
      <c r="AYV147" s="31">
        <v>1995</v>
      </c>
      <c r="AYW147" s="35"/>
      <c r="AYX147" s="31">
        <v>2019</v>
      </c>
      <c r="AYY147" s="26"/>
      <c r="AYZ147" s="14" t="s">
        <v>3142</v>
      </c>
      <c r="AZA147" s="55" t="s">
        <v>3105</v>
      </c>
      <c r="AZB147" s="28" t="s">
        <v>3140</v>
      </c>
      <c r="AZC147" s="28" t="s">
        <v>3141</v>
      </c>
      <c r="AZD147" s="31">
        <v>1995</v>
      </c>
      <c r="AZE147" s="35"/>
      <c r="AZF147" s="31">
        <v>2019</v>
      </c>
      <c r="AZG147" s="26"/>
      <c r="AZH147" s="14" t="s">
        <v>3142</v>
      </c>
      <c r="AZI147" s="55" t="s">
        <v>3105</v>
      </c>
      <c r="AZJ147" s="28" t="s">
        <v>3140</v>
      </c>
      <c r="AZK147" s="28" t="s">
        <v>3141</v>
      </c>
      <c r="AZL147" s="31">
        <v>1995</v>
      </c>
      <c r="AZM147" s="35"/>
      <c r="AZN147" s="31">
        <v>2019</v>
      </c>
      <c r="AZO147" s="26"/>
      <c r="AZP147" s="14" t="s">
        <v>3142</v>
      </c>
      <c r="AZQ147" s="55" t="s">
        <v>3105</v>
      </c>
      <c r="AZR147" s="28" t="s">
        <v>3140</v>
      </c>
      <c r="AZS147" s="28" t="s">
        <v>3141</v>
      </c>
      <c r="AZT147" s="31">
        <v>1995</v>
      </c>
      <c r="AZU147" s="35"/>
      <c r="AZV147" s="31">
        <v>2019</v>
      </c>
      <c r="AZW147" s="26"/>
      <c r="AZX147" s="14" t="s">
        <v>3142</v>
      </c>
      <c r="AZY147" s="55" t="s">
        <v>3105</v>
      </c>
      <c r="AZZ147" s="28" t="s">
        <v>3140</v>
      </c>
      <c r="BAA147" s="28" t="s">
        <v>3141</v>
      </c>
      <c r="BAB147" s="31">
        <v>1995</v>
      </c>
      <c r="BAC147" s="35"/>
      <c r="BAD147" s="31">
        <v>2019</v>
      </c>
      <c r="BAE147" s="26"/>
      <c r="BAF147" s="14" t="s">
        <v>3142</v>
      </c>
      <c r="BAG147" s="55" t="s">
        <v>3105</v>
      </c>
      <c r="BAH147" s="28" t="s">
        <v>3140</v>
      </c>
      <c r="BAI147" s="28" t="s">
        <v>3141</v>
      </c>
      <c r="BAJ147" s="31">
        <v>1995</v>
      </c>
      <c r="BAK147" s="35"/>
      <c r="BAL147" s="31">
        <v>2019</v>
      </c>
      <c r="BAM147" s="26"/>
      <c r="BAN147" s="14" t="s">
        <v>3142</v>
      </c>
      <c r="BAO147" s="55" t="s">
        <v>3105</v>
      </c>
      <c r="BAP147" s="28" t="s">
        <v>3140</v>
      </c>
      <c r="BAQ147" s="28" t="s">
        <v>3141</v>
      </c>
      <c r="BAR147" s="31">
        <v>1995</v>
      </c>
      <c r="BAS147" s="35"/>
      <c r="BAT147" s="31">
        <v>2019</v>
      </c>
      <c r="BAU147" s="26"/>
      <c r="BAV147" s="14" t="s">
        <v>3142</v>
      </c>
      <c r="BAW147" s="55" t="s">
        <v>3105</v>
      </c>
      <c r="BAX147" s="28" t="s">
        <v>3140</v>
      </c>
      <c r="BAY147" s="28" t="s">
        <v>3141</v>
      </c>
      <c r="BAZ147" s="31">
        <v>1995</v>
      </c>
      <c r="BBA147" s="35"/>
      <c r="BBB147" s="31">
        <v>2019</v>
      </c>
      <c r="BBC147" s="26"/>
      <c r="BBD147" s="14" t="s">
        <v>3142</v>
      </c>
      <c r="BBE147" s="55" t="s">
        <v>3105</v>
      </c>
      <c r="BBF147" s="28" t="s">
        <v>3140</v>
      </c>
      <c r="BBG147" s="28" t="s">
        <v>3141</v>
      </c>
      <c r="BBH147" s="31">
        <v>1995</v>
      </c>
      <c r="BBI147" s="35"/>
      <c r="BBJ147" s="31">
        <v>2019</v>
      </c>
      <c r="BBK147" s="26"/>
      <c r="BBL147" s="14" t="s">
        <v>3142</v>
      </c>
      <c r="BBM147" s="55" t="s">
        <v>3105</v>
      </c>
      <c r="BBN147" s="28" t="s">
        <v>3140</v>
      </c>
      <c r="BBO147" s="28" t="s">
        <v>3141</v>
      </c>
      <c r="BBP147" s="31">
        <v>1995</v>
      </c>
      <c r="BBQ147" s="35"/>
      <c r="BBR147" s="31">
        <v>2019</v>
      </c>
      <c r="BBS147" s="26"/>
      <c r="BBT147" s="14" t="s">
        <v>3142</v>
      </c>
      <c r="BBU147" s="55" t="s">
        <v>3105</v>
      </c>
      <c r="BBV147" s="28" t="s">
        <v>3140</v>
      </c>
      <c r="BBW147" s="28" t="s">
        <v>3141</v>
      </c>
      <c r="BBX147" s="31">
        <v>1995</v>
      </c>
      <c r="BBY147" s="35"/>
      <c r="BBZ147" s="31">
        <v>2019</v>
      </c>
      <c r="BCA147" s="26"/>
      <c r="BCB147" s="14" t="s">
        <v>3142</v>
      </c>
      <c r="BCC147" s="55" t="s">
        <v>3105</v>
      </c>
      <c r="BCD147" s="28" t="s">
        <v>3140</v>
      </c>
      <c r="BCE147" s="28" t="s">
        <v>3141</v>
      </c>
      <c r="BCF147" s="31">
        <v>1995</v>
      </c>
      <c r="BCG147" s="35"/>
      <c r="BCH147" s="31">
        <v>2019</v>
      </c>
      <c r="BCI147" s="26"/>
      <c r="BCJ147" s="14" t="s">
        <v>3142</v>
      </c>
      <c r="BCK147" s="55" t="s">
        <v>3105</v>
      </c>
      <c r="BCL147" s="28" t="s">
        <v>3140</v>
      </c>
      <c r="BCM147" s="28" t="s">
        <v>3141</v>
      </c>
      <c r="BCN147" s="31">
        <v>1995</v>
      </c>
      <c r="BCO147" s="35"/>
      <c r="BCP147" s="31">
        <v>2019</v>
      </c>
      <c r="BCQ147" s="26"/>
      <c r="BCR147" s="14" t="s">
        <v>3142</v>
      </c>
      <c r="BCS147" s="55" t="s">
        <v>3105</v>
      </c>
      <c r="BCT147" s="28" t="s">
        <v>3140</v>
      </c>
      <c r="BCU147" s="28" t="s">
        <v>3141</v>
      </c>
      <c r="BCV147" s="31">
        <v>1995</v>
      </c>
      <c r="BCW147" s="35"/>
      <c r="BCX147" s="31">
        <v>2019</v>
      </c>
      <c r="BCY147" s="26"/>
      <c r="BCZ147" s="14" t="s">
        <v>3142</v>
      </c>
      <c r="BDA147" s="55" t="s">
        <v>3105</v>
      </c>
      <c r="BDB147" s="28" t="s">
        <v>3140</v>
      </c>
      <c r="BDC147" s="28" t="s">
        <v>3141</v>
      </c>
      <c r="BDD147" s="31">
        <v>1995</v>
      </c>
      <c r="BDE147" s="35"/>
      <c r="BDF147" s="31">
        <v>2019</v>
      </c>
      <c r="BDG147" s="26"/>
      <c r="BDH147" s="14" t="s">
        <v>3142</v>
      </c>
      <c r="BDI147" s="55" t="s">
        <v>3105</v>
      </c>
      <c r="BDJ147" s="28" t="s">
        <v>3140</v>
      </c>
      <c r="BDK147" s="28" t="s">
        <v>3141</v>
      </c>
      <c r="BDL147" s="31">
        <v>1995</v>
      </c>
      <c r="BDM147" s="35"/>
      <c r="BDN147" s="31">
        <v>2019</v>
      </c>
      <c r="BDO147" s="26"/>
      <c r="BDP147" s="14" t="s">
        <v>3142</v>
      </c>
      <c r="BDQ147" s="55" t="s">
        <v>3105</v>
      </c>
      <c r="BDR147" s="28" t="s">
        <v>3140</v>
      </c>
      <c r="BDS147" s="28" t="s">
        <v>3141</v>
      </c>
      <c r="BDT147" s="31">
        <v>1995</v>
      </c>
      <c r="BDU147" s="35"/>
      <c r="BDV147" s="31">
        <v>2019</v>
      </c>
      <c r="BDW147" s="26"/>
      <c r="BDX147" s="14" t="s">
        <v>3142</v>
      </c>
      <c r="BDY147" s="55" t="s">
        <v>3105</v>
      </c>
      <c r="BDZ147" s="28" t="s">
        <v>3140</v>
      </c>
      <c r="BEA147" s="28" t="s">
        <v>3141</v>
      </c>
      <c r="BEB147" s="31">
        <v>1995</v>
      </c>
      <c r="BEC147" s="35"/>
      <c r="BED147" s="31">
        <v>2019</v>
      </c>
      <c r="BEE147" s="26"/>
      <c r="BEF147" s="14" t="s">
        <v>3142</v>
      </c>
      <c r="BEG147" s="55" t="s">
        <v>3105</v>
      </c>
      <c r="BEH147" s="28" t="s">
        <v>3140</v>
      </c>
      <c r="BEI147" s="28" t="s">
        <v>3141</v>
      </c>
      <c r="BEJ147" s="31">
        <v>1995</v>
      </c>
      <c r="BEK147" s="35"/>
      <c r="BEL147" s="31">
        <v>2019</v>
      </c>
      <c r="BEM147" s="26"/>
      <c r="BEN147" s="14" t="s">
        <v>3142</v>
      </c>
      <c r="BEO147" s="55" t="s">
        <v>3105</v>
      </c>
      <c r="BEP147" s="28" t="s">
        <v>3140</v>
      </c>
      <c r="BEQ147" s="28" t="s">
        <v>3141</v>
      </c>
      <c r="BER147" s="31">
        <v>1995</v>
      </c>
      <c r="BES147" s="35"/>
      <c r="BET147" s="31">
        <v>2019</v>
      </c>
      <c r="BEU147" s="26"/>
      <c r="BEV147" s="14" t="s">
        <v>3142</v>
      </c>
      <c r="BEW147" s="55" t="s">
        <v>3105</v>
      </c>
      <c r="BEX147" s="28" t="s">
        <v>3140</v>
      </c>
      <c r="BEY147" s="28" t="s">
        <v>3141</v>
      </c>
      <c r="BEZ147" s="31">
        <v>1995</v>
      </c>
      <c r="BFA147" s="35"/>
      <c r="BFB147" s="31">
        <v>2019</v>
      </c>
      <c r="BFC147" s="26"/>
      <c r="BFD147" s="14" t="s">
        <v>3142</v>
      </c>
      <c r="BFE147" s="55" t="s">
        <v>3105</v>
      </c>
      <c r="BFF147" s="28" t="s">
        <v>3140</v>
      </c>
      <c r="BFG147" s="28" t="s">
        <v>3141</v>
      </c>
      <c r="BFH147" s="31">
        <v>1995</v>
      </c>
      <c r="BFI147" s="35"/>
      <c r="BFJ147" s="31">
        <v>2019</v>
      </c>
      <c r="BFK147" s="26"/>
      <c r="BFL147" s="14" t="s">
        <v>3142</v>
      </c>
      <c r="BFM147" s="55" t="s">
        <v>3105</v>
      </c>
      <c r="BFN147" s="28" t="s">
        <v>3140</v>
      </c>
      <c r="BFO147" s="28" t="s">
        <v>3141</v>
      </c>
      <c r="BFP147" s="31">
        <v>1995</v>
      </c>
      <c r="BFQ147" s="35"/>
      <c r="BFR147" s="31">
        <v>2019</v>
      </c>
      <c r="BFS147" s="26"/>
      <c r="BFT147" s="14" t="s">
        <v>3142</v>
      </c>
      <c r="BFU147" s="55" t="s">
        <v>3105</v>
      </c>
      <c r="BFV147" s="28" t="s">
        <v>3140</v>
      </c>
      <c r="BFW147" s="28" t="s">
        <v>3141</v>
      </c>
      <c r="BFX147" s="31">
        <v>1995</v>
      </c>
      <c r="BFY147" s="35"/>
      <c r="BFZ147" s="31">
        <v>2019</v>
      </c>
      <c r="BGA147" s="26"/>
      <c r="BGB147" s="14" t="s">
        <v>3142</v>
      </c>
      <c r="BGC147" s="55" t="s">
        <v>3105</v>
      </c>
      <c r="BGD147" s="28" t="s">
        <v>3140</v>
      </c>
      <c r="BGE147" s="28" t="s">
        <v>3141</v>
      </c>
      <c r="BGF147" s="31">
        <v>1995</v>
      </c>
      <c r="BGG147" s="35"/>
      <c r="BGH147" s="31">
        <v>2019</v>
      </c>
      <c r="BGI147" s="26"/>
      <c r="BGJ147" s="14" t="s">
        <v>3142</v>
      </c>
      <c r="BGK147" s="55" t="s">
        <v>3105</v>
      </c>
      <c r="BGL147" s="28" t="s">
        <v>3140</v>
      </c>
      <c r="BGM147" s="28" t="s">
        <v>3141</v>
      </c>
      <c r="BGN147" s="31">
        <v>1995</v>
      </c>
      <c r="BGO147" s="35"/>
      <c r="BGP147" s="31">
        <v>2019</v>
      </c>
      <c r="BGQ147" s="26"/>
      <c r="BGR147" s="14" t="s">
        <v>3142</v>
      </c>
      <c r="BGS147" s="55" t="s">
        <v>3105</v>
      </c>
      <c r="BGT147" s="28" t="s">
        <v>3140</v>
      </c>
      <c r="BGU147" s="28" t="s">
        <v>3141</v>
      </c>
      <c r="BGV147" s="31">
        <v>1995</v>
      </c>
      <c r="BGW147" s="35"/>
      <c r="BGX147" s="31">
        <v>2019</v>
      </c>
      <c r="BGY147" s="26"/>
      <c r="BGZ147" s="14" t="s">
        <v>3142</v>
      </c>
      <c r="BHA147" s="55" t="s">
        <v>3105</v>
      </c>
      <c r="BHB147" s="28" t="s">
        <v>3140</v>
      </c>
      <c r="BHC147" s="28" t="s">
        <v>3141</v>
      </c>
      <c r="BHD147" s="31">
        <v>1995</v>
      </c>
      <c r="BHE147" s="35"/>
      <c r="BHF147" s="31">
        <v>2019</v>
      </c>
      <c r="BHG147" s="26"/>
      <c r="BHH147" s="14" t="s">
        <v>3142</v>
      </c>
      <c r="BHI147" s="55" t="s">
        <v>3105</v>
      </c>
      <c r="BHJ147" s="28" t="s">
        <v>3140</v>
      </c>
      <c r="BHK147" s="28" t="s">
        <v>3141</v>
      </c>
      <c r="BHL147" s="31">
        <v>1995</v>
      </c>
      <c r="BHM147" s="35"/>
      <c r="BHN147" s="31">
        <v>2019</v>
      </c>
      <c r="BHO147" s="26"/>
      <c r="BHP147" s="14" t="s">
        <v>3142</v>
      </c>
      <c r="BHQ147" s="55" t="s">
        <v>3105</v>
      </c>
      <c r="BHR147" s="28" t="s">
        <v>3140</v>
      </c>
      <c r="BHS147" s="28" t="s">
        <v>3141</v>
      </c>
      <c r="BHT147" s="31">
        <v>1995</v>
      </c>
      <c r="BHU147" s="35"/>
      <c r="BHV147" s="31">
        <v>2019</v>
      </c>
      <c r="BHW147" s="26"/>
      <c r="BHX147" s="14" t="s">
        <v>3142</v>
      </c>
      <c r="BHY147" s="55" t="s">
        <v>3105</v>
      </c>
      <c r="BHZ147" s="28" t="s">
        <v>3140</v>
      </c>
      <c r="BIA147" s="28" t="s">
        <v>3141</v>
      </c>
      <c r="BIB147" s="31">
        <v>1995</v>
      </c>
      <c r="BIC147" s="35"/>
      <c r="BID147" s="31">
        <v>2019</v>
      </c>
      <c r="BIE147" s="26"/>
      <c r="BIF147" s="14" t="s">
        <v>3142</v>
      </c>
      <c r="BIG147" s="55" t="s">
        <v>3105</v>
      </c>
      <c r="BIH147" s="28" t="s">
        <v>3140</v>
      </c>
      <c r="BII147" s="28" t="s">
        <v>3141</v>
      </c>
      <c r="BIJ147" s="31">
        <v>1995</v>
      </c>
      <c r="BIK147" s="35"/>
      <c r="BIL147" s="31">
        <v>2019</v>
      </c>
      <c r="BIM147" s="26"/>
      <c r="BIN147" s="14" t="s">
        <v>3142</v>
      </c>
      <c r="BIO147" s="55" t="s">
        <v>3105</v>
      </c>
      <c r="BIP147" s="28" t="s">
        <v>3140</v>
      </c>
      <c r="BIQ147" s="28" t="s">
        <v>3141</v>
      </c>
      <c r="BIR147" s="31">
        <v>1995</v>
      </c>
      <c r="BIS147" s="35"/>
      <c r="BIT147" s="31">
        <v>2019</v>
      </c>
      <c r="BIU147" s="26"/>
      <c r="BIV147" s="14" t="s">
        <v>3142</v>
      </c>
      <c r="BIW147" s="55" t="s">
        <v>3105</v>
      </c>
      <c r="BIX147" s="28" t="s">
        <v>3140</v>
      </c>
      <c r="BIY147" s="28" t="s">
        <v>3141</v>
      </c>
      <c r="BIZ147" s="31">
        <v>1995</v>
      </c>
      <c r="BJA147" s="35"/>
      <c r="BJB147" s="31">
        <v>2019</v>
      </c>
      <c r="BJC147" s="26"/>
      <c r="BJD147" s="14" t="s">
        <v>3142</v>
      </c>
      <c r="BJE147" s="55" t="s">
        <v>3105</v>
      </c>
      <c r="BJF147" s="28" t="s">
        <v>3140</v>
      </c>
      <c r="BJG147" s="28" t="s">
        <v>3141</v>
      </c>
      <c r="BJH147" s="31">
        <v>1995</v>
      </c>
      <c r="BJI147" s="35"/>
      <c r="BJJ147" s="31">
        <v>2019</v>
      </c>
      <c r="BJK147" s="26"/>
      <c r="BJL147" s="14" t="s">
        <v>3142</v>
      </c>
      <c r="BJM147" s="55" t="s">
        <v>3105</v>
      </c>
      <c r="BJN147" s="28" t="s">
        <v>3140</v>
      </c>
      <c r="BJO147" s="28" t="s">
        <v>3141</v>
      </c>
      <c r="BJP147" s="31">
        <v>1995</v>
      </c>
      <c r="BJQ147" s="35"/>
      <c r="BJR147" s="31">
        <v>2019</v>
      </c>
      <c r="BJS147" s="26"/>
      <c r="BJT147" s="14" t="s">
        <v>3142</v>
      </c>
      <c r="BJU147" s="55" t="s">
        <v>3105</v>
      </c>
      <c r="BJV147" s="28" t="s">
        <v>3140</v>
      </c>
      <c r="BJW147" s="28" t="s">
        <v>3141</v>
      </c>
      <c r="BJX147" s="31">
        <v>1995</v>
      </c>
      <c r="BJY147" s="35"/>
      <c r="BJZ147" s="31">
        <v>2019</v>
      </c>
      <c r="BKA147" s="26"/>
      <c r="BKB147" s="14" t="s">
        <v>3142</v>
      </c>
      <c r="BKC147" s="55" t="s">
        <v>3105</v>
      </c>
      <c r="BKD147" s="28" t="s">
        <v>3140</v>
      </c>
      <c r="BKE147" s="28" t="s">
        <v>3141</v>
      </c>
      <c r="BKF147" s="31">
        <v>1995</v>
      </c>
      <c r="BKG147" s="35"/>
      <c r="BKH147" s="31">
        <v>2019</v>
      </c>
      <c r="BKI147" s="26"/>
      <c r="BKJ147" s="14" t="s">
        <v>3142</v>
      </c>
      <c r="BKK147" s="55" t="s">
        <v>3105</v>
      </c>
      <c r="BKL147" s="28" t="s">
        <v>3140</v>
      </c>
      <c r="BKM147" s="28" t="s">
        <v>3141</v>
      </c>
      <c r="BKN147" s="31">
        <v>1995</v>
      </c>
      <c r="BKO147" s="35"/>
      <c r="BKP147" s="31">
        <v>2019</v>
      </c>
      <c r="BKQ147" s="26"/>
      <c r="BKR147" s="14" t="s">
        <v>3142</v>
      </c>
      <c r="BKS147" s="55" t="s">
        <v>3105</v>
      </c>
      <c r="BKT147" s="28" t="s">
        <v>3140</v>
      </c>
      <c r="BKU147" s="28" t="s">
        <v>3141</v>
      </c>
      <c r="BKV147" s="31">
        <v>1995</v>
      </c>
      <c r="BKW147" s="35"/>
      <c r="BKX147" s="31">
        <v>2019</v>
      </c>
      <c r="BKY147" s="26"/>
      <c r="BKZ147" s="14" t="s">
        <v>3142</v>
      </c>
      <c r="BLA147" s="55" t="s">
        <v>3105</v>
      </c>
      <c r="BLB147" s="28" t="s">
        <v>3140</v>
      </c>
      <c r="BLC147" s="28" t="s">
        <v>3141</v>
      </c>
      <c r="BLD147" s="31">
        <v>1995</v>
      </c>
      <c r="BLE147" s="35"/>
      <c r="BLF147" s="31">
        <v>2019</v>
      </c>
      <c r="BLG147" s="26"/>
      <c r="BLH147" s="14" t="s">
        <v>3142</v>
      </c>
      <c r="BLI147" s="55" t="s">
        <v>3105</v>
      </c>
      <c r="BLJ147" s="28" t="s">
        <v>3140</v>
      </c>
      <c r="BLK147" s="28" t="s">
        <v>3141</v>
      </c>
      <c r="BLL147" s="31">
        <v>1995</v>
      </c>
      <c r="BLM147" s="35"/>
      <c r="BLN147" s="31">
        <v>2019</v>
      </c>
      <c r="BLO147" s="26"/>
      <c r="BLP147" s="14" t="s">
        <v>3142</v>
      </c>
      <c r="BLQ147" s="55" t="s">
        <v>3105</v>
      </c>
      <c r="BLR147" s="28" t="s">
        <v>3140</v>
      </c>
      <c r="BLS147" s="28" t="s">
        <v>3141</v>
      </c>
      <c r="BLT147" s="31">
        <v>1995</v>
      </c>
      <c r="BLU147" s="35"/>
      <c r="BLV147" s="31">
        <v>2019</v>
      </c>
      <c r="BLW147" s="26"/>
      <c r="BLX147" s="14" t="s">
        <v>3142</v>
      </c>
      <c r="BLY147" s="55" t="s">
        <v>3105</v>
      </c>
      <c r="BLZ147" s="28" t="s">
        <v>3140</v>
      </c>
      <c r="BMA147" s="28" t="s">
        <v>3141</v>
      </c>
      <c r="BMB147" s="31">
        <v>1995</v>
      </c>
      <c r="BMC147" s="35"/>
      <c r="BMD147" s="31">
        <v>2019</v>
      </c>
      <c r="BME147" s="26"/>
      <c r="BMF147" s="14" t="s">
        <v>3142</v>
      </c>
      <c r="BMG147" s="55" t="s">
        <v>3105</v>
      </c>
      <c r="BMH147" s="28" t="s">
        <v>3140</v>
      </c>
      <c r="BMI147" s="28" t="s">
        <v>3141</v>
      </c>
      <c r="BMJ147" s="31">
        <v>1995</v>
      </c>
      <c r="BMK147" s="35"/>
      <c r="BML147" s="31">
        <v>2019</v>
      </c>
      <c r="BMM147" s="26"/>
      <c r="BMN147" s="14" t="s">
        <v>3142</v>
      </c>
      <c r="BMO147" s="55" t="s">
        <v>3105</v>
      </c>
      <c r="BMP147" s="28" t="s">
        <v>3140</v>
      </c>
      <c r="BMQ147" s="28" t="s">
        <v>3141</v>
      </c>
      <c r="BMR147" s="31">
        <v>1995</v>
      </c>
      <c r="BMS147" s="35"/>
      <c r="BMT147" s="31">
        <v>2019</v>
      </c>
      <c r="BMU147" s="26"/>
      <c r="BMV147" s="14" t="s">
        <v>3142</v>
      </c>
      <c r="BMW147" s="55" t="s">
        <v>3105</v>
      </c>
      <c r="BMX147" s="28" t="s">
        <v>3140</v>
      </c>
      <c r="BMY147" s="28" t="s">
        <v>3141</v>
      </c>
      <c r="BMZ147" s="31">
        <v>1995</v>
      </c>
      <c r="BNA147" s="35"/>
      <c r="BNB147" s="31">
        <v>2019</v>
      </c>
      <c r="BNC147" s="26"/>
      <c r="BND147" s="14" t="s">
        <v>3142</v>
      </c>
      <c r="BNE147" s="55" t="s">
        <v>3105</v>
      </c>
      <c r="BNF147" s="28" t="s">
        <v>3140</v>
      </c>
      <c r="BNG147" s="28" t="s">
        <v>3141</v>
      </c>
      <c r="BNH147" s="31">
        <v>1995</v>
      </c>
      <c r="BNI147" s="35"/>
      <c r="BNJ147" s="31">
        <v>2019</v>
      </c>
      <c r="BNK147" s="26"/>
      <c r="BNL147" s="14" t="s">
        <v>3142</v>
      </c>
      <c r="BNM147" s="55" t="s">
        <v>3105</v>
      </c>
      <c r="BNN147" s="28" t="s">
        <v>3140</v>
      </c>
      <c r="BNO147" s="28" t="s">
        <v>3141</v>
      </c>
      <c r="BNP147" s="31">
        <v>1995</v>
      </c>
      <c r="BNQ147" s="35"/>
      <c r="BNR147" s="31">
        <v>2019</v>
      </c>
      <c r="BNS147" s="26"/>
      <c r="BNT147" s="14" t="s">
        <v>3142</v>
      </c>
      <c r="BNU147" s="55" t="s">
        <v>3105</v>
      </c>
      <c r="BNV147" s="28" t="s">
        <v>3140</v>
      </c>
      <c r="BNW147" s="28" t="s">
        <v>3141</v>
      </c>
      <c r="BNX147" s="31">
        <v>1995</v>
      </c>
      <c r="BNY147" s="35"/>
      <c r="BNZ147" s="31">
        <v>2019</v>
      </c>
      <c r="BOA147" s="26"/>
      <c r="BOB147" s="14" t="s">
        <v>3142</v>
      </c>
      <c r="BOC147" s="55" t="s">
        <v>3105</v>
      </c>
      <c r="BOD147" s="28" t="s">
        <v>3140</v>
      </c>
      <c r="BOE147" s="28" t="s">
        <v>3141</v>
      </c>
      <c r="BOF147" s="31">
        <v>1995</v>
      </c>
      <c r="BOG147" s="35"/>
      <c r="BOH147" s="31">
        <v>2019</v>
      </c>
      <c r="BOI147" s="26"/>
      <c r="BOJ147" s="14" t="s">
        <v>3142</v>
      </c>
      <c r="BOK147" s="55" t="s">
        <v>3105</v>
      </c>
      <c r="BOL147" s="28" t="s">
        <v>3140</v>
      </c>
      <c r="BOM147" s="28" t="s">
        <v>3141</v>
      </c>
      <c r="BON147" s="31">
        <v>1995</v>
      </c>
      <c r="BOO147" s="35"/>
      <c r="BOP147" s="31">
        <v>2019</v>
      </c>
      <c r="BOQ147" s="26"/>
      <c r="BOR147" s="14" t="s">
        <v>3142</v>
      </c>
      <c r="BOS147" s="55" t="s">
        <v>3105</v>
      </c>
      <c r="BOT147" s="28" t="s">
        <v>3140</v>
      </c>
      <c r="BOU147" s="28" t="s">
        <v>3141</v>
      </c>
      <c r="BOV147" s="31">
        <v>1995</v>
      </c>
      <c r="BOW147" s="35"/>
      <c r="BOX147" s="31">
        <v>2019</v>
      </c>
      <c r="BOY147" s="26"/>
      <c r="BOZ147" s="14" t="s">
        <v>3142</v>
      </c>
      <c r="BPA147" s="55" t="s">
        <v>3105</v>
      </c>
      <c r="BPB147" s="28" t="s">
        <v>3140</v>
      </c>
      <c r="BPC147" s="28" t="s">
        <v>3141</v>
      </c>
      <c r="BPD147" s="31">
        <v>1995</v>
      </c>
      <c r="BPE147" s="35"/>
      <c r="BPF147" s="31">
        <v>2019</v>
      </c>
      <c r="BPG147" s="26"/>
      <c r="BPH147" s="14" t="s">
        <v>3142</v>
      </c>
      <c r="BPI147" s="55" t="s">
        <v>3105</v>
      </c>
      <c r="BPJ147" s="28" t="s">
        <v>3140</v>
      </c>
      <c r="BPK147" s="28" t="s">
        <v>3141</v>
      </c>
      <c r="BPL147" s="31">
        <v>1995</v>
      </c>
      <c r="BPM147" s="35"/>
      <c r="BPN147" s="31">
        <v>2019</v>
      </c>
      <c r="BPO147" s="26"/>
      <c r="BPP147" s="14" t="s">
        <v>3142</v>
      </c>
      <c r="BPQ147" s="55" t="s">
        <v>3105</v>
      </c>
      <c r="BPR147" s="28" t="s">
        <v>3140</v>
      </c>
      <c r="BPS147" s="28" t="s">
        <v>3141</v>
      </c>
      <c r="BPT147" s="31">
        <v>1995</v>
      </c>
      <c r="BPU147" s="35"/>
      <c r="BPV147" s="31">
        <v>2019</v>
      </c>
      <c r="BPW147" s="26"/>
      <c r="BPX147" s="14" t="s">
        <v>3142</v>
      </c>
      <c r="BPY147" s="55" t="s">
        <v>3105</v>
      </c>
      <c r="BPZ147" s="28" t="s">
        <v>3140</v>
      </c>
      <c r="BQA147" s="28" t="s">
        <v>3141</v>
      </c>
      <c r="BQB147" s="31">
        <v>1995</v>
      </c>
      <c r="BQC147" s="35"/>
      <c r="BQD147" s="31">
        <v>2019</v>
      </c>
      <c r="BQE147" s="26"/>
      <c r="BQF147" s="14" t="s">
        <v>3142</v>
      </c>
      <c r="BQG147" s="55" t="s">
        <v>3105</v>
      </c>
      <c r="BQH147" s="28" t="s">
        <v>3140</v>
      </c>
      <c r="BQI147" s="28" t="s">
        <v>3141</v>
      </c>
      <c r="BQJ147" s="31">
        <v>1995</v>
      </c>
      <c r="BQK147" s="35"/>
      <c r="BQL147" s="31">
        <v>2019</v>
      </c>
      <c r="BQM147" s="26"/>
      <c r="BQN147" s="14" t="s">
        <v>3142</v>
      </c>
      <c r="BQO147" s="55" t="s">
        <v>3105</v>
      </c>
      <c r="BQP147" s="28" t="s">
        <v>3140</v>
      </c>
      <c r="BQQ147" s="28" t="s">
        <v>3141</v>
      </c>
      <c r="BQR147" s="31">
        <v>1995</v>
      </c>
      <c r="BQS147" s="35"/>
      <c r="BQT147" s="31">
        <v>2019</v>
      </c>
      <c r="BQU147" s="26"/>
      <c r="BQV147" s="14" t="s">
        <v>3142</v>
      </c>
      <c r="BQW147" s="55" t="s">
        <v>3105</v>
      </c>
      <c r="BQX147" s="28" t="s">
        <v>3140</v>
      </c>
      <c r="BQY147" s="28" t="s">
        <v>3141</v>
      </c>
      <c r="BQZ147" s="31">
        <v>1995</v>
      </c>
      <c r="BRA147" s="35"/>
      <c r="BRB147" s="31">
        <v>2019</v>
      </c>
      <c r="BRC147" s="26"/>
      <c r="BRD147" s="14" t="s">
        <v>3142</v>
      </c>
      <c r="BRE147" s="55" t="s">
        <v>3105</v>
      </c>
      <c r="BRF147" s="28" t="s">
        <v>3140</v>
      </c>
      <c r="BRG147" s="28" t="s">
        <v>3141</v>
      </c>
      <c r="BRH147" s="31">
        <v>1995</v>
      </c>
      <c r="BRI147" s="35"/>
      <c r="BRJ147" s="31">
        <v>2019</v>
      </c>
      <c r="BRK147" s="26"/>
      <c r="BRL147" s="14" t="s">
        <v>3142</v>
      </c>
      <c r="BRM147" s="55" t="s">
        <v>3105</v>
      </c>
      <c r="BRN147" s="28" t="s">
        <v>3140</v>
      </c>
      <c r="BRO147" s="28" t="s">
        <v>3141</v>
      </c>
      <c r="BRP147" s="31">
        <v>1995</v>
      </c>
      <c r="BRQ147" s="35"/>
      <c r="BRR147" s="31">
        <v>2019</v>
      </c>
      <c r="BRS147" s="26"/>
      <c r="BRT147" s="14" t="s">
        <v>3142</v>
      </c>
      <c r="BRU147" s="55" t="s">
        <v>3105</v>
      </c>
      <c r="BRV147" s="28" t="s">
        <v>3140</v>
      </c>
      <c r="BRW147" s="28" t="s">
        <v>3141</v>
      </c>
      <c r="BRX147" s="31">
        <v>1995</v>
      </c>
      <c r="BRY147" s="35"/>
      <c r="BRZ147" s="31">
        <v>2019</v>
      </c>
      <c r="BSA147" s="26"/>
      <c r="BSB147" s="14" t="s">
        <v>3142</v>
      </c>
      <c r="BSC147" s="55" t="s">
        <v>3105</v>
      </c>
      <c r="BSD147" s="28" t="s">
        <v>3140</v>
      </c>
      <c r="BSE147" s="28" t="s">
        <v>3141</v>
      </c>
      <c r="BSF147" s="31">
        <v>1995</v>
      </c>
      <c r="BSG147" s="35"/>
      <c r="BSH147" s="31">
        <v>2019</v>
      </c>
      <c r="BSI147" s="26"/>
      <c r="BSJ147" s="14" t="s">
        <v>3142</v>
      </c>
      <c r="BSK147" s="55" t="s">
        <v>3105</v>
      </c>
      <c r="BSL147" s="28" t="s">
        <v>3140</v>
      </c>
      <c r="BSM147" s="28" t="s">
        <v>3141</v>
      </c>
      <c r="BSN147" s="31">
        <v>1995</v>
      </c>
      <c r="BSO147" s="35"/>
      <c r="BSP147" s="31">
        <v>2019</v>
      </c>
      <c r="BSQ147" s="26"/>
      <c r="BSR147" s="14" t="s">
        <v>3142</v>
      </c>
      <c r="BSS147" s="55" t="s">
        <v>3105</v>
      </c>
      <c r="BST147" s="28" t="s">
        <v>3140</v>
      </c>
      <c r="BSU147" s="28" t="s">
        <v>3141</v>
      </c>
      <c r="BSV147" s="31">
        <v>1995</v>
      </c>
      <c r="BSW147" s="35"/>
      <c r="BSX147" s="31">
        <v>2019</v>
      </c>
      <c r="BSY147" s="26"/>
      <c r="BSZ147" s="14" t="s">
        <v>3142</v>
      </c>
      <c r="BTA147" s="55" t="s">
        <v>3105</v>
      </c>
      <c r="BTB147" s="28" t="s">
        <v>3140</v>
      </c>
      <c r="BTC147" s="28" t="s">
        <v>3141</v>
      </c>
      <c r="BTD147" s="31">
        <v>1995</v>
      </c>
      <c r="BTE147" s="35"/>
      <c r="BTF147" s="31">
        <v>2019</v>
      </c>
      <c r="BTG147" s="26"/>
      <c r="BTH147" s="14" t="s">
        <v>3142</v>
      </c>
      <c r="BTI147" s="55" t="s">
        <v>3105</v>
      </c>
      <c r="BTJ147" s="28" t="s">
        <v>3140</v>
      </c>
      <c r="BTK147" s="28" t="s">
        <v>3141</v>
      </c>
      <c r="BTL147" s="31">
        <v>1995</v>
      </c>
      <c r="BTM147" s="35"/>
      <c r="BTN147" s="31">
        <v>2019</v>
      </c>
      <c r="BTO147" s="26"/>
      <c r="BTP147" s="14" t="s">
        <v>3142</v>
      </c>
      <c r="BTQ147" s="55" t="s">
        <v>3105</v>
      </c>
      <c r="BTR147" s="28" t="s">
        <v>3140</v>
      </c>
      <c r="BTS147" s="28" t="s">
        <v>3141</v>
      </c>
      <c r="BTT147" s="31">
        <v>1995</v>
      </c>
      <c r="BTU147" s="35"/>
      <c r="BTV147" s="31">
        <v>2019</v>
      </c>
      <c r="BTW147" s="26"/>
      <c r="BTX147" s="14" t="s">
        <v>3142</v>
      </c>
      <c r="BTY147" s="55" t="s">
        <v>3105</v>
      </c>
      <c r="BTZ147" s="28" t="s">
        <v>3140</v>
      </c>
      <c r="BUA147" s="28" t="s">
        <v>3141</v>
      </c>
      <c r="BUB147" s="31">
        <v>1995</v>
      </c>
      <c r="BUC147" s="35"/>
      <c r="BUD147" s="31">
        <v>2019</v>
      </c>
      <c r="BUE147" s="26"/>
      <c r="BUF147" s="14" t="s">
        <v>3142</v>
      </c>
      <c r="BUG147" s="55" t="s">
        <v>3105</v>
      </c>
      <c r="BUH147" s="28" t="s">
        <v>3140</v>
      </c>
      <c r="BUI147" s="28" t="s">
        <v>3141</v>
      </c>
      <c r="BUJ147" s="31">
        <v>1995</v>
      </c>
      <c r="BUK147" s="35"/>
      <c r="BUL147" s="31">
        <v>2019</v>
      </c>
      <c r="BUM147" s="26"/>
      <c r="BUN147" s="14" t="s">
        <v>3142</v>
      </c>
      <c r="BUO147" s="55" t="s">
        <v>3105</v>
      </c>
      <c r="BUP147" s="28" t="s">
        <v>3140</v>
      </c>
      <c r="BUQ147" s="28" t="s">
        <v>3141</v>
      </c>
      <c r="BUR147" s="31">
        <v>1995</v>
      </c>
      <c r="BUS147" s="35"/>
      <c r="BUT147" s="31">
        <v>2019</v>
      </c>
      <c r="BUU147" s="26"/>
      <c r="BUV147" s="14" t="s">
        <v>3142</v>
      </c>
      <c r="BUW147" s="55" t="s">
        <v>3105</v>
      </c>
      <c r="BUX147" s="28" t="s">
        <v>3140</v>
      </c>
      <c r="BUY147" s="28" t="s">
        <v>3141</v>
      </c>
      <c r="BUZ147" s="31">
        <v>1995</v>
      </c>
      <c r="BVA147" s="35"/>
      <c r="BVB147" s="31">
        <v>2019</v>
      </c>
      <c r="BVC147" s="26"/>
      <c r="BVD147" s="14" t="s">
        <v>3142</v>
      </c>
      <c r="BVE147" s="55" t="s">
        <v>3105</v>
      </c>
      <c r="BVF147" s="28" t="s">
        <v>3140</v>
      </c>
      <c r="BVG147" s="28" t="s">
        <v>3141</v>
      </c>
      <c r="BVH147" s="31">
        <v>1995</v>
      </c>
      <c r="BVI147" s="35"/>
      <c r="BVJ147" s="31">
        <v>2019</v>
      </c>
      <c r="BVK147" s="26"/>
      <c r="BVL147" s="14" t="s">
        <v>3142</v>
      </c>
      <c r="BVM147" s="55" t="s">
        <v>3105</v>
      </c>
      <c r="BVN147" s="28" t="s">
        <v>3140</v>
      </c>
      <c r="BVO147" s="28" t="s">
        <v>3141</v>
      </c>
      <c r="BVP147" s="31">
        <v>1995</v>
      </c>
      <c r="BVQ147" s="35"/>
      <c r="BVR147" s="31">
        <v>2019</v>
      </c>
      <c r="BVS147" s="26"/>
      <c r="BVT147" s="14" t="s">
        <v>3142</v>
      </c>
      <c r="BVU147" s="55" t="s">
        <v>3105</v>
      </c>
      <c r="BVV147" s="28" t="s">
        <v>3140</v>
      </c>
      <c r="BVW147" s="28" t="s">
        <v>3141</v>
      </c>
      <c r="BVX147" s="31">
        <v>1995</v>
      </c>
      <c r="BVY147" s="35"/>
      <c r="BVZ147" s="31">
        <v>2019</v>
      </c>
      <c r="BWA147" s="26"/>
      <c r="BWB147" s="14" t="s">
        <v>3142</v>
      </c>
      <c r="BWC147" s="55" t="s">
        <v>3105</v>
      </c>
      <c r="BWD147" s="28" t="s">
        <v>3140</v>
      </c>
      <c r="BWE147" s="28" t="s">
        <v>3141</v>
      </c>
      <c r="BWF147" s="31">
        <v>1995</v>
      </c>
      <c r="BWG147" s="35"/>
      <c r="BWH147" s="31">
        <v>2019</v>
      </c>
      <c r="BWI147" s="26"/>
      <c r="BWJ147" s="14" t="s">
        <v>3142</v>
      </c>
      <c r="BWK147" s="55" t="s">
        <v>3105</v>
      </c>
      <c r="BWL147" s="28" t="s">
        <v>3140</v>
      </c>
      <c r="BWM147" s="28" t="s">
        <v>3141</v>
      </c>
      <c r="BWN147" s="31">
        <v>1995</v>
      </c>
      <c r="BWO147" s="35"/>
      <c r="BWP147" s="31">
        <v>2019</v>
      </c>
      <c r="BWQ147" s="26"/>
      <c r="BWR147" s="14" t="s">
        <v>3142</v>
      </c>
      <c r="BWS147" s="55" t="s">
        <v>3105</v>
      </c>
      <c r="BWT147" s="28" t="s">
        <v>3140</v>
      </c>
      <c r="BWU147" s="28" t="s">
        <v>3141</v>
      </c>
      <c r="BWV147" s="31">
        <v>1995</v>
      </c>
      <c r="BWW147" s="35"/>
      <c r="BWX147" s="31">
        <v>2019</v>
      </c>
      <c r="BWY147" s="26"/>
      <c r="BWZ147" s="14" t="s">
        <v>3142</v>
      </c>
      <c r="BXA147" s="55" t="s">
        <v>3105</v>
      </c>
      <c r="BXB147" s="28" t="s">
        <v>3140</v>
      </c>
      <c r="BXC147" s="28" t="s">
        <v>3141</v>
      </c>
      <c r="BXD147" s="31">
        <v>1995</v>
      </c>
      <c r="BXE147" s="35"/>
      <c r="BXF147" s="31">
        <v>2019</v>
      </c>
      <c r="BXG147" s="26"/>
      <c r="BXH147" s="14" t="s">
        <v>3142</v>
      </c>
      <c r="BXI147" s="55" t="s">
        <v>3105</v>
      </c>
      <c r="BXJ147" s="28" t="s">
        <v>3140</v>
      </c>
      <c r="BXK147" s="28" t="s">
        <v>3141</v>
      </c>
      <c r="BXL147" s="31">
        <v>1995</v>
      </c>
      <c r="BXM147" s="35"/>
      <c r="BXN147" s="31">
        <v>2019</v>
      </c>
      <c r="BXO147" s="26"/>
      <c r="BXP147" s="14" t="s">
        <v>3142</v>
      </c>
      <c r="BXQ147" s="55" t="s">
        <v>3105</v>
      </c>
      <c r="BXR147" s="28" t="s">
        <v>3140</v>
      </c>
      <c r="BXS147" s="28" t="s">
        <v>3141</v>
      </c>
      <c r="BXT147" s="31">
        <v>1995</v>
      </c>
      <c r="BXU147" s="35"/>
      <c r="BXV147" s="31">
        <v>2019</v>
      </c>
      <c r="BXW147" s="26"/>
      <c r="BXX147" s="14" t="s">
        <v>3142</v>
      </c>
      <c r="BXY147" s="55" t="s">
        <v>3105</v>
      </c>
      <c r="BXZ147" s="28" t="s">
        <v>3140</v>
      </c>
      <c r="BYA147" s="28" t="s">
        <v>3141</v>
      </c>
      <c r="BYB147" s="31">
        <v>1995</v>
      </c>
      <c r="BYC147" s="35"/>
      <c r="BYD147" s="31">
        <v>2019</v>
      </c>
      <c r="BYE147" s="26"/>
      <c r="BYF147" s="14" t="s">
        <v>3142</v>
      </c>
      <c r="BYG147" s="55" t="s">
        <v>3105</v>
      </c>
      <c r="BYH147" s="28" t="s">
        <v>3140</v>
      </c>
      <c r="BYI147" s="28" t="s">
        <v>3141</v>
      </c>
      <c r="BYJ147" s="31">
        <v>1995</v>
      </c>
      <c r="BYK147" s="35"/>
      <c r="BYL147" s="31">
        <v>2019</v>
      </c>
      <c r="BYM147" s="26"/>
      <c r="BYN147" s="14" t="s">
        <v>3142</v>
      </c>
      <c r="BYO147" s="55" t="s">
        <v>3105</v>
      </c>
      <c r="BYP147" s="28" t="s">
        <v>3140</v>
      </c>
      <c r="BYQ147" s="28" t="s">
        <v>3141</v>
      </c>
      <c r="BYR147" s="31">
        <v>1995</v>
      </c>
      <c r="BYS147" s="35"/>
      <c r="BYT147" s="31">
        <v>2019</v>
      </c>
      <c r="BYU147" s="26"/>
      <c r="BYV147" s="14" t="s">
        <v>3142</v>
      </c>
      <c r="BYW147" s="55" t="s">
        <v>3105</v>
      </c>
      <c r="BYX147" s="28" t="s">
        <v>3140</v>
      </c>
      <c r="BYY147" s="28" t="s">
        <v>3141</v>
      </c>
      <c r="BYZ147" s="31">
        <v>1995</v>
      </c>
      <c r="BZA147" s="35"/>
      <c r="BZB147" s="31">
        <v>2019</v>
      </c>
      <c r="BZC147" s="26"/>
      <c r="BZD147" s="14" t="s">
        <v>3142</v>
      </c>
      <c r="BZE147" s="55" t="s">
        <v>3105</v>
      </c>
      <c r="BZF147" s="28" t="s">
        <v>3140</v>
      </c>
      <c r="BZG147" s="28" t="s">
        <v>3141</v>
      </c>
      <c r="BZH147" s="31">
        <v>1995</v>
      </c>
      <c r="BZI147" s="35"/>
      <c r="BZJ147" s="31">
        <v>2019</v>
      </c>
      <c r="BZK147" s="26"/>
      <c r="BZL147" s="14" t="s">
        <v>3142</v>
      </c>
      <c r="BZM147" s="55" t="s">
        <v>3105</v>
      </c>
      <c r="BZN147" s="28" t="s">
        <v>3140</v>
      </c>
      <c r="BZO147" s="28" t="s">
        <v>3141</v>
      </c>
      <c r="BZP147" s="31">
        <v>1995</v>
      </c>
      <c r="BZQ147" s="35"/>
      <c r="BZR147" s="31">
        <v>2019</v>
      </c>
      <c r="BZS147" s="26"/>
      <c r="BZT147" s="14" t="s">
        <v>3142</v>
      </c>
      <c r="BZU147" s="55" t="s">
        <v>3105</v>
      </c>
      <c r="BZV147" s="28" t="s">
        <v>3140</v>
      </c>
      <c r="BZW147" s="28" t="s">
        <v>3141</v>
      </c>
      <c r="BZX147" s="31">
        <v>1995</v>
      </c>
      <c r="BZY147" s="35"/>
      <c r="BZZ147" s="31">
        <v>2019</v>
      </c>
      <c r="CAA147" s="26"/>
      <c r="CAB147" s="14" t="s">
        <v>3142</v>
      </c>
      <c r="CAC147" s="55" t="s">
        <v>3105</v>
      </c>
      <c r="CAD147" s="28" t="s">
        <v>3140</v>
      </c>
      <c r="CAE147" s="28" t="s">
        <v>3141</v>
      </c>
      <c r="CAF147" s="31">
        <v>1995</v>
      </c>
      <c r="CAG147" s="35"/>
      <c r="CAH147" s="31">
        <v>2019</v>
      </c>
      <c r="CAI147" s="26"/>
      <c r="CAJ147" s="14" t="s">
        <v>3142</v>
      </c>
      <c r="CAK147" s="55" t="s">
        <v>3105</v>
      </c>
      <c r="CAL147" s="28" t="s">
        <v>3140</v>
      </c>
      <c r="CAM147" s="28" t="s">
        <v>3141</v>
      </c>
      <c r="CAN147" s="31">
        <v>1995</v>
      </c>
      <c r="CAO147" s="35"/>
      <c r="CAP147" s="31">
        <v>2019</v>
      </c>
      <c r="CAQ147" s="26"/>
      <c r="CAR147" s="14" t="s">
        <v>3142</v>
      </c>
      <c r="CAS147" s="55" t="s">
        <v>3105</v>
      </c>
      <c r="CAT147" s="28" t="s">
        <v>3140</v>
      </c>
      <c r="CAU147" s="28" t="s">
        <v>3141</v>
      </c>
      <c r="CAV147" s="31">
        <v>1995</v>
      </c>
      <c r="CAW147" s="35"/>
      <c r="CAX147" s="31">
        <v>2019</v>
      </c>
      <c r="CAY147" s="26"/>
      <c r="CAZ147" s="14" t="s">
        <v>3142</v>
      </c>
      <c r="CBA147" s="55" t="s">
        <v>3105</v>
      </c>
      <c r="CBB147" s="28" t="s">
        <v>3140</v>
      </c>
      <c r="CBC147" s="28" t="s">
        <v>3141</v>
      </c>
      <c r="CBD147" s="31">
        <v>1995</v>
      </c>
      <c r="CBE147" s="35"/>
      <c r="CBF147" s="31">
        <v>2019</v>
      </c>
      <c r="CBG147" s="26"/>
      <c r="CBH147" s="14" t="s">
        <v>3142</v>
      </c>
      <c r="CBI147" s="55" t="s">
        <v>3105</v>
      </c>
      <c r="CBJ147" s="28" t="s">
        <v>3140</v>
      </c>
      <c r="CBK147" s="28" t="s">
        <v>3141</v>
      </c>
      <c r="CBL147" s="31">
        <v>1995</v>
      </c>
      <c r="CBM147" s="35"/>
      <c r="CBN147" s="31">
        <v>2019</v>
      </c>
      <c r="CBO147" s="26"/>
      <c r="CBP147" s="14" t="s">
        <v>3142</v>
      </c>
      <c r="CBQ147" s="55" t="s">
        <v>3105</v>
      </c>
      <c r="CBR147" s="28" t="s">
        <v>3140</v>
      </c>
      <c r="CBS147" s="28" t="s">
        <v>3141</v>
      </c>
      <c r="CBT147" s="31">
        <v>1995</v>
      </c>
      <c r="CBU147" s="35"/>
      <c r="CBV147" s="31">
        <v>2019</v>
      </c>
      <c r="CBW147" s="26"/>
      <c r="CBX147" s="14" t="s">
        <v>3142</v>
      </c>
      <c r="CBY147" s="55" t="s">
        <v>3105</v>
      </c>
      <c r="CBZ147" s="28" t="s">
        <v>3140</v>
      </c>
      <c r="CCA147" s="28" t="s">
        <v>3141</v>
      </c>
      <c r="CCB147" s="31">
        <v>1995</v>
      </c>
      <c r="CCC147" s="35"/>
      <c r="CCD147" s="31">
        <v>2019</v>
      </c>
      <c r="CCE147" s="26"/>
      <c r="CCF147" s="14" t="s">
        <v>3142</v>
      </c>
      <c r="CCG147" s="55" t="s">
        <v>3105</v>
      </c>
      <c r="CCH147" s="28" t="s">
        <v>3140</v>
      </c>
      <c r="CCI147" s="28" t="s">
        <v>3141</v>
      </c>
      <c r="CCJ147" s="31">
        <v>1995</v>
      </c>
      <c r="CCK147" s="35"/>
      <c r="CCL147" s="31">
        <v>2019</v>
      </c>
      <c r="CCM147" s="26"/>
      <c r="CCN147" s="14" t="s">
        <v>3142</v>
      </c>
      <c r="CCO147" s="55" t="s">
        <v>3105</v>
      </c>
      <c r="CCP147" s="28" t="s">
        <v>3140</v>
      </c>
      <c r="CCQ147" s="28" t="s">
        <v>3141</v>
      </c>
      <c r="CCR147" s="31">
        <v>1995</v>
      </c>
      <c r="CCS147" s="35"/>
      <c r="CCT147" s="31">
        <v>2019</v>
      </c>
      <c r="CCU147" s="26"/>
      <c r="CCV147" s="14" t="s">
        <v>3142</v>
      </c>
      <c r="CCW147" s="55" t="s">
        <v>3105</v>
      </c>
      <c r="CCX147" s="28" t="s">
        <v>3140</v>
      </c>
      <c r="CCY147" s="28" t="s">
        <v>3141</v>
      </c>
      <c r="CCZ147" s="31">
        <v>1995</v>
      </c>
      <c r="CDA147" s="35"/>
      <c r="CDB147" s="31">
        <v>2019</v>
      </c>
      <c r="CDC147" s="26"/>
      <c r="CDD147" s="14" t="s">
        <v>3142</v>
      </c>
      <c r="CDE147" s="55" t="s">
        <v>3105</v>
      </c>
      <c r="CDF147" s="28" t="s">
        <v>3140</v>
      </c>
      <c r="CDG147" s="28" t="s">
        <v>3141</v>
      </c>
      <c r="CDH147" s="31">
        <v>1995</v>
      </c>
      <c r="CDI147" s="35"/>
      <c r="CDJ147" s="31">
        <v>2019</v>
      </c>
      <c r="CDK147" s="26"/>
      <c r="CDL147" s="14" t="s">
        <v>3142</v>
      </c>
      <c r="CDM147" s="55" t="s">
        <v>3105</v>
      </c>
      <c r="CDN147" s="28" t="s">
        <v>3140</v>
      </c>
      <c r="CDO147" s="28" t="s">
        <v>3141</v>
      </c>
      <c r="CDP147" s="31">
        <v>1995</v>
      </c>
      <c r="CDQ147" s="35"/>
      <c r="CDR147" s="31">
        <v>2019</v>
      </c>
      <c r="CDS147" s="26"/>
      <c r="CDT147" s="14" t="s">
        <v>3142</v>
      </c>
      <c r="CDU147" s="55" t="s">
        <v>3105</v>
      </c>
      <c r="CDV147" s="28" t="s">
        <v>3140</v>
      </c>
      <c r="CDW147" s="28" t="s">
        <v>3141</v>
      </c>
      <c r="CDX147" s="31">
        <v>1995</v>
      </c>
      <c r="CDY147" s="35"/>
      <c r="CDZ147" s="31">
        <v>2019</v>
      </c>
      <c r="CEA147" s="26"/>
      <c r="CEB147" s="14" t="s">
        <v>3142</v>
      </c>
      <c r="CEC147" s="55" t="s">
        <v>3105</v>
      </c>
      <c r="CED147" s="28" t="s">
        <v>3140</v>
      </c>
      <c r="CEE147" s="28" t="s">
        <v>3141</v>
      </c>
      <c r="CEF147" s="31">
        <v>1995</v>
      </c>
      <c r="CEG147" s="35"/>
      <c r="CEH147" s="31">
        <v>2019</v>
      </c>
      <c r="CEI147" s="26"/>
      <c r="CEJ147" s="14" t="s">
        <v>3142</v>
      </c>
      <c r="CEK147" s="55" t="s">
        <v>3105</v>
      </c>
      <c r="CEL147" s="28" t="s">
        <v>3140</v>
      </c>
      <c r="CEM147" s="28" t="s">
        <v>3141</v>
      </c>
      <c r="CEN147" s="31">
        <v>1995</v>
      </c>
      <c r="CEO147" s="35"/>
      <c r="CEP147" s="31">
        <v>2019</v>
      </c>
      <c r="CEQ147" s="26"/>
      <c r="CER147" s="14" t="s">
        <v>3142</v>
      </c>
      <c r="CES147" s="55" t="s">
        <v>3105</v>
      </c>
      <c r="CET147" s="28" t="s">
        <v>3140</v>
      </c>
      <c r="CEU147" s="28" t="s">
        <v>3141</v>
      </c>
      <c r="CEV147" s="31">
        <v>1995</v>
      </c>
      <c r="CEW147" s="35"/>
      <c r="CEX147" s="31">
        <v>2019</v>
      </c>
      <c r="CEY147" s="26"/>
      <c r="CEZ147" s="14" t="s">
        <v>3142</v>
      </c>
      <c r="CFA147" s="55" t="s">
        <v>3105</v>
      </c>
      <c r="CFB147" s="28" t="s">
        <v>3140</v>
      </c>
      <c r="CFC147" s="28" t="s">
        <v>3141</v>
      </c>
      <c r="CFD147" s="31">
        <v>1995</v>
      </c>
      <c r="CFE147" s="35"/>
      <c r="CFF147" s="31">
        <v>2019</v>
      </c>
      <c r="CFG147" s="26"/>
      <c r="CFH147" s="14" t="s">
        <v>3142</v>
      </c>
      <c r="CFI147" s="55" t="s">
        <v>3105</v>
      </c>
      <c r="CFJ147" s="28" t="s">
        <v>3140</v>
      </c>
      <c r="CFK147" s="28" t="s">
        <v>3141</v>
      </c>
      <c r="CFL147" s="31">
        <v>1995</v>
      </c>
      <c r="CFM147" s="35"/>
      <c r="CFN147" s="31">
        <v>2019</v>
      </c>
      <c r="CFO147" s="26"/>
      <c r="CFP147" s="14" t="s">
        <v>3142</v>
      </c>
      <c r="CFQ147" s="55" t="s">
        <v>3105</v>
      </c>
      <c r="CFR147" s="28" t="s">
        <v>3140</v>
      </c>
      <c r="CFS147" s="28" t="s">
        <v>3141</v>
      </c>
      <c r="CFT147" s="31">
        <v>1995</v>
      </c>
      <c r="CFU147" s="35"/>
      <c r="CFV147" s="31">
        <v>2019</v>
      </c>
      <c r="CFW147" s="26"/>
      <c r="CFX147" s="14" t="s">
        <v>3142</v>
      </c>
      <c r="CFY147" s="55" t="s">
        <v>3105</v>
      </c>
      <c r="CFZ147" s="28" t="s">
        <v>3140</v>
      </c>
      <c r="CGA147" s="28" t="s">
        <v>3141</v>
      </c>
      <c r="CGB147" s="31">
        <v>1995</v>
      </c>
      <c r="CGC147" s="35"/>
      <c r="CGD147" s="31">
        <v>2019</v>
      </c>
      <c r="CGE147" s="26"/>
      <c r="CGF147" s="14" t="s">
        <v>3142</v>
      </c>
      <c r="CGG147" s="55" t="s">
        <v>3105</v>
      </c>
      <c r="CGH147" s="28" t="s">
        <v>3140</v>
      </c>
      <c r="CGI147" s="28" t="s">
        <v>3141</v>
      </c>
      <c r="CGJ147" s="31">
        <v>1995</v>
      </c>
      <c r="CGK147" s="35"/>
      <c r="CGL147" s="31">
        <v>2019</v>
      </c>
      <c r="CGM147" s="26"/>
      <c r="CGN147" s="14" t="s">
        <v>3142</v>
      </c>
      <c r="CGO147" s="55" t="s">
        <v>3105</v>
      </c>
      <c r="CGP147" s="28" t="s">
        <v>3140</v>
      </c>
      <c r="CGQ147" s="28" t="s">
        <v>3141</v>
      </c>
      <c r="CGR147" s="31">
        <v>1995</v>
      </c>
      <c r="CGS147" s="35"/>
      <c r="CGT147" s="31">
        <v>2019</v>
      </c>
      <c r="CGU147" s="26"/>
      <c r="CGV147" s="14" t="s">
        <v>3142</v>
      </c>
      <c r="CGW147" s="55" t="s">
        <v>3105</v>
      </c>
      <c r="CGX147" s="28" t="s">
        <v>3140</v>
      </c>
      <c r="CGY147" s="28" t="s">
        <v>3141</v>
      </c>
      <c r="CGZ147" s="31">
        <v>1995</v>
      </c>
      <c r="CHA147" s="35"/>
      <c r="CHB147" s="31">
        <v>2019</v>
      </c>
      <c r="CHC147" s="26"/>
      <c r="CHD147" s="14" t="s">
        <v>3142</v>
      </c>
      <c r="CHE147" s="55" t="s">
        <v>3105</v>
      </c>
      <c r="CHF147" s="28" t="s">
        <v>3140</v>
      </c>
      <c r="CHG147" s="28" t="s">
        <v>3141</v>
      </c>
      <c r="CHH147" s="31">
        <v>1995</v>
      </c>
      <c r="CHI147" s="35"/>
      <c r="CHJ147" s="31">
        <v>2019</v>
      </c>
      <c r="CHK147" s="26"/>
      <c r="CHL147" s="14" t="s">
        <v>3142</v>
      </c>
      <c r="CHM147" s="55" t="s">
        <v>3105</v>
      </c>
      <c r="CHN147" s="28" t="s">
        <v>3140</v>
      </c>
      <c r="CHO147" s="28" t="s">
        <v>3141</v>
      </c>
      <c r="CHP147" s="31">
        <v>1995</v>
      </c>
      <c r="CHQ147" s="35"/>
      <c r="CHR147" s="31">
        <v>2019</v>
      </c>
      <c r="CHS147" s="26"/>
      <c r="CHT147" s="14" t="s">
        <v>3142</v>
      </c>
      <c r="CHU147" s="55" t="s">
        <v>3105</v>
      </c>
      <c r="CHV147" s="28" t="s">
        <v>3140</v>
      </c>
      <c r="CHW147" s="28" t="s">
        <v>3141</v>
      </c>
      <c r="CHX147" s="31">
        <v>1995</v>
      </c>
      <c r="CHY147" s="35"/>
      <c r="CHZ147" s="31">
        <v>2019</v>
      </c>
      <c r="CIA147" s="26"/>
      <c r="CIB147" s="14" t="s">
        <v>3142</v>
      </c>
      <c r="CIC147" s="55" t="s">
        <v>3105</v>
      </c>
      <c r="CID147" s="28" t="s">
        <v>3140</v>
      </c>
      <c r="CIE147" s="28" t="s">
        <v>3141</v>
      </c>
      <c r="CIF147" s="31">
        <v>1995</v>
      </c>
      <c r="CIG147" s="35"/>
      <c r="CIH147" s="31">
        <v>2019</v>
      </c>
      <c r="CII147" s="26"/>
      <c r="CIJ147" s="14" t="s">
        <v>3142</v>
      </c>
      <c r="CIK147" s="55" t="s">
        <v>3105</v>
      </c>
      <c r="CIL147" s="28" t="s">
        <v>3140</v>
      </c>
      <c r="CIM147" s="28" t="s">
        <v>3141</v>
      </c>
      <c r="CIN147" s="31">
        <v>1995</v>
      </c>
      <c r="CIO147" s="35"/>
      <c r="CIP147" s="31">
        <v>2019</v>
      </c>
      <c r="CIQ147" s="26"/>
      <c r="CIR147" s="14" t="s">
        <v>3142</v>
      </c>
      <c r="CIS147" s="55" t="s">
        <v>3105</v>
      </c>
      <c r="CIT147" s="28" t="s">
        <v>3140</v>
      </c>
      <c r="CIU147" s="28" t="s">
        <v>3141</v>
      </c>
      <c r="CIV147" s="31">
        <v>1995</v>
      </c>
      <c r="CIW147" s="35"/>
      <c r="CIX147" s="31">
        <v>2019</v>
      </c>
      <c r="CIY147" s="26"/>
      <c r="CIZ147" s="14" t="s">
        <v>3142</v>
      </c>
      <c r="CJA147" s="55" t="s">
        <v>3105</v>
      </c>
      <c r="CJB147" s="28" t="s">
        <v>3140</v>
      </c>
      <c r="CJC147" s="28" t="s">
        <v>3141</v>
      </c>
      <c r="CJD147" s="31">
        <v>1995</v>
      </c>
      <c r="CJE147" s="35"/>
      <c r="CJF147" s="31">
        <v>2019</v>
      </c>
      <c r="CJG147" s="26"/>
      <c r="CJH147" s="14" t="s">
        <v>3142</v>
      </c>
      <c r="CJI147" s="55" t="s">
        <v>3105</v>
      </c>
      <c r="CJJ147" s="28" t="s">
        <v>3140</v>
      </c>
      <c r="CJK147" s="28" t="s">
        <v>3141</v>
      </c>
      <c r="CJL147" s="31">
        <v>1995</v>
      </c>
      <c r="CJM147" s="35"/>
      <c r="CJN147" s="31">
        <v>2019</v>
      </c>
      <c r="CJO147" s="26"/>
      <c r="CJP147" s="14" t="s">
        <v>3142</v>
      </c>
      <c r="CJQ147" s="55" t="s">
        <v>3105</v>
      </c>
      <c r="CJR147" s="28" t="s">
        <v>3140</v>
      </c>
      <c r="CJS147" s="28" t="s">
        <v>3141</v>
      </c>
      <c r="CJT147" s="31">
        <v>1995</v>
      </c>
      <c r="CJU147" s="35"/>
      <c r="CJV147" s="31">
        <v>2019</v>
      </c>
      <c r="CJW147" s="26"/>
      <c r="CJX147" s="14" t="s">
        <v>3142</v>
      </c>
      <c r="CJY147" s="55" t="s">
        <v>3105</v>
      </c>
      <c r="CJZ147" s="28" t="s">
        <v>3140</v>
      </c>
      <c r="CKA147" s="28" t="s">
        <v>3141</v>
      </c>
      <c r="CKB147" s="31">
        <v>1995</v>
      </c>
      <c r="CKC147" s="35"/>
      <c r="CKD147" s="31">
        <v>2019</v>
      </c>
      <c r="CKE147" s="26"/>
      <c r="CKF147" s="14" t="s">
        <v>3142</v>
      </c>
      <c r="CKG147" s="55" t="s">
        <v>3105</v>
      </c>
      <c r="CKH147" s="28" t="s">
        <v>3140</v>
      </c>
      <c r="CKI147" s="28" t="s">
        <v>3141</v>
      </c>
      <c r="CKJ147" s="31">
        <v>1995</v>
      </c>
      <c r="CKK147" s="35"/>
      <c r="CKL147" s="31">
        <v>2019</v>
      </c>
      <c r="CKM147" s="26"/>
      <c r="CKN147" s="14" t="s">
        <v>3142</v>
      </c>
      <c r="CKO147" s="55" t="s">
        <v>3105</v>
      </c>
      <c r="CKP147" s="28" t="s">
        <v>3140</v>
      </c>
      <c r="CKQ147" s="28" t="s">
        <v>3141</v>
      </c>
      <c r="CKR147" s="31">
        <v>1995</v>
      </c>
      <c r="CKS147" s="35"/>
      <c r="CKT147" s="31">
        <v>2019</v>
      </c>
      <c r="CKU147" s="26"/>
      <c r="CKV147" s="14" t="s">
        <v>3142</v>
      </c>
      <c r="CKW147" s="55" t="s">
        <v>3105</v>
      </c>
      <c r="CKX147" s="28" t="s">
        <v>3140</v>
      </c>
      <c r="CKY147" s="28" t="s">
        <v>3141</v>
      </c>
      <c r="CKZ147" s="31">
        <v>1995</v>
      </c>
      <c r="CLA147" s="35"/>
      <c r="CLB147" s="31">
        <v>2019</v>
      </c>
      <c r="CLC147" s="26"/>
      <c r="CLD147" s="14" t="s">
        <v>3142</v>
      </c>
      <c r="CLE147" s="55" t="s">
        <v>3105</v>
      </c>
      <c r="CLF147" s="28" t="s">
        <v>3140</v>
      </c>
      <c r="CLG147" s="28" t="s">
        <v>3141</v>
      </c>
      <c r="CLH147" s="31">
        <v>1995</v>
      </c>
      <c r="CLI147" s="35"/>
      <c r="CLJ147" s="31">
        <v>2019</v>
      </c>
      <c r="CLK147" s="26"/>
      <c r="CLL147" s="14" t="s">
        <v>3142</v>
      </c>
      <c r="CLM147" s="55" t="s">
        <v>3105</v>
      </c>
      <c r="CLN147" s="28" t="s">
        <v>3140</v>
      </c>
      <c r="CLO147" s="28" t="s">
        <v>3141</v>
      </c>
      <c r="CLP147" s="31">
        <v>1995</v>
      </c>
      <c r="CLQ147" s="35"/>
      <c r="CLR147" s="31">
        <v>2019</v>
      </c>
      <c r="CLS147" s="26"/>
      <c r="CLT147" s="14" t="s">
        <v>3142</v>
      </c>
      <c r="CLU147" s="55" t="s">
        <v>3105</v>
      </c>
      <c r="CLV147" s="28" t="s">
        <v>3140</v>
      </c>
      <c r="CLW147" s="28" t="s">
        <v>3141</v>
      </c>
      <c r="CLX147" s="31">
        <v>1995</v>
      </c>
      <c r="CLY147" s="35"/>
      <c r="CLZ147" s="31">
        <v>2019</v>
      </c>
      <c r="CMA147" s="26"/>
      <c r="CMB147" s="14" t="s">
        <v>3142</v>
      </c>
      <c r="CMC147" s="55" t="s">
        <v>3105</v>
      </c>
      <c r="CMD147" s="28" t="s">
        <v>3140</v>
      </c>
      <c r="CME147" s="28" t="s">
        <v>3141</v>
      </c>
      <c r="CMF147" s="31">
        <v>1995</v>
      </c>
      <c r="CMG147" s="35"/>
      <c r="CMH147" s="31">
        <v>2019</v>
      </c>
      <c r="CMI147" s="26"/>
      <c r="CMJ147" s="14" t="s">
        <v>3142</v>
      </c>
      <c r="CMK147" s="55" t="s">
        <v>3105</v>
      </c>
      <c r="CML147" s="28" t="s">
        <v>3140</v>
      </c>
      <c r="CMM147" s="28" t="s">
        <v>3141</v>
      </c>
      <c r="CMN147" s="31">
        <v>1995</v>
      </c>
      <c r="CMO147" s="35"/>
      <c r="CMP147" s="31">
        <v>2019</v>
      </c>
      <c r="CMQ147" s="26"/>
      <c r="CMR147" s="14" t="s">
        <v>3142</v>
      </c>
      <c r="CMS147" s="55" t="s">
        <v>3105</v>
      </c>
      <c r="CMT147" s="28" t="s">
        <v>3140</v>
      </c>
      <c r="CMU147" s="28" t="s">
        <v>3141</v>
      </c>
      <c r="CMV147" s="31">
        <v>1995</v>
      </c>
      <c r="CMW147" s="35"/>
      <c r="CMX147" s="31">
        <v>2019</v>
      </c>
      <c r="CMY147" s="26"/>
      <c r="CMZ147" s="14" t="s">
        <v>3142</v>
      </c>
      <c r="CNA147" s="55" t="s">
        <v>3105</v>
      </c>
      <c r="CNB147" s="28" t="s">
        <v>3140</v>
      </c>
      <c r="CNC147" s="28" t="s">
        <v>3141</v>
      </c>
      <c r="CND147" s="31">
        <v>1995</v>
      </c>
      <c r="CNE147" s="35"/>
      <c r="CNF147" s="31">
        <v>2019</v>
      </c>
      <c r="CNG147" s="26"/>
      <c r="CNH147" s="14" t="s">
        <v>3142</v>
      </c>
      <c r="CNI147" s="55" t="s">
        <v>3105</v>
      </c>
      <c r="CNJ147" s="28" t="s">
        <v>3140</v>
      </c>
      <c r="CNK147" s="28" t="s">
        <v>3141</v>
      </c>
      <c r="CNL147" s="31">
        <v>1995</v>
      </c>
      <c r="CNM147" s="35"/>
      <c r="CNN147" s="31">
        <v>2019</v>
      </c>
      <c r="CNO147" s="26"/>
      <c r="CNP147" s="14" t="s">
        <v>3142</v>
      </c>
      <c r="CNQ147" s="55" t="s">
        <v>3105</v>
      </c>
      <c r="CNR147" s="28" t="s">
        <v>3140</v>
      </c>
      <c r="CNS147" s="28" t="s">
        <v>3141</v>
      </c>
      <c r="CNT147" s="31">
        <v>1995</v>
      </c>
      <c r="CNU147" s="35"/>
      <c r="CNV147" s="31">
        <v>2019</v>
      </c>
      <c r="CNW147" s="26"/>
      <c r="CNX147" s="14" t="s">
        <v>3142</v>
      </c>
      <c r="CNY147" s="55" t="s">
        <v>3105</v>
      </c>
      <c r="CNZ147" s="28" t="s">
        <v>3140</v>
      </c>
      <c r="COA147" s="28" t="s">
        <v>3141</v>
      </c>
      <c r="COB147" s="31">
        <v>1995</v>
      </c>
      <c r="COC147" s="35"/>
      <c r="COD147" s="31">
        <v>2019</v>
      </c>
      <c r="COE147" s="26"/>
      <c r="COF147" s="14" t="s">
        <v>3142</v>
      </c>
      <c r="COG147" s="55" t="s">
        <v>3105</v>
      </c>
      <c r="COH147" s="28" t="s">
        <v>3140</v>
      </c>
      <c r="COI147" s="28" t="s">
        <v>3141</v>
      </c>
      <c r="COJ147" s="31">
        <v>1995</v>
      </c>
      <c r="COK147" s="35"/>
      <c r="COL147" s="31">
        <v>2019</v>
      </c>
      <c r="COM147" s="26"/>
      <c r="CON147" s="14" t="s">
        <v>3142</v>
      </c>
      <c r="COO147" s="55" t="s">
        <v>3105</v>
      </c>
      <c r="COP147" s="28" t="s">
        <v>3140</v>
      </c>
      <c r="COQ147" s="28" t="s">
        <v>3141</v>
      </c>
      <c r="COR147" s="31">
        <v>1995</v>
      </c>
      <c r="COS147" s="35"/>
      <c r="COT147" s="31">
        <v>2019</v>
      </c>
      <c r="COU147" s="26"/>
      <c r="COV147" s="14" t="s">
        <v>3142</v>
      </c>
      <c r="COW147" s="55" t="s">
        <v>3105</v>
      </c>
      <c r="COX147" s="28" t="s">
        <v>3140</v>
      </c>
      <c r="COY147" s="28" t="s">
        <v>3141</v>
      </c>
      <c r="COZ147" s="31">
        <v>1995</v>
      </c>
      <c r="CPA147" s="35"/>
      <c r="CPB147" s="31">
        <v>2019</v>
      </c>
      <c r="CPC147" s="26"/>
      <c r="CPD147" s="14" t="s">
        <v>3142</v>
      </c>
      <c r="CPE147" s="55" t="s">
        <v>3105</v>
      </c>
      <c r="CPF147" s="28" t="s">
        <v>3140</v>
      </c>
      <c r="CPG147" s="28" t="s">
        <v>3141</v>
      </c>
      <c r="CPH147" s="31">
        <v>1995</v>
      </c>
      <c r="CPI147" s="35"/>
      <c r="CPJ147" s="31">
        <v>2019</v>
      </c>
      <c r="CPK147" s="26"/>
      <c r="CPL147" s="14" t="s">
        <v>3142</v>
      </c>
      <c r="CPM147" s="55" t="s">
        <v>3105</v>
      </c>
      <c r="CPN147" s="28" t="s">
        <v>3140</v>
      </c>
      <c r="CPO147" s="28" t="s">
        <v>3141</v>
      </c>
      <c r="CPP147" s="31">
        <v>1995</v>
      </c>
      <c r="CPQ147" s="35"/>
      <c r="CPR147" s="31">
        <v>2019</v>
      </c>
      <c r="CPS147" s="26"/>
      <c r="CPT147" s="14" t="s">
        <v>3142</v>
      </c>
      <c r="CPU147" s="55" t="s">
        <v>3105</v>
      </c>
      <c r="CPV147" s="28" t="s">
        <v>3140</v>
      </c>
      <c r="CPW147" s="28" t="s">
        <v>3141</v>
      </c>
      <c r="CPX147" s="31">
        <v>1995</v>
      </c>
      <c r="CPY147" s="35"/>
      <c r="CPZ147" s="31">
        <v>2019</v>
      </c>
      <c r="CQA147" s="26"/>
      <c r="CQB147" s="14" t="s">
        <v>3142</v>
      </c>
      <c r="CQC147" s="55" t="s">
        <v>3105</v>
      </c>
      <c r="CQD147" s="28" t="s">
        <v>3140</v>
      </c>
      <c r="CQE147" s="28" t="s">
        <v>3141</v>
      </c>
      <c r="CQF147" s="31">
        <v>1995</v>
      </c>
      <c r="CQG147" s="35"/>
      <c r="CQH147" s="31">
        <v>2019</v>
      </c>
      <c r="CQI147" s="26"/>
      <c r="CQJ147" s="14" t="s">
        <v>3142</v>
      </c>
      <c r="CQK147" s="55" t="s">
        <v>3105</v>
      </c>
      <c r="CQL147" s="28" t="s">
        <v>3140</v>
      </c>
      <c r="CQM147" s="28" t="s">
        <v>3141</v>
      </c>
      <c r="CQN147" s="31">
        <v>1995</v>
      </c>
      <c r="CQO147" s="35"/>
      <c r="CQP147" s="31">
        <v>2019</v>
      </c>
      <c r="CQQ147" s="26"/>
      <c r="CQR147" s="14" t="s">
        <v>3142</v>
      </c>
      <c r="CQS147" s="55" t="s">
        <v>3105</v>
      </c>
      <c r="CQT147" s="28" t="s">
        <v>3140</v>
      </c>
      <c r="CQU147" s="28" t="s">
        <v>3141</v>
      </c>
      <c r="CQV147" s="31">
        <v>1995</v>
      </c>
      <c r="CQW147" s="35"/>
      <c r="CQX147" s="31">
        <v>2019</v>
      </c>
      <c r="CQY147" s="26"/>
      <c r="CQZ147" s="14" t="s">
        <v>3142</v>
      </c>
      <c r="CRA147" s="55" t="s">
        <v>3105</v>
      </c>
      <c r="CRB147" s="28" t="s">
        <v>3140</v>
      </c>
      <c r="CRC147" s="28" t="s">
        <v>3141</v>
      </c>
      <c r="CRD147" s="31">
        <v>1995</v>
      </c>
      <c r="CRE147" s="35"/>
      <c r="CRF147" s="31">
        <v>2019</v>
      </c>
      <c r="CRG147" s="26"/>
      <c r="CRH147" s="14" t="s">
        <v>3142</v>
      </c>
      <c r="CRI147" s="55" t="s">
        <v>3105</v>
      </c>
      <c r="CRJ147" s="28" t="s">
        <v>3140</v>
      </c>
      <c r="CRK147" s="28" t="s">
        <v>3141</v>
      </c>
      <c r="CRL147" s="31">
        <v>1995</v>
      </c>
      <c r="CRM147" s="35"/>
      <c r="CRN147" s="31">
        <v>2019</v>
      </c>
      <c r="CRO147" s="26"/>
      <c r="CRP147" s="14" t="s">
        <v>3142</v>
      </c>
      <c r="CRQ147" s="55" t="s">
        <v>3105</v>
      </c>
      <c r="CRR147" s="28" t="s">
        <v>3140</v>
      </c>
      <c r="CRS147" s="28" t="s">
        <v>3141</v>
      </c>
      <c r="CRT147" s="31">
        <v>1995</v>
      </c>
      <c r="CRU147" s="35"/>
      <c r="CRV147" s="31">
        <v>2019</v>
      </c>
      <c r="CRW147" s="26"/>
      <c r="CRX147" s="14" t="s">
        <v>3142</v>
      </c>
      <c r="CRY147" s="55" t="s">
        <v>3105</v>
      </c>
      <c r="CRZ147" s="28" t="s">
        <v>3140</v>
      </c>
      <c r="CSA147" s="28" t="s">
        <v>3141</v>
      </c>
      <c r="CSB147" s="31">
        <v>1995</v>
      </c>
      <c r="CSC147" s="35"/>
      <c r="CSD147" s="31">
        <v>2019</v>
      </c>
      <c r="CSE147" s="26"/>
      <c r="CSF147" s="14" t="s">
        <v>3142</v>
      </c>
      <c r="CSG147" s="55" t="s">
        <v>3105</v>
      </c>
      <c r="CSH147" s="28" t="s">
        <v>3140</v>
      </c>
      <c r="CSI147" s="28" t="s">
        <v>3141</v>
      </c>
      <c r="CSJ147" s="31">
        <v>1995</v>
      </c>
      <c r="CSK147" s="35"/>
      <c r="CSL147" s="31">
        <v>2019</v>
      </c>
      <c r="CSM147" s="26"/>
      <c r="CSN147" s="14" t="s">
        <v>3142</v>
      </c>
      <c r="CSO147" s="55" t="s">
        <v>3105</v>
      </c>
      <c r="CSP147" s="28" t="s">
        <v>3140</v>
      </c>
      <c r="CSQ147" s="28" t="s">
        <v>3141</v>
      </c>
      <c r="CSR147" s="31">
        <v>1995</v>
      </c>
      <c r="CSS147" s="35"/>
      <c r="CST147" s="31">
        <v>2019</v>
      </c>
      <c r="CSU147" s="26"/>
      <c r="CSV147" s="14" t="s">
        <v>3142</v>
      </c>
      <c r="CSW147" s="55" t="s">
        <v>3105</v>
      </c>
      <c r="CSX147" s="28" t="s">
        <v>3140</v>
      </c>
      <c r="CSY147" s="28" t="s">
        <v>3141</v>
      </c>
      <c r="CSZ147" s="31">
        <v>1995</v>
      </c>
      <c r="CTA147" s="35"/>
      <c r="CTB147" s="31">
        <v>2019</v>
      </c>
      <c r="CTC147" s="26"/>
      <c r="CTD147" s="14" t="s">
        <v>3142</v>
      </c>
      <c r="CTE147" s="55" t="s">
        <v>3105</v>
      </c>
      <c r="CTF147" s="28" t="s">
        <v>3140</v>
      </c>
      <c r="CTG147" s="28" t="s">
        <v>3141</v>
      </c>
      <c r="CTH147" s="31">
        <v>1995</v>
      </c>
      <c r="CTI147" s="35"/>
      <c r="CTJ147" s="31">
        <v>2019</v>
      </c>
      <c r="CTK147" s="26"/>
      <c r="CTL147" s="14" t="s">
        <v>3142</v>
      </c>
      <c r="CTM147" s="55" t="s">
        <v>3105</v>
      </c>
      <c r="CTN147" s="28" t="s">
        <v>3140</v>
      </c>
      <c r="CTO147" s="28" t="s">
        <v>3141</v>
      </c>
      <c r="CTP147" s="31">
        <v>1995</v>
      </c>
      <c r="CTQ147" s="35"/>
      <c r="CTR147" s="31">
        <v>2019</v>
      </c>
      <c r="CTS147" s="26"/>
      <c r="CTT147" s="14" t="s">
        <v>3142</v>
      </c>
      <c r="CTU147" s="55" t="s">
        <v>3105</v>
      </c>
      <c r="CTV147" s="28" t="s">
        <v>3140</v>
      </c>
      <c r="CTW147" s="28" t="s">
        <v>3141</v>
      </c>
      <c r="CTX147" s="31">
        <v>1995</v>
      </c>
      <c r="CTY147" s="35"/>
      <c r="CTZ147" s="31">
        <v>2019</v>
      </c>
      <c r="CUA147" s="26"/>
      <c r="CUB147" s="14" t="s">
        <v>3142</v>
      </c>
      <c r="CUC147" s="55" t="s">
        <v>3105</v>
      </c>
      <c r="CUD147" s="28" t="s">
        <v>3140</v>
      </c>
      <c r="CUE147" s="28" t="s">
        <v>3141</v>
      </c>
      <c r="CUF147" s="31">
        <v>1995</v>
      </c>
      <c r="CUG147" s="35"/>
      <c r="CUH147" s="31">
        <v>2019</v>
      </c>
      <c r="CUI147" s="26"/>
      <c r="CUJ147" s="14" t="s">
        <v>3142</v>
      </c>
      <c r="CUK147" s="55" t="s">
        <v>3105</v>
      </c>
      <c r="CUL147" s="28" t="s">
        <v>3140</v>
      </c>
      <c r="CUM147" s="28" t="s">
        <v>3141</v>
      </c>
      <c r="CUN147" s="31">
        <v>1995</v>
      </c>
      <c r="CUO147" s="35"/>
      <c r="CUP147" s="31">
        <v>2019</v>
      </c>
      <c r="CUQ147" s="26"/>
      <c r="CUR147" s="14" t="s">
        <v>3142</v>
      </c>
      <c r="CUS147" s="55" t="s">
        <v>3105</v>
      </c>
      <c r="CUT147" s="28" t="s">
        <v>3140</v>
      </c>
      <c r="CUU147" s="28" t="s">
        <v>3141</v>
      </c>
      <c r="CUV147" s="31">
        <v>1995</v>
      </c>
      <c r="CUW147" s="35"/>
      <c r="CUX147" s="31">
        <v>2019</v>
      </c>
      <c r="CUY147" s="26"/>
      <c r="CUZ147" s="14" t="s">
        <v>3142</v>
      </c>
      <c r="CVA147" s="55" t="s">
        <v>3105</v>
      </c>
      <c r="CVB147" s="28" t="s">
        <v>3140</v>
      </c>
      <c r="CVC147" s="28" t="s">
        <v>3141</v>
      </c>
      <c r="CVD147" s="31">
        <v>1995</v>
      </c>
      <c r="CVE147" s="35"/>
      <c r="CVF147" s="31">
        <v>2019</v>
      </c>
      <c r="CVG147" s="26"/>
      <c r="CVH147" s="14" t="s">
        <v>3142</v>
      </c>
      <c r="CVI147" s="55" t="s">
        <v>3105</v>
      </c>
      <c r="CVJ147" s="28" t="s">
        <v>3140</v>
      </c>
      <c r="CVK147" s="28" t="s">
        <v>3141</v>
      </c>
      <c r="CVL147" s="31">
        <v>1995</v>
      </c>
      <c r="CVM147" s="35"/>
      <c r="CVN147" s="31">
        <v>2019</v>
      </c>
      <c r="CVO147" s="26"/>
      <c r="CVP147" s="14" t="s">
        <v>3142</v>
      </c>
      <c r="CVQ147" s="55" t="s">
        <v>3105</v>
      </c>
      <c r="CVR147" s="28" t="s">
        <v>3140</v>
      </c>
      <c r="CVS147" s="28" t="s">
        <v>3141</v>
      </c>
      <c r="CVT147" s="31">
        <v>1995</v>
      </c>
      <c r="CVU147" s="35"/>
      <c r="CVV147" s="31">
        <v>2019</v>
      </c>
      <c r="CVW147" s="26"/>
      <c r="CVX147" s="14" t="s">
        <v>3142</v>
      </c>
      <c r="CVY147" s="55" t="s">
        <v>3105</v>
      </c>
      <c r="CVZ147" s="28" t="s">
        <v>3140</v>
      </c>
      <c r="CWA147" s="28" t="s">
        <v>3141</v>
      </c>
      <c r="CWB147" s="31">
        <v>1995</v>
      </c>
      <c r="CWC147" s="35"/>
      <c r="CWD147" s="31">
        <v>2019</v>
      </c>
      <c r="CWE147" s="26"/>
      <c r="CWF147" s="14" t="s">
        <v>3142</v>
      </c>
      <c r="CWG147" s="55" t="s">
        <v>3105</v>
      </c>
      <c r="CWH147" s="28" t="s">
        <v>3140</v>
      </c>
      <c r="CWI147" s="28" t="s">
        <v>3141</v>
      </c>
      <c r="CWJ147" s="31">
        <v>1995</v>
      </c>
      <c r="CWK147" s="35"/>
      <c r="CWL147" s="31">
        <v>2019</v>
      </c>
      <c r="CWM147" s="26"/>
      <c r="CWN147" s="14" t="s">
        <v>3142</v>
      </c>
      <c r="CWO147" s="55" t="s">
        <v>3105</v>
      </c>
      <c r="CWP147" s="28" t="s">
        <v>3140</v>
      </c>
      <c r="CWQ147" s="28" t="s">
        <v>3141</v>
      </c>
      <c r="CWR147" s="31">
        <v>1995</v>
      </c>
      <c r="CWS147" s="35"/>
      <c r="CWT147" s="31">
        <v>2019</v>
      </c>
      <c r="CWU147" s="26"/>
      <c r="CWV147" s="14" t="s">
        <v>3142</v>
      </c>
      <c r="CWW147" s="55" t="s">
        <v>3105</v>
      </c>
      <c r="CWX147" s="28" t="s">
        <v>3140</v>
      </c>
      <c r="CWY147" s="28" t="s">
        <v>3141</v>
      </c>
      <c r="CWZ147" s="31">
        <v>1995</v>
      </c>
      <c r="CXA147" s="35"/>
      <c r="CXB147" s="31">
        <v>2019</v>
      </c>
      <c r="CXC147" s="26"/>
      <c r="CXD147" s="14" t="s">
        <v>3142</v>
      </c>
      <c r="CXE147" s="55" t="s">
        <v>3105</v>
      </c>
      <c r="CXF147" s="28" t="s">
        <v>3140</v>
      </c>
      <c r="CXG147" s="28" t="s">
        <v>3141</v>
      </c>
      <c r="CXH147" s="31">
        <v>1995</v>
      </c>
      <c r="CXI147" s="35"/>
      <c r="CXJ147" s="31">
        <v>2019</v>
      </c>
      <c r="CXK147" s="26"/>
      <c r="CXL147" s="14" t="s">
        <v>3142</v>
      </c>
      <c r="CXM147" s="55" t="s">
        <v>3105</v>
      </c>
      <c r="CXN147" s="28" t="s">
        <v>3140</v>
      </c>
      <c r="CXO147" s="28" t="s">
        <v>3141</v>
      </c>
      <c r="CXP147" s="31">
        <v>1995</v>
      </c>
      <c r="CXQ147" s="35"/>
      <c r="CXR147" s="31">
        <v>2019</v>
      </c>
      <c r="CXS147" s="26"/>
      <c r="CXT147" s="14" t="s">
        <v>3142</v>
      </c>
      <c r="CXU147" s="55" t="s">
        <v>3105</v>
      </c>
      <c r="CXV147" s="28" t="s">
        <v>3140</v>
      </c>
      <c r="CXW147" s="28" t="s">
        <v>3141</v>
      </c>
      <c r="CXX147" s="31">
        <v>1995</v>
      </c>
      <c r="CXY147" s="35"/>
      <c r="CXZ147" s="31">
        <v>2019</v>
      </c>
      <c r="CYA147" s="26"/>
      <c r="CYB147" s="14" t="s">
        <v>3142</v>
      </c>
      <c r="CYC147" s="55" t="s">
        <v>3105</v>
      </c>
      <c r="CYD147" s="28" t="s">
        <v>3140</v>
      </c>
      <c r="CYE147" s="28" t="s">
        <v>3141</v>
      </c>
      <c r="CYF147" s="31">
        <v>1995</v>
      </c>
      <c r="CYG147" s="35"/>
      <c r="CYH147" s="31">
        <v>2019</v>
      </c>
      <c r="CYI147" s="26"/>
      <c r="CYJ147" s="14" t="s">
        <v>3142</v>
      </c>
      <c r="CYK147" s="55" t="s">
        <v>3105</v>
      </c>
      <c r="CYL147" s="28" t="s">
        <v>3140</v>
      </c>
      <c r="CYM147" s="28" t="s">
        <v>3141</v>
      </c>
      <c r="CYN147" s="31">
        <v>1995</v>
      </c>
      <c r="CYO147" s="35"/>
      <c r="CYP147" s="31">
        <v>2019</v>
      </c>
      <c r="CYQ147" s="26"/>
      <c r="CYR147" s="14" t="s">
        <v>3142</v>
      </c>
      <c r="CYS147" s="55" t="s">
        <v>3105</v>
      </c>
      <c r="CYT147" s="28" t="s">
        <v>3140</v>
      </c>
      <c r="CYU147" s="28" t="s">
        <v>3141</v>
      </c>
      <c r="CYV147" s="31">
        <v>1995</v>
      </c>
      <c r="CYW147" s="35"/>
      <c r="CYX147" s="31">
        <v>2019</v>
      </c>
      <c r="CYY147" s="26"/>
      <c r="CYZ147" s="14" t="s">
        <v>3142</v>
      </c>
      <c r="CZA147" s="55" t="s">
        <v>3105</v>
      </c>
      <c r="CZB147" s="28" t="s">
        <v>3140</v>
      </c>
      <c r="CZC147" s="28" t="s">
        <v>3141</v>
      </c>
      <c r="CZD147" s="31">
        <v>1995</v>
      </c>
      <c r="CZE147" s="35"/>
      <c r="CZF147" s="31">
        <v>2019</v>
      </c>
      <c r="CZG147" s="26"/>
      <c r="CZH147" s="14" t="s">
        <v>3142</v>
      </c>
      <c r="CZI147" s="55" t="s">
        <v>3105</v>
      </c>
      <c r="CZJ147" s="28" t="s">
        <v>3140</v>
      </c>
      <c r="CZK147" s="28" t="s">
        <v>3141</v>
      </c>
      <c r="CZL147" s="31">
        <v>1995</v>
      </c>
      <c r="CZM147" s="35"/>
      <c r="CZN147" s="31">
        <v>2019</v>
      </c>
      <c r="CZO147" s="26"/>
      <c r="CZP147" s="14" t="s">
        <v>3142</v>
      </c>
      <c r="CZQ147" s="55" t="s">
        <v>3105</v>
      </c>
      <c r="CZR147" s="28" t="s">
        <v>3140</v>
      </c>
      <c r="CZS147" s="28" t="s">
        <v>3141</v>
      </c>
      <c r="CZT147" s="31">
        <v>1995</v>
      </c>
      <c r="CZU147" s="35"/>
      <c r="CZV147" s="31">
        <v>2019</v>
      </c>
      <c r="CZW147" s="26"/>
      <c r="CZX147" s="14" t="s">
        <v>3142</v>
      </c>
      <c r="CZY147" s="55" t="s">
        <v>3105</v>
      </c>
      <c r="CZZ147" s="28" t="s">
        <v>3140</v>
      </c>
      <c r="DAA147" s="28" t="s">
        <v>3141</v>
      </c>
      <c r="DAB147" s="31">
        <v>1995</v>
      </c>
      <c r="DAC147" s="35"/>
      <c r="DAD147" s="31">
        <v>2019</v>
      </c>
      <c r="DAE147" s="26"/>
      <c r="DAF147" s="14" t="s">
        <v>3142</v>
      </c>
      <c r="DAG147" s="55" t="s">
        <v>3105</v>
      </c>
      <c r="DAH147" s="28" t="s">
        <v>3140</v>
      </c>
      <c r="DAI147" s="28" t="s">
        <v>3141</v>
      </c>
      <c r="DAJ147" s="31">
        <v>1995</v>
      </c>
      <c r="DAK147" s="35"/>
      <c r="DAL147" s="31">
        <v>2019</v>
      </c>
      <c r="DAM147" s="26"/>
      <c r="DAN147" s="14" t="s">
        <v>3142</v>
      </c>
      <c r="DAO147" s="55" t="s">
        <v>3105</v>
      </c>
      <c r="DAP147" s="28" t="s">
        <v>3140</v>
      </c>
      <c r="DAQ147" s="28" t="s">
        <v>3141</v>
      </c>
      <c r="DAR147" s="31">
        <v>1995</v>
      </c>
      <c r="DAS147" s="35"/>
      <c r="DAT147" s="31">
        <v>2019</v>
      </c>
      <c r="DAU147" s="26"/>
      <c r="DAV147" s="14" t="s">
        <v>3142</v>
      </c>
      <c r="DAW147" s="55" t="s">
        <v>3105</v>
      </c>
      <c r="DAX147" s="28" t="s">
        <v>3140</v>
      </c>
      <c r="DAY147" s="28" t="s">
        <v>3141</v>
      </c>
      <c r="DAZ147" s="31">
        <v>1995</v>
      </c>
      <c r="DBA147" s="35"/>
      <c r="DBB147" s="31">
        <v>2019</v>
      </c>
      <c r="DBC147" s="26"/>
      <c r="DBD147" s="14" t="s">
        <v>3142</v>
      </c>
      <c r="DBE147" s="55" t="s">
        <v>3105</v>
      </c>
      <c r="DBF147" s="28" t="s">
        <v>3140</v>
      </c>
      <c r="DBG147" s="28" t="s">
        <v>3141</v>
      </c>
      <c r="DBH147" s="31">
        <v>1995</v>
      </c>
      <c r="DBI147" s="35"/>
      <c r="DBJ147" s="31">
        <v>2019</v>
      </c>
      <c r="DBK147" s="26"/>
      <c r="DBL147" s="14" t="s">
        <v>3142</v>
      </c>
      <c r="DBM147" s="55" t="s">
        <v>3105</v>
      </c>
      <c r="DBN147" s="28" t="s">
        <v>3140</v>
      </c>
      <c r="DBO147" s="28" t="s">
        <v>3141</v>
      </c>
      <c r="DBP147" s="31">
        <v>1995</v>
      </c>
      <c r="DBQ147" s="35"/>
      <c r="DBR147" s="31">
        <v>2019</v>
      </c>
      <c r="DBS147" s="26"/>
      <c r="DBT147" s="14" t="s">
        <v>3142</v>
      </c>
      <c r="DBU147" s="55" t="s">
        <v>3105</v>
      </c>
      <c r="DBV147" s="28" t="s">
        <v>3140</v>
      </c>
      <c r="DBW147" s="28" t="s">
        <v>3141</v>
      </c>
      <c r="DBX147" s="31">
        <v>1995</v>
      </c>
      <c r="DBY147" s="35"/>
      <c r="DBZ147" s="31">
        <v>2019</v>
      </c>
      <c r="DCA147" s="26"/>
      <c r="DCB147" s="14" t="s">
        <v>3142</v>
      </c>
      <c r="DCC147" s="55" t="s">
        <v>3105</v>
      </c>
      <c r="DCD147" s="28" t="s">
        <v>3140</v>
      </c>
      <c r="DCE147" s="28" t="s">
        <v>3141</v>
      </c>
      <c r="DCF147" s="31">
        <v>1995</v>
      </c>
      <c r="DCG147" s="35"/>
      <c r="DCH147" s="31">
        <v>2019</v>
      </c>
      <c r="DCI147" s="26"/>
      <c r="DCJ147" s="14" t="s">
        <v>3142</v>
      </c>
      <c r="DCK147" s="55" t="s">
        <v>3105</v>
      </c>
      <c r="DCL147" s="28" t="s">
        <v>3140</v>
      </c>
      <c r="DCM147" s="28" t="s">
        <v>3141</v>
      </c>
      <c r="DCN147" s="31">
        <v>1995</v>
      </c>
      <c r="DCO147" s="35"/>
      <c r="DCP147" s="31">
        <v>2019</v>
      </c>
      <c r="DCQ147" s="26"/>
      <c r="DCR147" s="14" t="s">
        <v>3142</v>
      </c>
      <c r="DCS147" s="55" t="s">
        <v>3105</v>
      </c>
      <c r="DCT147" s="28" t="s">
        <v>3140</v>
      </c>
      <c r="DCU147" s="28" t="s">
        <v>3141</v>
      </c>
      <c r="DCV147" s="31">
        <v>1995</v>
      </c>
      <c r="DCW147" s="35"/>
      <c r="DCX147" s="31">
        <v>2019</v>
      </c>
      <c r="DCY147" s="26"/>
      <c r="DCZ147" s="14" t="s">
        <v>3142</v>
      </c>
      <c r="DDA147" s="55" t="s">
        <v>3105</v>
      </c>
      <c r="DDB147" s="28" t="s">
        <v>3140</v>
      </c>
      <c r="DDC147" s="28" t="s">
        <v>3141</v>
      </c>
      <c r="DDD147" s="31">
        <v>1995</v>
      </c>
      <c r="DDE147" s="35"/>
      <c r="DDF147" s="31">
        <v>2019</v>
      </c>
      <c r="DDG147" s="26"/>
      <c r="DDH147" s="14" t="s">
        <v>3142</v>
      </c>
      <c r="DDI147" s="55" t="s">
        <v>3105</v>
      </c>
      <c r="DDJ147" s="28" t="s">
        <v>3140</v>
      </c>
      <c r="DDK147" s="28" t="s">
        <v>3141</v>
      </c>
      <c r="DDL147" s="31">
        <v>1995</v>
      </c>
      <c r="DDM147" s="35"/>
      <c r="DDN147" s="31">
        <v>2019</v>
      </c>
      <c r="DDO147" s="26"/>
      <c r="DDP147" s="14" t="s">
        <v>3142</v>
      </c>
      <c r="DDQ147" s="55" t="s">
        <v>3105</v>
      </c>
      <c r="DDR147" s="28" t="s">
        <v>3140</v>
      </c>
      <c r="DDS147" s="28" t="s">
        <v>3141</v>
      </c>
      <c r="DDT147" s="31">
        <v>1995</v>
      </c>
      <c r="DDU147" s="35"/>
      <c r="DDV147" s="31">
        <v>2019</v>
      </c>
      <c r="DDW147" s="26"/>
      <c r="DDX147" s="14" t="s">
        <v>3142</v>
      </c>
      <c r="DDY147" s="55" t="s">
        <v>3105</v>
      </c>
      <c r="DDZ147" s="28" t="s">
        <v>3140</v>
      </c>
      <c r="DEA147" s="28" t="s">
        <v>3141</v>
      </c>
      <c r="DEB147" s="31">
        <v>1995</v>
      </c>
      <c r="DEC147" s="35"/>
      <c r="DED147" s="31">
        <v>2019</v>
      </c>
      <c r="DEE147" s="26"/>
      <c r="DEF147" s="14" t="s">
        <v>3142</v>
      </c>
      <c r="DEG147" s="55" t="s">
        <v>3105</v>
      </c>
      <c r="DEH147" s="28" t="s">
        <v>3140</v>
      </c>
      <c r="DEI147" s="28" t="s">
        <v>3141</v>
      </c>
      <c r="DEJ147" s="31">
        <v>1995</v>
      </c>
      <c r="DEK147" s="35"/>
      <c r="DEL147" s="31">
        <v>2019</v>
      </c>
      <c r="DEM147" s="26"/>
      <c r="DEN147" s="14" t="s">
        <v>3142</v>
      </c>
      <c r="DEO147" s="55" t="s">
        <v>3105</v>
      </c>
      <c r="DEP147" s="28" t="s">
        <v>3140</v>
      </c>
      <c r="DEQ147" s="28" t="s">
        <v>3141</v>
      </c>
      <c r="DER147" s="31">
        <v>1995</v>
      </c>
      <c r="DES147" s="35"/>
      <c r="DET147" s="31">
        <v>2019</v>
      </c>
      <c r="DEU147" s="26"/>
      <c r="DEV147" s="14" t="s">
        <v>3142</v>
      </c>
      <c r="DEW147" s="55" t="s">
        <v>3105</v>
      </c>
      <c r="DEX147" s="28" t="s">
        <v>3140</v>
      </c>
      <c r="DEY147" s="28" t="s">
        <v>3141</v>
      </c>
      <c r="DEZ147" s="31">
        <v>1995</v>
      </c>
      <c r="DFA147" s="35"/>
      <c r="DFB147" s="31">
        <v>2019</v>
      </c>
      <c r="DFC147" s="26"/>
      <c r="DFD147" s="14" t="s">
        <v>3142</v>
      </c>
      <c r="DFE147" s="55" t="s">
        <v>3105</v>
      </c>
      <c r="DFF147" s="28" t="s">
        <v>3140</v>
      </c>
      <c r="DFG147" s="28" t="s">
        <v>3141</v>
      </c>
      <c r="DFH147" s="31">
        <v>1995</v>
      </c>
      <c r="DFI147" s="35"/>
      <c r="DFJ147" s="31">
        <v>2019</v>
      </c>
      <c r="DFK147" s="26"/>
      <c r="DFL147" s="14" t="s">
        <v>3142</v>
      </c>
      <c r="DFM147" s="55" t="s">
        <v>3105</v>
      </c>
      <c r="DFN147" s="28" t="s">
        <v>3140</v>
      </c>
      <c r="DFO147" s="28" t="s">
        <v>3141</v>
      </c>
      <c r="DFP147" s="31">
        <v>1995</v>
      </c>
      <c r="DFQ147" s="35"/>
      <c r="DFR147" s="31">
        <v>2019</v>
      </c>
      <c r="DFS147" s="26"/>
      <c r="DFT147" s="14" t="s">
        <v>3142</v>
      </c>
      <c r="DFU147" s="55" t="s">
        <v>3105</v>
      </c>
      <c r="DFV147" s="28" t="s">
        <v>3140</v>
      </c>
      <c r="DFW147" s="28" t="s">
        <v>3141</v>
      </c>
      <c r="DFX147" s="31">
        <v>1995</v>
      </c>
      <c r="DFY147" s="35"/>
      <c r="DFZ147" s="31">
        <v>2019</v>
      </c>
      <c r="DGA147" s="26"/>
      <c r="DGB147" s="14" t="s">
        <v>3142</v>
      </c>
      <c r="DGC147" s="55" t="s">
        <v>3105</v>
      </c>
      <c r="DGD147" s="28" t="s">
        <v>3140</v>
      </c>
      <c r="DGE147" s="28" t="s">
        <v>3141</v>
      </c>
      <c r="DGF147" s="31">
        <v>1995</v>
      </c>
      <c r="DGG147" s="35"/>
      <c r="DGH147" s="31">
        <v>2019</v>
      </c>
      <c r="DGI147" s="26"/>
      <c r="DGJ147" s="14" t="s">
        <v>3142</v>
      </c>
      <c r="DGK147" s="55" t="s">
        <v>3105</v>
      </c>
      <c r="DGL147" s="28" t="s">
        <v>3140</v>
      </c>
      <c r="DGM147" s="28" t="s">
        <v>3141</v>
      </c>
      <c r="DGN147" s="31">
        <v>1995</v>
      </c>
      <c r="DGO147" s="35"/>
      <c r="DGP147" s="31">
        <v>2019</v>
      </c>
      <c r="DGQ147" s="26"/>
      <c r="DGR147" s="14" t="s">
        <v>3142</v>
      </c>
      <c r="DGS147" s="55" t="s">
        <v>3105</v>
      </c>
      <c r="DGT147" s="28" t="s">
        <v>3140</v>
      </c>
      <c r="DGU147" s="28" t="s">
        <v>3141</v>
      </c>
      <c r="DGV147" s="31">
        <v>1995</v>
      </c>
      <c r="DGW147" s="35"/>
      <c r="DGX147" s="31">
        <v>2019</v>
      </c>
      <c r="DGY147" s="26"/>
      <c r="DGZ147" s="14" t="s">
        <v>3142</v>
      </c>
      <c r="DHA147" s="55" t="s">
        <v>3105</v>
      </c>
      <c r="DHB147" s="28" t="s">
        <v>3140</v>
      </c>
      <c r="DHC147" s="28" t="s">
        <v>3141</v>
      </c>
      <c r="DHD147" s="31">
        <v>1995</v>
      </c>
      <c r="DHE147" s="35"/>
      <c r="DHF147" s="31">
        <v>2019</v>
      </c>
      <c r="DHG147" s="26"/>
      <c r="DHH147" s="14" t="s">
        <v>3142</v>
      </c>
      <c r="DHI147" s="55" t="s">
        <v>3105</v>
      </c>
      <c r="DHJ147" s="28" t="s">
        <v>3140</v>
      </c>
      <c r="DHK147" s="28" t="s">
        <v>3141</v>
      </c>
      <c r="DHL147" s="31">
        <v>1995</v>
      </c>
      <c r="DHM147" s="35"/>
      <c r="DHN147" s="31">
        <v>2019</v>
      </c>
      <c r="DHO147" s="26"/>
      <c r="DHP147" s="14" t="s">
        <v>3142</v>
      </c>
      <c r="DHQ147" s="55" t="s">
        <v>3105</v>
      </c>
      <c r="DHR147" s="28" t="s">
        <v>3140</v>
      </c>
      <c r="DHS147" s="28" t="s">
        <v>3141</v>
      </c>
      <c r="DHT147" s="31">
        <v>1995</v>
      </c>
      <c r="DHU147" s="35"/>
      <c r="DHV147" s="31">
        <v>2019</v>
      </c>
      <c r="DHW147" s="26"/>
      <c r="DHX147" s="14" t="s">
        <v>3142</v>
      </c>
      <c r="DHY147" s="55" t="s">
        <v>3105</v>
      </c>
      <c r="DHZ147" s="28" t="s">
        <v>3140</v>
      </c>
      <c r="DIA147" s="28" t="s">
        <v>3141</v>
      </c>
      <c r="DIB147" s="31">
        <v>1995</v>
      </c>
      <c r="DIC147" s="35"/>
      <c r="DID147" s="31">
        <v>2019</v>
      </c>
      <c r="DIE147" s="26"/>
      <c r="DIF147" s="14" t="s">
        <v>3142</v>
      </c>
      <c r="DIG147" s="55" t="s">
        <v>3105</v>
      </c>
      <c r="DIH147" s="28" t="s">
        <v>3140</v>
      </c>
      <c r="DII147" s="28" t="s">
        <v>3141</v>
      </c>
      <c r="DIJ147" s="31">
        <v>1995</v>
      </c>
      <c r="DIK147" s="35"/>
      <c r="DIL147" s="31">
        <v>2019</v>
      </c>
      <c r="DIM147" s="26"/>
      <c r="DIN147" s="14" t="s">
        <v>3142</v>
      </c>
      <c r="DIO147" s="55" t="s">
        <v>3105</v>
      </c>
      <c r="DIP147" s="28" t="s">
        <v>3140</v>
      </c>
      <c r="DIQ147" s="28" t="s">
        <v>3141</v>
      </c>
      <c r="DIR147" s="31">
        <v>1995</v>
      </c>
      <c r="DIS147" s="35"/>
      <c r="DIT147" s="31">
        <v>2019</v>
      </c>
      <c r="DIU147" s="26"/>
      <c r="DIV147" s="14" t="s">
        <v>3142</v>
      </c>
      <c r="DIW147" s="55" t="s">
        <v>3105</v>
      </c>
      <c r="DIX147" s="28" t="s">
        <v>3140</v>
      </c>
      <c r="DIY147" s="28" t="s">
        <v>3141</v>
      </c>
      <c r="DIZ147" s="31">
        <v>1995</v>
      </c>
      <c r="DJA147" s="35"/>
      <c r="DJB147" s="31">
        <v>2019</v>
      </c>
      <c r="DJC147" s="26"/>
      <c r="DJD147" s="14" t="s">
        <v>3142</v>
      </c>
      <c r="DJE147" s="55" t="s">
        <v>3105</v>
      </c>
      <c r="DJF147" s="28" t="s">
        <v>3140</v>
      </c>
      <c r="DJG147" s="28" t="s">
        <v>3141</v>
      </c>
      <c r="DJH147" s="31">
        <v>1995</v>
      </c>
      <c r="DJI147" s="35"/>
      <c r="DJJ147" s="31">
        <v>2019</v>
      </c>
      <c r="DJK147" s="26"/>
      <c r="DJL147" s="14" t="s">
        <v>3142</v>
      </c>
      <c r="DJM147" s="55" t="s">
        <v>3105</v>
      </c>
      <c r="DJN147" s="28" t="s">
        <v>3140</v>
      </c>
      <c r="DJO147" s="28" t="s">
        <v>3141</v>
      </c>
      <c r="DJP147" s="31">
        <v>1995</v>
      </c>
      <c r="DJQ147" s="35"/>
      <c r="DJR147" s="31">
        <v>2019</v>
      </c>
      <c r="DJS147" s="26"/>
      <c r="DJT147" s="14" t="s">
        <v>3142</v>
      </c>
      <c r="DJU147" s="55" t="s">
        <v>3105</v>
      </c>
      <c r="DJV147" s="28" t="s">
        <v>3140</v>
      </c>
      <c r="DJW147" s="28" t="s">
        <v>3141</v>
      </c>
      <c r="DJX147" s="31">
        <v>1995</v>
      </c>
      <c r="DJY147" s="35"/>
      <c r="DJZ147" s="31">
        <v>2019</v>
      </c>
      <c r="DKA147" s="26"/>
      <c r="DKB147" s="14" t="s">
        <v>3142</v>
      </c>
      <c r="DKC147" s="55" t="s">
        <v>3105</v>
      </c>
      <c r="DKD147" s="28" t="s">
        <v>3140</v>
      </c>
      <c r="DKE147" s="28" t="s">
        <v>3141</v>
      </c>
      <c r="DKF147" s="31">
        <v>1995</v>
      </c>
      <c r="DKG147" s="35"/>
      <c r="DKH147" s="31">
        <v>2019</v>
      </c>
      <c r="DKI147" s="26"/>
      <c r="DKJ147" s="14" t="s">
        <v>3142</v>
      </c>
      <c r="DKK147" s="55" t="s">
        <v>3105</v>
      </c>
      <c r="DKL147" s="28" t="s">
        <v>3140</v>
      </c>
      <c r="DKM147" s="28" t="s">
        <v>3141</v>
      </c>
      <c r="DKN147" s="31">
        <v>1995</v>
      </c>
      <c r="DKO147" s="35"/>
      <c r="DKP147" s="31">
        <v>2019</v>
      </c>
      <c r="DKQ147" s="26"/>
      <c r="DKR147" s="14" t="s">
        <v>3142</v>
      </c>
      <c r="DKS147" s="55" t="s">
        <v>3105</v>
      </c>
      <c r="DKT147" s="28" t="s">
        <v>3140</v>
      </c>
      <c r="DKU147" s="28" t="s">
        <v>3141</v>
      </c>
      <c r="DKV147" s="31">
        <v>1995</v>
      </c>
      <c r="DKW147" s="35"/>
      <c r="DKX147" s="31">
        <v>2019</v>
      </c>
      <c r="DKY147" s="26"/>
      <c r="DKZ147" s="14" t="s">
        <v>3142</v>
      </c>
      <c r="DLA147" s="55" t="s">
        <v>3105</v>
      </c>
      <c r="DLB147" s="28" t="s">
        <v>3140</v>
      </c>
      <c r="DLC147" s="28" t="s">
        <v>3141</v>
      </c>
      <c r="DLD147" s="31">
        <v>1995</v>
      </c>
      <c r="DLE147" s="35"/>
      <c r="DLF147" s="31">
        <v>2019</v>
      </c>
      <c r="DLG147" s="26"/>
      <c r="DLH147" s="14" t="s">
        <v>3142</v>
      </c>
      <c r="DLI147" s="55" t="s">
        <v>3105</v>
      </c>
      <c r="DLJ147" s="28" t="s">
        <v>3140</v>
      </c>
      <c r="DLK147" s="28" t="s">
        <v>3141</v>
      </c>
      <c r="DLL147" s="31">
        <v>1995</v>
      </c>
      <c r="DLM147" s="35"/>
      <c r="DLN147" s="31">
        <v>2019</v>
      </c>
      <c r="DLO147" s="26"/>
      <c r="DLP147" s="14" t="s">
        <v>3142</v>
      </c>
      <c r="DLQ147" s="55" t="s">
        <v>3105</v>
      </c>
      <c r="DLR147" s="28" t="s">
        <v>3140</v>
      </c>
      <c r="DLS147" s="28" t="s">
        <v>3141</v>
      </c>
      <c r="DLT147" s="31">
        <v>1995</v>
      </c>
      <c r="DLU147" s="35"/>
      <c r="DLV147" s="31">
        <v>2019</v>
      </c>
      <c r="DLW147" s="26"/>
      <c r="DLX147" s="14" t="s">
        <v>3142</v>
      </c>
      <c r="DLY147" s="55" t="s">
        <v>3105</v>
      </c>
      <c r="DLZ147" s="28" t="s">
        <v>3140</v>
      </c>
      <c r="DMA147" s="28" t="s">
        <v>3141</v>
      </c>
      <c r="DMB147" s="31">
        <v>1995</v>
      </c>
      <c r="DMC147" s="35"/>
      <c r="DMD147" s="31">
        <v>2019</v>
      </c>
      <c r="DME147" s="26"/>
      <c r="DMF147" s="14" t="s">
        <v>3142</v>
      </c>
      <c r="DMG147" s="55" t="s">
        <v>3105</v>
      </c>
      <c r="DMH147" s="28" t="s">
        <v>3140</v>
      </c>
      <c r="DMI147" s="28" t="s">
        <v>3141</v>
      </c>
      <c r="DMJ147" s="31">
        <v>1995</v>
      </c>
      <c r="DMK147" s="35"/>
      <c r="DML147" s="31">
        <v>2019</v>
      </c>
      <c r="DMM147" s="26"/>
      <c r="DMN147" s="14" t="s">
        <v>3142</v>
      </c>
      <c r="DMO147" s="55" t="s">
        <v>3105</v>
      </c>
      <c r="DMP147" s="28" t="s">
        <v>3140</v>
      </c>
      <c r="DMQ147" s="28" t="s">
        <v>3141</v>
      </c>
      <c r="DMR147" s="31">
        <v>1995</v>
      </c>
      <c r="DMS147" s="35"/>
      <c r="DMT147" s="31">
        <v>2019</v>
      </c>
      <c r="DMU147" s="26"/>
      <c r="DMV147" s="14" t="s">
        <v>3142</v>
      </c>
      <c r="DMW147" s="55" t="s">
        <v>3105</v>
      </c>
      <c r="DMX147" s="28" t="s">
        <v>3140</v>
      </c>
      <c r="DMY147" s="28" t="s">
        <v>3141</v>
      </c>
      <c r="DMZ147" s="31">
        <v>1995</v>
      </c>
      <c r="DNA147" s="35"/>
      <c r="DNB147" s="31">
        <v>2019</v>
      </c>
      <c r="DNC147" s="26"/>
      <c r="DND147" s="14" t="s">
        <v>3142</v>
      </c>
      <c r="DNE147" s="55" t="s">
        <v>3105</v>
      </c>
      <c r="DNF147" s="28" t="s">
        <v>3140</v>
      </c>
      <c r="DNG147" s="28" t="s">
        <v>3141</v>
      </c>
      <c r="DNH147" s="31">
        <v>1995</v>
      </c>
      <c r="DNI147" s="35"/>
      <c r="DNJ147" s="31">
        <v>2019</v>
      </c>
      <c r="DNK147" s="26"/>
      <c r="DNL147" s="14" t="s">
        <v>3142</v>
      </c>
      <c r="DNM147" s="55" t="s">
        <v>3105</v>
      </c>
      <c r="DNN147" s="28" t="s">
        <v>3140</v>
      </c>
      <c r="DNO147" s="28" t="s">
        <v>3141</v>
      </c>
      <c r="DNP147" s="31">
        <v>1995</v>
      </c>
      <c r="DNQ147" s="35"/>
      <c r="DNR147" s="31">
        <v>2019</v>
      </c>
      <c r="DNS147" s="26"/>
      <c r="DNT147" s="14" t="s">
        <v>3142</v>
      </c>
      <c r="DNU147" s="55" t="s">
        <v>3105</v>
      </c>
      <c r="DNV147" s="28" t="s">
        <v>3140</v>
      </c>
      <c r="DNW147" s="28" t="s">
        <v>3141</v>
      </c>
      <c r="DNX147" s="31">
        <v>1995</v>
      </c>
      <c r="DNY147" s="35"/>
      <c r="DNZ147" s="31">
        <v>2019</v>
      </c>
      <c r="DOA147" s="26"/>
      <c r="DOB147" s="14" t="s">
        <v>3142</v>
      </c>
      <c r="DOC147" s="55" t="s">
        <v>3105</v>
      </c>
      <c r="DOD147" s="28" t="s">
        <v>3140</v>
      </c>
      <c r="DOE147" s="28" t="s">
        <v>3141</v>
      </c>
      <c r="DOF147" s="31">
        <v>1995</v>
      </c>
      <c r="DOG147" s="35"/>
      <c r="DOH147" s="31">
        <v>2019</v>
      </c>
      <c r="DOI147" s="26"/>
      <c r="DOJ147" s="14" t="s">
        <v>3142</v>
      </c>
      <c r="DOK147" s="55" t="s">
        <v>3105</v>
      </c>
      <c r="DOL147" s="28" t="s">
        <v>3140</v>
      </c>
      <c r="DOM147" s="28" t="s">
        <v>3141</v>
      </c>
      <c r="DON147" s="31">
        <v>1995</v>
      </c>
      <c r="DOO147" s="35"/>
      <c r="DOP147" s="31">
        <v>2019</v>
      </c>
      <c r="DOQ147" s="26"/>
      <c r="DOR147" s="14" t="s">
        <v>3142</v>
      </c>
      <c r="DOS147" s="55" t="s">
        <v>3105</v>
      </c>
      <c r="DOT147" s="28" t="s">
        <v>3140</v>
      </c>
      <c r="DOU147" s="28" t="s">
        <v>3141</v>
      </c>
      <c r="DOV147" s="31">
        <v>1995</v>
      </c>
      <c r="DOW147" s="35"/>
      <c r="DOX147" s="31">
        <v>2019</v>
      </c>
      <c r="DOY147" s="26"/>
      <c r="DOZ147" s="14" t="s">
        <v>3142</v>
      </c>
      <c r="DPA147" s="55" t="s">
        <v>3105</v>
      </c>
      <c r="DPB147" s="28" t="s">
        <v>3140</v>
      </c>
      <c r="DPC147" s="28" t="s">
        <v>3141</v>
      </c>
      <c r="DPD147" s="31">
        <v>1995</v>
      </c>
      <c r="DPE147" s="35"/>
      <c r="DPF147" s="31">
        <v>2019</v>
      </c>
      <c r="DPG147" s="26"/>
      <c r="DPH147" s="14" t="s">
        <v>3142</v>
      </c>
      <c r="DPI147" s="55" t="s">
        <v>3105</v>
      </c>
      <c r="DPJ147" s="28" t="s">
        <v>3140</v>
      </c>
      <c r="DPK147" s="28" t="s">
        <v>3141</v>
      </c>
      <c r="DPL147" s="31">
        <v>1995</v>
      </c>
      <c r="DPM147" s="35"/>
      <c r="DPN147" s="31">
        <v>2019</v>
      </c>
      <c r="DPO147" s="26"/>
      <c r="DPP147" s="14" t="s">
        <v>3142</v>
      </c>
      <c r="DPQ147" s="55" t="s">
        <v>3105</v>
      </c>
      <c r="DPR147" s="28" t="s">
        <v>3140</v>
      </c>
      <c r="DPS147" s="28" t="s">
        <v>3141</v>
      </c>
      <c r="DPT147" s="31">
        <v>1995</v>
      </c>
      <c r="DPU147" s="35"/>
      <c r="DPV147" s="31">
        <v>2019</v>
      </c>
      <c r="DPW147" s="26"/>
      <c r="DPX147" s="14" t="s">
        <v>3142</v>
      </c>
      <c r="DPY147" s="55" t="s">
        <v>3105</v>
      </c>
      <c r="DPZ147" s="28" t="s">
        <v>3140</v>
      </c>
      <c r="DQA147" s="28" t="s">
        <v>3141</v>
      </c>
      <c r="DQB147" s="31">
        <v>1995</v>
      </c>
      <c r="DQC147" s="35"/>
      <c r="DQD147" s="31">
        <v>2019</v>
      </c>
      <c r="DQE147" s="26"/>
      <c r="DQF147" s="14" t="s">
        <v>3142</v>
      </c>
      <c r="DQG147" s="55" t="s">
        <v>3105</v>
      </c>
      <c r="DQH147" s="28" t="s">
        <v>3140</v>
      </c>
      <c r="DQI147" s="28" t="s">
        <v>3141</v>
      </c>
      <c r="DQJ147" s="31">
        <v>1995</v>
      </c>
      <c r="DQK147" s="35"/>
      <c r="DQL147" s="31">
        <v>2019</v>
      </c>
      <c r="DQM147" s="26"/>
      <c r="DQN147" s="14" t="s">
        <v>3142</v>
      </c>
      <c r="DQO147" s="55" t="s">
        <v>3105</v>
      </c>
      <c r="DQP147" s="28" t="s">
        <v>3140</v>
      </c>
      <c r="DQQ147" s="28" t="s">
        <v>3141</v>
      </c>
      <c r="DQR147" s="31">
        <v>1995</v>
      </c>
      <c r="DQS147" s="35"/>
      <c r="DQT147" s="31">
        <v>2019</v>
      </c>
      <c r="DQU147" s="26"/>
      <c r="DQV147" s="14" t="s">
        <v>3142</v>
      </c>
      <c r="DQW147" s="55" t="s">
        <v>3105</v>
      </c>
      <c r="DQX147" s="28" t="s">
        <v>3140</v>
      </c>
      <c r="DQY147" s="28" t="s">
        <v>3141</v>
      </c>
      <c r="DQZ147" s="31">
        <v>1995</v>
      </c>
      <c r="DRA147" s="35"/>
      <c r="DRB147" s="31">
        <v>2019</v>
      </c>
      <c r="DRC147" s="26"/>
      <c r="DRD147" s="14" t="s">
        <v>3142</v>
      </c>
      <c r="DRE147" s="55" t="s">
        <v>3105</v>
      </c>
      <c r="DRF147" s="28" t="s">
        <v>3140</v>
      </c>
      <c r="DRG147" s="28" t="s">
        <v>3141</v>
      </c>
      <c r="DRH147" s="31">
        <v>1995</v>
      </c>
      <c r="DRI147" s="35"/>
      <c r="DRJ147" s="31">
        <v>2019</v>
      </c>
      <c r="DRK147" s="26"/>
      <c r="DRL147" s="14" t="s">
        <v>3142</v>
      </c>
      <c r="DRM147" s="55" t="s">
        <v>3105</v>
      </c>
      <c r="DRN147" s="28" t="s">
        <v>3140</v>
      </c>
      <c r="DRO147" s="28" t="s">
        <v>3141</v>
      </c>
      <c r="DRP147" s="31">
        <v>1995</v>
      </c>
      <c r="DRQ147" s="35"/>
      <c r="DRR147" s="31">
        <v>2019</v>
      </c>
      <c r="DRS147" s="26"/>
      <c r="DRT147" s="14" t="s">
        <v>3142</v>
      </c>
      <c r="DRU147" s="55" t="s">
        <v>3105</v>
      </c>
      <c r="DRV147" s="28" t="s">
        <v>3140</v>
      </c>
      <c r="DRW147" s="28" t="s">
        <v>3141</v>
      </c>
      <c r="DRX147" s="31">
        <v>1995</v>
      </c>
      <c r="DRY147" s="35"/>
      <c r="DRZ147" s="31">
        <v>2019</v>
      </c>
      <c r="DSA147" s="26"/>
      <c r="DSB147" s="14" t="s">
        <v>3142</v>
      </c>
      <c r="DSC147" s="55" t="s">
        <v>3105</v>
      </c>
      <c r="DSD147" s="28" t="s">
        <v>3140</v>
      </c>
      <c r="DSE147" s="28" t="s">
        <v>3141</v>
      </c>
      <c r="DSF147" s="31">
        <v>1995</v>
      </c>
      <c r="DSG147" s="35"/>
      <c r="DSH147" s="31">
        <v>2019</v>
      </c>
      <c r="DSI147" s="26"/>
      <c r="DSJ147" s="14" t="s">
        <v>3142</v>
      </c>
      <c r="DSK147" s="55" t="s">
        <v>3105</v>
      </c>
      <c r="DSL147" s="28" t="s">
        <v>3140</v>
      </c>
      <c r="DSM147" s="28" t="s">
        <v>3141</v>
      </c>
      <c r="DSN147" s="31">
        <v>1995</v>
      </c>
      <c r="DSO147" s="35"/>
      <c r="DSP147" s="31">
        <v>2019</v>
      </c>
      <c r="DSQ147" s="26"/>
      <c r="DSR147" s="14" t="s">
        <v>3142</v>
      </c>
      <c r="DSS147" s="55" t="s">
        <v>3105</v>
      </c>
      <c r="DST147" s="28" t="s">
        <v>3140</v>
      </c>
      <c r="DSU147" s="28" t="s">
        <v>3141</v>
      </c>
      <c r="DSV147" s="31">
        <v>1995</v>
      </c>
      <c r="DSW147" s="35"/>
      <c r="DSX147" s="31">
        <v>2019</v>
      </c>
      <c r="DSY147" s="26"/>
      <c r="DSZ147" s="14" t="s">
        <v>3142</v>
      </c>
      <c r="DTA147" s="55" t="s">
        <v>3105</v>
      </c>
      <c r="DTB147" s="28" t="s">
        <v>3140</v>
      </c>
      <c r="DTC147" s="28" t="s">
        <v>3141</v>
      </c>
      <c r="DTD147" s="31">
        <v>1995</v>
      </c>
      <c r="DTE147" s="35"/>
      <c r="DTF147" s="31">
        <v>2019</v>
      </c>
      <c r="DTG147" s="26"/>
      <c r="DTH147" s="14" t="s">
        <v>3142</v>
      </c>
      <c r="DTI147" s="55" t="s">
        <v>3105</v>
      </c>
      <c r="DTJ147" s="28" t="s">
        <v>3140</v>
      </c>
      <c r="DTK147" s="28" t="s">
        <v>3141</v>
      </c>
      <c r="DTL147" s="31">
        <v>1995</v>
      </c>
      <c r="DTM147" s="35"/>
      <c r="DTN147" s="31">
        <v>2019</v>
      </c>
      <c r="DTO147" s="26"/>
      <c r="DTP147" s="14" t="s">
        <v>3142</v>
      </c>
      <c r="DTQ147" s="55" t="s">
        <v>3105</v>
      </c>
      <c r="DTR147" s="28" t="s">
        <v>3140</v>
      </c>
      <c r="DTS147" s="28" t="s">
        <v>3141</v>
      </c>
      <c r="DTT147" s="31">
        <v>1995</v>
      </c>
      <c r="DTU147" s="35"/>
      <c r="DTV147" s="31">
        <v>2019</v>
      </c>
      <c r="DTW147" s="26"/>
      <c r="DTX147" s="14" t="s">
        <v>3142</v>
      </c>
      <c r="DTY147" s="55" t="s">
        <v>3105</v>
      </c>
      <c r="DTZ147" s="28" t="s">
        <v>3140</v>
      </c>
      <c r="DUA147" s="28" t="s">
        <v>3141</v>
      </c>
      <c r="DUB147" s="31">
        <v>1995</v>
      </c>
      <c r="DUC147" s="35"/>
      <c r="DUD147" s="31">
        <v>2019</v>
      </c>
      <c r="DUE147" s="26"/>
      <c r="DUF147" s="14" t="s">
        <v>3142</v>
      </c>
      <c r="DUG147" s="55" t="s">
        <v>3105</v>
      </c>
      <c r="DUH147" s="28" t="s">
        <v>3140</v>
      </c>
      <c r="DUI147" s="28" t="s">
        <v>3141</v>
      </c>
      <c r="DUJ147" s="31">
        <v>1995</v>
      </c>
      <c r="DUK147" s="35"/>
      <c r="DUL147" s="31">
        <v>2019</v>
      </c>
      <c r="DUM147" s="26"/>
      <c r="DUN147" s="14" t="s">
        <v>3142</v>
      </c>
      <c r="DUO147" s="55" t="s">
        <v>3105</v>
      </c>
      <c r="DUP147" s="28" t="s">
        <v>3140</v>
      </c>
      <c r="DUQ147" s="28" t="s">
        <v>3141</v>
      </c>
      <c r="DUR147" s="31">
        <v>1995</v>
      </c>
      <c r="DUS147" s="35"/>
      <c r="DUT147" s="31">
        <v>2019</v>
      </c>
      <c r="DUU147" s="26"/>
      <c r="DUV147" s="14" t="s">
        <v>3142</v>
      </c>
      <c r="DUW147" s="55" t="s">
        <v>3105</v>
      </c>
      <c r="DUX147" s="28" t="s">
        <v>3140</v>
      </c>
      <c r="DUY147" s="28" t="s">
        <v>3141</v>
      </c>
      <c r="DUZ147" s="31">
        <v>1995</v>
      </c>
      <c r="DVA147" s="35"/>
      <c r="DVB147" s="31">
        <v>2019</v>
      </c>
      <c r="DVC147" s="26"/>
      <c r="DVD147" s="14" t="s">
        <v>3142</v>
      </c>
      <c r="DVE147" s="55" t="s">
        <v>3105</v>
      </c>
      <c r="DVF147" s="28" t="s">
        <v>3140</v>
      </c>
      <c r="DVG147" s="28" t="s">
        <v>3141</v>
      </c>
      <c r="DVH147" s="31">
        <v>1995</v>
      </c>
      <c r="DVI147" s="35"/>
      <c r="DVJ147" s="31">
        <v>2019</v>
      </c>
      <c r="DVK147" s="26"/>
      <c r="DVL147" s="14" t="s">
        <v>3142</v>
      </c>
      <c r="DVM147" s="55" t="s">
        <v>3105</v>
      </c>
      <c r="DVN147" s="28" t="s">
        <v>3140</v>
      </c>
      <c r="DVO147" s="28" t="s">
        <v>3141</v>
      </c>
      <c r="DVP147" s="31">
        <v>1995</v>
      </c>
      <c r="DVQ147" s="35"/>
      <c r="DVR147" s="31">
        <v>2019</v>
      </c>
      <c r="DVS147" s="26"/>
      <c r="DVT147" s="14" t="s">
        <v>3142</v>
      </c>
      <c r="DVU147" s="55" t="s">
        <v>3105</v>
      </c>
      <c r="DVV147" s="28" t="s">
        <v>3140</v>
      </c>
      <c r="DVW147" s="28" t="s">
        <v>3141</v>
      </c>
      <c r="DVX147" s="31">
        <v>1995</v>
      </c>
      <c r="DVY147" s="35"/>
      <c r="DVZ147" s="31">
        <v>2019</v>
      </c>
      <c r="DWA147" s="26"/>
      <c r="DWB147" s="14" t="s">
        <v>3142</v>
      </c>
      <c r="DWC147" s="55" t="s">
        <v>3105</v>
      </c>
      <c r="DWD147" s="28" t="s">
        <v>3140</v>
      </c>
      <c r="DWE147" s="28" t="s">
        <v>3141</v>
      </c>
      <c r="DWF147" s="31">
        <v>1995</v>
      </c>
      <c r="DWG147" s="35"/>
      <c r="DWH147" s="31">
        <v>2019</v>
      </c>
      <c r="DWI147" s="26"/>
      <c r="DWJ147" s="14" t="s">
        <v>3142</v>
      </c>
      <c r="DWK147" s="55" t="s">
        <v>3105</v>
      </c>
      <c r="DWL147" s="28" t="s">
        <v>3140</v>
      </c>
      <c r="DWM147" s="28" t="s">
        <v>3141</v>
      </c>
      <c r="DWN147" s="31">
        <v>1995</v>
      </c>
      <c r="DWO147" s="35"/>
      <c r="DWP147" s="31">
        <v>2019</v>
      </c>
      <c r="DWQ147" s="26"/>
      <c r="DWR147" s="14" t="s">
        <v>3142</v>
      </c>
      <c r="DWS147" s="55" t="s">
        <v>3105</v>
      </c>
      <c r="DWT147" s="28" t="s">
        <v>3140</v>
      </c>
      <c r="DWU147" s="28" t="s">
        <v>3141</v>
      </c>
      <c r="DWV147" s="31">
        <v>1995</v>
      </c>
      <c r="DWW147" s="35"/>
      <c r="DWX147" s="31">
        <v>2019</v>
      </c>
      <c r="DWY147" s="26"/>
      <c r="DWZ147" s="14" t="s">
        <v>3142</v>
      </c>
      <c r="DXA147" s="55" t="s">
        <v>3105</v>
      </c>
      <c r="DXB147" s="28" t="s">
        <v>3140</v>
      </c>
      <c r="DXC147" s="28" t="s">
        <v>3141</v>
      </c>
      <c r="DXD147" s="31">
        <v>1995</v>
      </c>
      <c r="DXE147" s="35"/>
      <c r="DXF147" s="31">
        <v>2019</v>
      </c>
      <c r="DXG147" s="26"/>
      <c r="DXH147" s="14" t="s">
        <v>3142</v>
      </c>
      <c r="DXI147" s="55" t="s">
        <v>3105</v>
      </c>
      <c r="DXJ147" s="28" t="s">
        <v>3140</v>
      </c>
      <c r="DXK147" s="28" t="s">
        <v>3141</v>
      </c>
      <c r="DXL147" s="31">
        <v>1995</v>
      </c>
      <c r="DXM147" s="35"/>
      <c r="DXN147" s="31">
        <v>2019</v>
      </c>
      <c r="DXO147" s="26"/>
      <c r="DXP147" s="14" t="s">
        <v>3142</v>
      </c>
      <c r="DXQ147" s="55" t="s">
        <v>3105</v>
      </c>
      <c r="DXR147" s="28" t="s">
        <v>3140</v>
      </c>
      <c r="DXS147" s="28" t="s">
        <v>3141</v>
      </c>
      <c r="DXT147" s="31">
        <v>1995</v>
      </c>
      <c r="DXU147" s="35"/>
      <c r="DXV147" s="31">
        <v>2019</v>
      </c>
      <c r="DXW147" s="26"/>
      <c r="DXX147" s="14" t="s">
        <v>3142</v>
      </c>
      <c r="DXY147" s="55" t="s">
        <v>3105</v>
      </c>
      <c r="DXZ147" s="28" t="s">
        <v>3140</v>
      </c>
      <c r="DYA147" s="28" t="s">
        <v>3141</v>
      </c>
      <c r="DYB147" s="31">
        <v>1995</v>
      </c>
      <c r="DYC147" s="35"/>
      <c r="DYD147" s="31">
        <v>2019</v>
      </c>
      <c r="DYE147" s="26"/>
      <c r="DYF147" s="14" t="s">
        <v>3142</v>
      </c>
      <c r="DYG147" s="55" t="s">
        <v>3105</v>
      </c>
      <c r="DYH147" s="28" t="s">
        <v>3140</v>
      </c>
      <c r="DYI147" s="28" t="s">
        <v>3141</v>
      </c>
      <c r="DYJ147" s="31">
        <v>1995</v>
      </c>
      <c r="DYK147" s="35"/>
      <c r="DYL147" s="31">
        <v>2019</v>
      </c>
      <c r="DYM147" s="26"/>
      <c r="DYN147" s="14" t="s">
        <v>3142</v>
      </c>
      <c r="DYO147" s="55" t="s">
        <v>3105</v>
      </c>
      <c r="DYP147" s="28" t="s">
        <v>3140</v>
      </c>
      <c r="DYQ147" s="28" t="s">
        <v>3141</v>
      </c>
      <c r="DYR147" s="31">
        <v>1995</v>
      </c>
      <c r="DYS147" s="35"/>
      <c r="DYT147" s="31">
        <v>2019</v>
      </c>
      <c r="DYU147" s="26"/>
      <c r="DYV147" s="14" t="s">
        <v>3142</v>
      </c>
      <c r="DYW147" s="55" t="s">
        <v>3105</v>
      </c>
      <c r="DYX147" s="28" t="s">
        <v>3140</v>
      </c>
      <c r="DYY147" s="28" t="s">
        <v>3141</v>
      </c>
      <c r="DYZ147" s="31">
        <v>1995</v>
      </c>
      <c r="DZA147" s="35"/>
      <c r="DZB147" s="31">
        <v>2019</v>
      </c>
      <c r="DZC147" s="26"/>
      <c r="DZD147" s="14" t="s">
        <v>3142</v>
      </c>
      <c r="DZE147" s="55" t="s">
        <v>3105</v>
      </c>
      <c r="DZF147" s="28" t="s">
        <v>3140</v>
      </c>
      <c r="DZG147" s="28" t="s">
        <v>3141</v>
      </c>
      <c r="DZH147" s="31">
        <v>1995</v>
      </c>
      <c r="DZI147" s="35"/>
      <c r="DZJ147" s="31">
        <v>2019</v>
      </c>
      <c r="DZK147" s="26"/>
      <c r="DZL147" s="14" t="s">
        <v>3142</v>
      </c>
      <c r="DZM147" s="55" t="s">
        <v>3105</v>
      </c>
      <c r="DZN147" s="28" t="s">
        <v>3140</v>
      </c>
      <c r="DZO147" s="28" t="s">
        <v>3141</v>
      </c>
      <c r="DZP147" s="31">
        <v>1995</v>
      </c>
      <c r="DZQ147" s="35"/>
      <c r="DZR147" s="31">
        <v>2019</v>
      </c>
      <c r="DZS147" s="26"/>
      <c r="DZT147" s="14" t="s">
        <v>3142</v>
      </c>
      <c r="DZU147" s="55" t="s">
        <v>3105</v>
      </c>
      <c r="DZV147" s="28" t="s">
        <v>3140</v>
      </c>
      <c r="DZW147" s="28" t="s">
        <v>3141</v>
      </c>
      <c r="DZX147" s="31">
        <v>1995</v>
      </c>
      <c r="DZY147" s="35"/>
      <c r="DZZ147" s="31">
        <v>2019</v>
      </c>
      <c r="EAA147" s="26"/>
      <c r="EAB147" s="14" t="s">
        <v>3142</v>
      </c>
      <c r="EAC147" s="55" t="s">
        <v>3105</v>
      </c>
      <c r="EAD147" s="28" t="s">
        <v>3140</v>
      </c>
      <c r="EAE147" s="28" t="s">
        <v>3141</v>
      </c>
      <c r="EAF147" s="31">
        <v>1995</v>
      </c>
      <c r="EAG147" s="35"/>
      <c r="EAH147" s="31">
        <v>2019</v>
      </c>
      <c r="EAI147" s="26"/>
      <c r="EAJ147" s="14" t="s">
        <v>3142</v>
      </c>
      <c r="EAK147" s="55" t="s">
        <v>3105</v>
      </c>
      <c r="EAL147" s="28" t="s">
        <v>3140</v>
      </c>
      <c r="EAM147" s="28" t="s">
        <v>3141</v>
      </c>
      <c r="EAN147" s="31">
        <v>1995</v>
      </c>
      <c r="EAO147" s="35"/>
      <c r="EAP147" s="31">
        <v>2019</v>
      </c>
      <c r="EAQ147" s="26"/>
      <c r="EAR147" s="14" t="s">
        <v>3142</v>
      </c>
      <c r="EAS147" s="55" t="s">
        <v>3105</v>
      </c>
      <c r="EAT147" s="28" t="s">
        <v>3140</v>
      </c>
      <c r="EAU147" s="28" t="s">
        <v>3141</v>
      </c>
      <c r="EAV147" s="31">
        <v>1995</v>
      </c>
      <c r="EAW147" s="35"/>
      <c r="EAX147" s="31">
        <v>2019</v>
      </c>
      <c r="EAY147" s="26"/>
      <c r="EAZ147" s="14" t="s">
        <v>3142</v>
      </c>
      <c r="EBA147" s="55" t="s">
        <v>3105</v>
      </c>
      <c r="EBB147" s="28" t="s">
        <v>3140</v>
      </c>
      <c r="EBC147" s="28" t="s">
        <v>3141</v>
      </c>
      <c r="EBD147" s="31">
        <v>1995</v>
      </c>
      <c r="EBE147" s="35"/>
      <c r="EBF147" s="31">
        <v>2019</v>
      </c>
      <c r="EBG147" s="26"/>
      <c r="EBH147" s="14" t="s">
        <v>3142</v>
      </c>
      <c r="EBI147" s="55" t="s">
        <v>3105</v>
      </c>
      <c r="EBJ147" s="28" t="s">
        <v>3140</v>
      </c>
      <c r="EBK147" s="28" t="s">
        <v>3141</v>
      </c>
      <c r="EBL147" s="31">
        <v>1995</v>
      </c>
      <c r="EBM147" s="35"/>
      <c r="EBN147" s="31">
        <v>2019</v>
      </c>
      <c r="EBO147" s="26"/>
      <c r="EBP147" s="14" t="s">
        <v>3142</v>
      </c>
      <c r="EBQ147" s="55" t="s">
        <v>3105</v>
      </c>
      <c r="EBR147" s="28" t="s">
        <v>3140</v>
      </c>
      <c r="EBS147" s="28" t="s">
        <v>3141</v>
      </c>
      <c r="EBT147" s="31">
        <v>1995</v>
      </c>
      <c r="EBU147" s="35"/>
      <c r="EBV147" s="31">
        <v>2019</v>
      </c>
      <c r="EBW147" s="26"/>
      <c r="EBX147" s="14" t="s">
        <v>3142</v>
      </c>
      <c r="EBY147" s="55" t="s">
        <v>3105</v>
      </c>
      <c r="EBZ147" s="28" t="s">
        <v>3140</v>
      </c>
      <c r="ECA147" s="28" t="s">
        <v>3141</v>
      </c>
      <c r="ECB147" s="31">
        <v>1995</v>
      </c>
      <c r="ECC147" s="35"/>
      <c r="ECD147" s="31">
        <v>2019</v>
      </c>
      <c r="ECE147" s="26"/>
      <c r="ECF147" s="14" t="s">
        <v>3142</v>
      </c>
      <c r="ECG147" s="55" t="s">
        <v>3105</v>
      </c>
      <c r="ECH147" s="28" t="s">
        <v>3140</v>
      </c>
      <c r="ECI147" s="28" t="s">
        <v>3141</v>
      </c>
      <c r="ECJ147" s="31">
        <v>1995</v>
      </c>
      <c r="ECK147" s="35"/>
      <c r="ECL147" s="31">
        <v>2019</v>
      </c>
      <c r="ECM147" s="26"/>
      <c r="ECN147" s="14" t="s">
        <v>3142</v>
      </c>
      <c r="ECO147" s="55" t="s">
        <v>3105</v>
      </c>
      <c r="ECP147" s="28" t="s">
        <v>3140</v>
      </c>
      <c r="ECQ147" s="28" t="s">
        <v>3141</v>
      </c>
      <c r="ECR147" s="31">
        <v>1995</v>
      </c>
      <c r="ECS147" s="35"/>
      <c r="ECT147" s="31">
        <v>2019</v>
      </c>
      <c r="ECU147" s="26"/>
      <c r="ECV147" s="14" t="s">
        <v>3142</v>
      </c>
      <c r="ECW147" s="55" t="s">
        <v>3105</v>
      </c>
      <c r="ECX147" s="28" t="s">
        <v>3140</v>
      </c>
      <c r="ECY147" s="28" t="s">
        <v>3141</v>
      </c>
      <c r="ECZ147" s="31">
        <v>1995</v>
      </c>
      <c r="EDA147" s="35"/>
      <c r="EDB147" s="31">
        <v>2019</v>
      </c>
      <c r="EDC147" s="26"/>
      <c r="EDD147" s="14" t="s">
        <v>3142</v>
      </c>
      <c r="EDE147" s="55" t="s">
        <v>3105</v>
      </c>
      <c r="EDF147" s="28" t="s">
        <v>3140</v>
      </c>
      <c r="EDG147" s="28" t="s">
        <v>3141</v>
      </c>
      <c r="EDH147" s="31">
        <v>1995</v>
      </c>
      <c r="EDI147" s="35"/>
      <c r="EDJ147" s="31">
        <v>2019</v>
      </c>
      <c r="EDK147" s="26"/>
      <c r="EDL147" s="14" t="s">
        <v>3142</v>
      </c>
      <c r="EDM147" s="55" t="s">
        <v>3105</v>
      </c>
      <c r="EDN147" s="28" t="s">
        <v>3140</v>
      </c>
      <c r="EDO147" s="28" t="s">
        <v>3141</v>
      </c>
      <c r="EDP147" s="31">
        <v>1995</v>
      </c>
      <c r="EDQ147" s="35"/>
      <c r="EDR147" s="31">
        <v>2019</v>
      </c>
      <c r="EDS147" s="26"/>
      <c r="EDT147" s="14" t="s">
        <v>3142</v>
      </c>
      <c r="EDU147" s="55" t="s">
        <v>3105</v>
      </c>
      <c r="EDV147" s="28" t="s">
        <v>3140</v>
      </c>
      <c r="EDW147" s="28" t="s">
        <v>3141</v>
      </c>
      <c r="EDX147" s="31">
        <v>1995</v>
      </c>
      <c r="EDY147" s="35"/>
      <c r="EDZ147" s="31">
        <v>2019</v>
      </c>
      <c r="EEA147" s="26"/>
      <c r="EEB147" s="14" t="s">
        <v>3142</v>
      </c>
      <c r="EEC147" s="55" t="s">
        <v>3105</v>
      </c>
      <c r="EED147" s="28" t="s">
        <v>3140</v>
      </c>
      <c r="EEE147" s="28" t="s">
        <v>3141</v>
      </c>
      <c r="EEF147" s="31">
        <v>1995</v>
      </c>
      <c r="EEG147" s="35"/>
      <c r="EEH147" s="31">
        <v>2019</v>
      </c>
      <c r="EEI147" s="26"/>
      <c r="EEJ147" s="14" t="s">
        <v>3142</v>
      </c>
      <c r="EEK147" s="55" t="s">
        <v>3105</v>
      </c>
      <c r="EEL147" s="28" t="s">
        <v>3140</v>
      </c>
      <c r="EEM147" s="28" t="s">
        <v>3141</v>
      </c>
      <c r="EEN147" s="31">
        <v>1995</v>
      </c>
      <c r="EEO147" s="35"/>
      <c r="EEP147" s="31">
        <v>2019</v>
      </c>
      <c r="EEQ147" s="26"/>
      <c r="EER147" s="14" t="s">
        <v>3142</v>
      </c>
      <c r="EES147" s="55" t="s">
        <v>3105</v>
      </c>
      <c r="EET147" s="28" t="s">
        <v>3140</v>
      </c>
      <c r="EEU147" s="28" t="s">
        <v>3141</v>
      </c>
      <c r="EEV147" s="31">
        <v>1995</v>
      </c>
      <c r="EEW147" s="35"/>
      <c r="EEX147" s="31">
        <v>2019</v>
      </c>
      <c r="EEY147" s="26"/>
      <c r="EEZ147" s="14" t="s">
        <v>3142</v>
      </c>
      <c r="EFA147" s="55" t="s">
        <v>3105</v>
      </c>
      <c r="EFB147" s="28" t="s">
        <v>3140</v>
      </c>
      <c r="EFC147" s="28" t="s">
        <v>3141</v>
      </c>
      <c r="EFD147" s="31">
        <v>1995</v>
      </c>
      <c r="EFE147" s="35"/>
      <c r="EFF147" s="31">
        <v>2019</v>
      </c>
      <c r="EFG147" s="26"/>
      <c r="EFH147" s="14" t="s">
        <v>3142</v>
      </c>
      <c r="EFI147" s="55" t="s">
        <v>3105</v>
      </c>
      <c r="EFJ147" s="28" t="s">
        <v>3140</v>
      </c>
      <c r="EFK147" s="28" t="s">
        <v>3141</v>
      </c>
      <c r="EFL147" s="31">
        <v>1995</v>
      </c>
      <c r="EFM147" s="35"/>
      <c r="EFN147" s="31">
        <v>2019</v>
      </c>
      <c r="EFO147" s="26"/>
      <c r="EFP147" s="14" t="s">
        <v>3142</v>
      </c>
      <c r="EFQ147" s="55" t="s">
        <v>3105</v>
      </c>
      <c r="EFR147" s="28" t="s">
        <v>3140</v>
      </c>
      <c r="EFS147" s="28" t="s">
        <v>3141</v>
      </c>
      <c r="EFT147" s="31">
        <v>1995</v>
      </c>
      <c r="EFU147" s="35"/>
      <c r="EFV147" s="31">
        <v>2019</v>
      </c>
      <c r="EFW147" s="26"/>
      <c r="EFX147" s="14" t="s">
        <v>3142</v>
      </c>
      <c r="EFY147" s="55" t="s">
        <v>3105</v>
      </c>
      <c r="EFZ147" s="28" t="s">
        <v>3140</v>
      </c>
      <c r="EGA147" s="28" t="s">
        <v>3141</v>
      </c>
      <c r="EGB147" s="31">
        <v>1995</v>
      </c>
      <c r="EGC147" s="35"/>
      <c r="EGD147" s="31">
        <v>2019</v>
      </c>
      <c r="EGE147" s="26"/>
      <c r="EGF147" s="14" t="s">
        <v>3142</v>
      </c>
      <c r="EGG147" s="55" t="s">
        <v>3105</v>
      </c>
      <c r="EGH147" s="28" t="s">
        <v>3140</v>
      </c>
      <c r="EGI147" s="28" t="s">
        <v>3141</v>
      </c>
      <c r="EGJ147" s="31">
        <v>1995</v>
      </c>
      <c r="EGK147" s="35"/>
      <c r="EGL147" s="31">
        <v>2019</v>
      </c>
      <c r="EGM147" s="26"/>
      <c r="EGN147" s="14" t="s">
        <v>3142</v>
      </c>
      <c r="EGO147" s="55" t="s">
        <v>3105</v>
      </c>
      <c r="EGP147" s="28" t="s">
        <v>3140</v>
      </c>
      <c r="EGQ147" s="28" t="s">
        <v>3141</v>
      </c>
      <c r="EGR147" s="31">
        <v>1995</v>
      </c>
      <c r="EGS147" s="35"/>
      <c r="EGT147" s="31">
        <v>2019</v>
      </c>
      <c r="EGU147" s="26"/>
      <c r="EGV147" s="14" t="s">
        <v>3142</v>
      </c>
      <c r="EGW147" s="55" t="s">
        <v>3105</v>
      </c>
      <c r="EGX147" s="28" t="s">
        <v>3140</v>
      </c>
      <c r="EGY147" s="28" t="s">
        <v>3141</v>
      </c>
      <c r="EGZ147" s="31">
        <v>1995</v>
      </c>
      <c r="EHA147" s="35"/>
      <c r="EHB147" s="31">
        <v>2019</v>
      </c>
      <c r="EHC147" s="26"/>
      <c r="EHD147" s="14" t="s">
        <v>3142</v>
      </c>
      <c r="EHE147" s="55" t="s">
        <v>3105</v>
      </c>
      <c r="EHF147" s="28" t="s">
        <v>3140</v>
      </c>
      <c r="EHG147" s="28" t="s">
        <v>3141</v>
      </c>
      <c r="EHH147" s="31">
        <v>1995</v>
      </c>
      <c r="EHI147" s="35"/>
      <c r="EHJ147" s="31">
        <v>2019</v>
      </c>
      <c r="EHK147" s="26"/>
      <c r="EHL147" s="14" t="s">
        <v>3142</v>
      </c>
      <c r="EHM147" s="55" t="s">
        <v>3105</v>
      </c>
      <c r="EHN147" s="28" t="s">
        <v>3140</v>
      </c>
      <c r="EHO147" s="28" t="s">
        <v>3141</v>
      </c>
      <c r="EHP147" s="31">
        <v>1995</v>
      </c>
      <c r="EHQ147" s="35"/>
      <c r="EHR147" s="31">
        <v>2019</v>
      </c>
      <c r="EHS147" s="26"/>
      <c r="EHT147" s="14" t="s">
        <v>3142</v>
      </c>
      <c r="EHU147" s="55" t="s">
        <v>3105</v>
      </c>
      <c r="EHV147" s="28" t="s">
        <v>3140</v>
      </c>
      <c r="EHW147" s="28" t="s">
        <v>3141</v>
      </c>
      <c r="EHX147" s="31">
        <v>1995</v>
      </c>
      <c r="EHY147" s="35"/>
      <c r="EHZ147" s="31">
        <v>2019</v>
      </c>
      <c r="EIA147" s="26"/>
      <c r="EIB147" s="14" t="s">
        <v>3142</v>
      </c>
      <c r="EIC147" s="55" t="s">
        <v>3105</v>
      </c>
      <c r="EID147" s="28" t="s">
        <v>3140</v>
      </c>
      <c r="EIE147" s="28" t="s">
        <v>3141</v>
      </c>
      <c r="EIF147" s="31">
        <v>1995</v>
      </c>
      <c r="EIG147" s="35"/>
      <c r="EIH147" s="31">
        <v>2019</v>
      </c>
      <c r="EII147" s="26"/>
      <c r="EIJ147" s="14" t="s">
        <v>3142</v>
      </c>
      <c r="EIK147" s="55" t="s">
        <v>3105</v>
      </c>
      <c r="EIL147" s="28" t="s">
        <v>3140</v>
      </c>
      <c r="EIM147" s="28" t="s">
        <v>3141</v>
      </c>
      <c r="EIN147" s="31">
        <v>1995</v>
      </c>
      <c r="EIO147" s="35"/>
      <c r="EIP147" s="31">
        <v>2019</v>
      </c>
      <c r="EIQ147" s="26"/>
      <c r="EIR147" s="14" t="s">
        <v>3142</v>
      </c>
      <c r="EIS147" s="55" t="s">
        <v>3105</v>
      </c>
      <c r="EIT147" s="28" t="s">
        <v>3140</v>
      </c>
      <c r="EIU147" s="28" t="s">
        <v>3141</v>
      </c>
      <c r="EIV147" s="31">
        <v>1995</v>
      </c>
      <c r="EIW147" s="35"/>
      <c r="EIX147" s="31">
        <v>2019</v>
      </c>
      <c r="EIY147" s="26"/>
      <c r="EIZ147" s="14" t="s">
        <v>3142</v>
      </c>
      <c r="EJA147" s="55" t="s">
        <v>3105</v>
      </c>
      <c r="EJB147" s="28" t="s">
        <v>3140</v>
      </c>
      <c r="EJC147" s="28" t="s">
        <v>3141</v>
      </c>
      <c r="EJD147" s="31">
        <v>1995</v>
      </c>
      <c r="EJE147" s="35"/>
      <c r="EJF147" s="31">
        <v>2019</v>
      </c>
      <c r="EJG147" s="26"/>
      <c r="EJH147" s="14" t="s">
        <v>3142</v>
      </c>
      <c r="EJI147" s="55" t="s">
        <v>3105</v>
      </c>
      <c r="EJJ147" s="28" t="s">
        <v>3140</v>
      </c>
      <c r="EJK147" s="28" t="s">
        <v>3141</v>
      </c>
      <c r="EJL147" s="31">
        <v>1995</v>
      </c>
      <c r="EJM147" s="35"/>
      <c r="EJN147" s="31">
        <v>2019</v>
      </c>
      <c r="EJO147" s="26"/>
      <c r="EJP147" s="14" t="s">
        <v>3142</v>
      </c>
      <c r="EJQ147" s="55" t="s">
        <v>3105</v>
      </c>
      <c r="EJR147" s="28" t="s">
        <v>3140</v>
      </c>
      <c r="EJS147" s="28" t="s">
        <v>3141</v>
      </c>
      <c r="EJT147" s="31">
        <v>1995</v>
      </c>
      <c r="EJU147" s="35"/>
      <c r="EJV147" s="31">
        <v>2019</v>
      </c>
      <c r="EJW147" s="26"/>
      <c r="EJX147" s="14" t="s">
        <v>3142</v>
      </c>
      <c r="EJY147" s="55" t="s">
        <v>3105</v>
      </c>
      <c r="EJZ147" s="28" t="s">
        <v>3140</v>
      </c>
      <c r="EKA147" s="28" t="s">
        <v>3141</v>
      </c>
      <c r="EKB147" s="31">
        <v>1995</v>
      </c>
      <c r="EKC147" s="35"/>
      <c r="EKD147" s="31">
        <v>2019</v>
      </c>
      <c r="EKE147" s="26"/>
      <c r="EKF147" s="14" t="s">
        <v>3142</v>
      </c>
      <c r="EKG147" s="55" t="s">
        <v>3105</v>
      </c>
      <c r="EKH147" s="28" t="s">
        <v>3140</v>
      </c>
      <c r="EKI147" s="28" t="s">
        <v>3141</v>
      </c>
      <c r="EKJ147" s="31">
        <v>1995</v>
      </c>
      <c r="EKK147" s="35"/>
      <c r="EKL147" s="31">
        <v>2019</v>
      </c>
      <c r="EKM147" s="26"/>
      <c r="EKN147" s="14" t="s">
        <v>3142</v>
      </c>
      <c r="EKO147" s="55" t="s">
        <v>3105</v>
      </c>
      <c r="EKP147" s="28" t="s">
        <v>3140</v>
      </c>
      <c r="EKQ147" s="28" t="s">
        <v>3141</v>
      </c>
      <c r="EKR147" s="31">
        <v>1995</v>
      </c>
      <c r="EKS147" s="35"/>
      <c r="EKT147" s="31">
        <v>2019</v>
      </c>
      <c r="EKU147" s="26"/>
      <c r="EKV147" s="14" t="s">
        <v>3142</v>
      </c>
      <c r="EKW147" s="55" t="s">
        <v>3105</v>
      </c>
      <c r="EKX147" s="28" t="s">
        <v>3140</v>
      </c>
      <c r="EKY147" s="28" t="s">
        <v>3141</v>
      </c>
      <c r="EKZ147" s="31">
        <v>1995</v>
      </c>
      <c r="ELA147" s="35"/>
      <c r="ELB147" s="31">
        <v>2019</v>
      </c>
      <c r="ELC147" s="26"/>
      <c r="ELD147" s="14" t="s">
        <v>3142</v>
      </c>
      <c r="ELE147" s="55" t="s">
        <v>3105</v>
      </c>
      <c r="ELF147" s="28" t="s">
        <v>3140</v>
      </c>
      <c r="ELG147" s="28" t="s">
        <v>3141</v>
      </c>
      <c r="ELH147" s="31">
        <v>1995</v>
      </c>
      <c r="ELI147" s="35"/>
      <c r="ELJ147" s="31">
        <v>2019</v>
      </c>
      <c r="ELK147" s="26"/>
      <c r="ELL147" s="14" t="s">
        <v>3142</v>
      </c>
      <c r="ELM147" s="55" t="s">
        <v>3105</v>
      </c>
      <c r="ELN147" s="28" t="s">
        <v>3140</v>
      </c>
      <c r="ELO147" s="28" t="s">
        <v>3141</v>
      </c>
      <c r="ELP147" s="31">
        <v>1995</v>
      </c>
      <c r="ELQ147" s="35"/>
      <c r="ELR147" s="31">
        <v>2019</v>
      </c>
      <c r="ELS147" s="26"/>
      <c r="ELT147" s="14" t="s">
        <v>3142</v>
      </c>
      <c r="ELU147" s="55" t="s">
        <v>3105</v>
      </c>
      <c r="ELV147" s="28" t="s">
        <v>3140</v>
      </c>
      <c r="ELW147" s="28" t="s">
        <v>3141</v>
      </c>
      <c r="ELX147" s="31">
        <v>1995</v>
      </c>
      <c r="ELY147" s="35"/>
      <c r="ELZ147" s="31">
        <v>2019</v>
      </c>
      <c r="EMA147" s="26"/>
      <c r="EMB147" s="14" t="s">
        <v>3142</v>
      </c>
      <c r="EMC147" s="55" t="s">
        <v>3105</v>
      </c>
      <c r="EMD147" s="28" t="s">
        <v>3140</v>
      </c>
      <c r="EME147" s="28" t="s">
        <v>3141</v>
      </c>
      <c r="EMF147" s="31">
        <v>1995</v>
      </c>
      <c r="EMG147" s="35"/>
      <c r="EMH147" s="31">
        <v>2019</v>
      </c>
      <c r="EMI147" s="26"/>
      <c r="EMJ147" s="14" t="s">
        <v>3142</v>
      </c>
      <c r="EMK147" s="55" t="s">
        <v>3105</v>
      </c>
      <c r="EML147" s="28" t="s">
        <v>3140</v>
      </c>
      <c r="EMM147" s="28" t="s">
        <v>3141</v>
      </c>
      <c r="EMN147" s="31">
        <v>1995</v>
      </c>
      <c r="EMO147" s="35"/>
      <c r="EMP147" s="31">
        <v>2019</v>
      </c>
      <c r="EMQ147" s="26"/>
      <c r="EMR147" s="14" t="s">
        <v>3142</v>
      </c>
      <c r="EMS147" s="55" t="s">
        <v>3105</v>
      </c>
      <c r="EMT147" s="28" t="s">
        <v>3140</v>
      </c>
      <c r="EMU147" s="28" t="s">
        <v>3141</v>
      </c>
      <c r="EMV147" s="31">
        <v>1995</v>
      </c>
      <c r="EMW147" s="35"/>
      <c r="EMX147" s="31">
        <v>2019</v>
      </c>
      <c r="EMY147" s="26"/>
      <c r="EMZ147" s="14" t="s">
        <v>3142</v>
      </c>
      <c r="ENA147" s="55" t="s">
        <v>3105</v>
      </c>
      <c r="ENB147" s="28" t="s">
        <v>3140</v>
      </c>
      <c r="ENC147" s="28" t="s">
        <v>3141</v>
      </c>
      <c r="END147" s="31">
        <v>1995</v>
      </c>
      <c r="ENE147" s="35"/>
      <c r="ENF147" s="31">
        <v>2019</v>
      </c>
      <c r="ENG147" s="26"/>
      <c r="ENH147" s="14" t="s">
        <v>3142</v>
      </c>
      <c r="ENI147" s="55" t="s">
        <v>3105</v>
      </c>
      <c r="ENJ147" s="28" t="s">
        <v>3140</v>
      </c>
      <c r="ENK147" s="28" t="s">
        <v>3141</v>
      </c>
      <c r="ENL147" s="31">
        <v>1995</v>
      </c>
      <c r="ENM147" s="35"/>
      <c r="ENN147" s="31">
        <v>2019</v>
      </c>
      <c r="ENO147" s="26"/>
      <c r="ENP147" s="14" t="s">
        <v>3142</v>
      </c>
      <c r="ENQ147" s="55" t="s">
        <v>3105</v>
      </c>
      <c r="ENR147" s="28" t="s">
        <v>3140</v>
      </c>
      <c r="ENS147" s="28" t="s">
        <v>3141</v>
      </c>
      <c r="ENT147" s="31">
        <v>1995</v>
      </c>
      <c r="ENU147" s="35"/>
      <c r="ENV147" s="31">
        <v>2019</v>
      </c>
      <c r="ENW147" s="26"/>
      <c r="ENX147" s="14" t="s">
        <v>3142</v>
      </c>
      <c r="ENY147" s="55" t="s">
        <v>3105</v>
      </c>
      <c r="ENZ147" s="28" t="s">
        <v>3140</v>
      </c>
      <c r="EOA147" s="28" t="s">
        <v>3141</v>
      </c>
      <c r="EOB147" s="31">
        <v>1995</v>
      </c>
      <c r="EOC147" s="35"/>
      <c r="EOD147" s="31">
        <v>2019</v>
      </c>
      <c r="EOE147" s="26"/>
      <c r="EOF147" s="14" t="s">
        <v>3142</v>
      </c>
      <c r="EOG147" s="55" t="s">
        <v>3105</v>
      </c>
      <c r="EOH147" s="28" t="s">
        <v>3140</v>
      </c>
      <c r="EOI147" s="28" t="s">
        <v>3141</v>
      </c>
      <c r="EOJ147" s="31">
        <v>1995</v>
      </c>
      <c r="EOK147" s="35"/>
      <c r="EOL147" s="31">
        <v>2019</v>
      </c>
      <c r="EOM147" s="26"/>
      <c r="EON147" s="14" t="s">
        <v>3142</v>
      </c>
      <c r="EOO147" s="55" t="s">
        <v>3105</v>
      </c>
      <c r="EOP147" s="28" t="s">
        <v>3140</v>
      </c>
      <c r="EOQ147" s="28" t="s">
        <v>3141</v>
      </c>
      <c r="EOR147" s="31">
        <v>1995</v>
      </c>
      <c r="EOS147" s="35"/>
      <c r="EOT147" s="31">
        <v>2019</v>
      </c>
      <c r="EOU147" s="26"/>
      <c r="EOV147" s="14" t="s">
        <v>3142</v>
      </c>
      <c r="EOW147" s="55" t="s">
        <v>3105</v>
      </c>
      <c r="EOX147" s="28" t="s">
        <v>3140</v>
      </c>
      <c r="EOY147" s="28" t="s">
        <v>3141</v>
      </c>
      <c r="EOZ147" s="31">
        <v>1995</v>
      </c>
      <c r="EPA147" s="35"/>
      <c r="EPB147" s="31">
        <v>2019</v>
      </c>
      <c r="EPC147" s="26"/>
      <c r="EPD147" s="14" t="s">
        <v>3142</v>
      </c>
      <c r="EPE147" s="55" t="s">
        <v>3105</v>
      </c>
      <c r="EPF147" s="28" t="s">
        <v>3140</v>
      </c>
      <c r="EPG147" s="28" t="s">
        <v>3141</v>
      </c>
      <c r="EPH147" s="31">
        <v>1995</v>
      </c>
      <c r="EPI147" s="35"/>
      <c r="EPJ147" s="31">
        <v>2019</v>
      </c>
      <c r="EPK147" s="26"/>
      <c r="EPL147" s="14" t="s">
        <v>3142</v>
      </c>
      <c r="EPM147" s="55" t="s">
        <v>3105</v>
      </c>
      <c r="EPN147" s="28" t="s">
        <v>3140</v>
      </c>
      <c r="EPO147" s="28" t="s">
        <v>3141</v>
      </c>
      <c r="EPP147" s="31">
        <v>1995</v>
      </c>
      <c r="EPQ147" s="35"/>
      <c r="EPR147" s="31">
        <v>2019</v>
      </c>
      <c r="EPS147" s="26"/>
      <c r="EPT147" s="14" t="s">
        <v>3142</v>
      </c>
      <c r="EPU147" s="55" t="s">
        <v>3105</v>
      </c>
      <c r="EPV147" s="28" t="s">
        <v>3140</v>
      </c>
      <c r="EPW147" s="28" t="s">
        <v>3141</v>
      </c>
      <c r="EPX147" s="31">
        <v>1995</v>
      </c>
      <c r="EPY147" s="35"/>
      <c r="EPZ147" s="31">
        <v>2019</v>
      </c>
      <c r="EQA147" s="26"/>
      <c r="EQB147" s="14" t="s">
        <v>3142</v>
      </c>
      <c r="EQC147" s="55" t="s">
        <v>3105</v>
      </c>
      <c r="EQD147" s="28" t="s">
        <v>3140</v>
      </c>
      <c r="EQE147" s="28" t="s">
        <v>3141</v>
      </c>
      <c r="EQF147" s="31">
        <v>1995</v>
      </c>
      <c r="EQG147" s="35"/>
      <c r="EQH147" s="31">
        <v>2019</v>
      </c>
      <c r="EQI147" s="26"/>
      <c r="EQJ147" s="14" t="s">
        <v>3142</v>
      </c>
      <c r="EQK147" s="55" t="s">
        <v>3105</v>
      </c>
      <c r="EQL147" s="28" t="s">
        <v>3140</v>
      </c>
      <c r="EQM147" s="28" t="s">
        <v>3141</v>
      </c>
      <c r="EQN147" s="31">
        <v>1995</v>
      </c>
      <c r="EQO147" s="35"/>
      <c r="EQP147" s="31">
        <v>2019</v>
      </c>
      <c r="EQQ147" s="26"/>
      <c r="EQR147" s="14" t="s">
        <v>3142</v>
      </c>
      <c r="EQS147" s="55" t="s">
        <v>3105</v>
      </c>
      <c r="EQT147" s="28" t="s">
        <v>3140</v>
      </c>
      <c r="EQU147" s="28" t="s">
        <v>3141</v>
      </c>
      <c r="EQV147" s="31">
        <v>1995</v>
      </c>
      <c r="EQW147" s="35"/>
      <c r="EQX147" s="31">
        <v>2019</v>
      </c>
      <c r="EQY147" s="26"/>
      <c r="EQZ147" s="14" t="s">
        <v>3142</v>
      </c>
      <c r="ERA147" s="55" t="s">
        <v>3105</v>
      </c>
      <c r="ERB147" s="28" t="s">
        <v>3140</v>
      </c>
      <c r="ERC147" s="28" t="s">
        <v>3141</v>
      </c>
      <c r="ERD147" s="31">
        <v>1995</v>
      </c>
      <c r="ERE147" s="35"/>
      <c r="ERF147" s="31">
        <v>2019</v>
      </c>
      <c r="ERG147" s="26"/>
      <c r="ERH147" s="14" t="s">
        <v>3142</v>
      </c>
      <c r="ERI147" s="55" t="s">
        <v>3105</v>
      </c>
      <c r="ERJ147" s="28" t="s">
        <v>3140</v>
      </c>
      <c r="ERK147" s="28" t="s">
        <v>3141</v>
      </c>
      <c r="ERL147" s="31">
        <v>1995</v>
      </c>
      <c r="ERM147" s="35"/>
      <c r="ERN147" s="31">
        <v>2019</v>
      </c>
      <c r="ERO147" s="26"/>
      <c r="ERP147" s="14" t="s">
        <v>3142</v>
      </c>
      <c r="ERQ147" s="55" t="s">
        <v>3105</v>
      </c>
      <c r="ERR147" s="28" t="s">
        <v>3140</v>
      </c>
      <c r="ERS147" s="28" t="s">
        <v>3141</v>
      </c>
      <c r="ERT147" s="31">
        <v>1995</v>
      </c>
      <c r="ERU147" s="35"/>
      <c r="ERV147" s="31">
        <v>2019</v>
      </c>
      <c r="ERW147" s="26"/>
      <c r="ERX147" s="14" t="s">
        <v>3142</v>
      </c>
      <c r="ERY147" s="55" t="s">
        <v>3105</v>
      </c>
      <c r="ERZ147" s="28" t="s">
        <v>3140</v>
      </c>
      <c r="ESA147" s="28" t="s">
        <v>3141</v>
      </c>
      <c r="ESB147" s="31">
        <v>1995</v>
      </c>
      <c r="ESC147" s="35"/>
      <c r="ESD147" s="31">
        <v>2019</v>
      </c>
      <c r="ESE147" s="26"/>
      <c r="ESF147" s="14" t="s">
        <v>3142</v>
      </c>
      <c r="ESG147" s="55" t="s">
        <v>3105</v>
      </c>
      <c r="ESH147" s="28" t="s">
        <v>3140</v>
      </c>
      <c r="ESI147" s="28" t="s">
        <v>3141</v>
      </c>
      <c r="ESJ147" s="31">
        <v>1995</v>
      </c>
      <c r="ESK147" s="35"/>
      <c r="ESL147" s="31">
        <v>2019</v>
      </c>
      <c r="ESM147" s="26"/>
      <c r="ESN147" s="14" t="s">
        <v>3142</v>
      </c>
      <c r="ESO147" s="55" t="s">
        <v>3105</v>
      </c>
      <c r="ESP147" s="28" t="s">
        <v>3140</v>
      </c>
      <c r="ESQ147" s="28" t="s">
        <v>3141</v>
      </c>
      <c r="ESR147" s="31">
        <v>1995</v>
      </c>
      <c r="ESS147" s="35"/>
      <c r="EST147" s="31">
        <v>2019</v>
      </c>
      <c r="ESU147" s="26"/>
      <c r="ESV147" s="14" t="s">
        <v>3142</v>
      </c>
      <c r="ESW147" s="55" t="s">
        <v>3105</v>
      </c>
      <c r="ESX147" s="28" t="s">
        <v>3140</v>
      </c>
      <c r="ESY147" s="28" t="s">
        <v>3141</v>
      </c>
      <c r="ESZ147" s="31">
        <v>1995</v>
      </c>
      <c r="ETA147" s="35"/>
      <c r="ETB147" s="31">
        <v>2019</v>
      </c>
      <c r="ETC147" s="26"/>
      <c r="ETD147" s="14" t="s">
        <v>3142</v>
      </c>
      <c r="ETE147" s="55" t="s">
        <v>3105</v>
      </c>
      <c r="ETF147" s="28" t="s">
        <v>3140</v>
      </c>
      <c r="ETG147" s="28" t="s">
        <v>3141</v>
      </c>
      <c r="ETH147" s="31">
        <v>1995</v>
      </c>
      <c r="ETI147" s="35"/>
      <c r="ETJ147" s="31">
        <v>2019</v>
      </c>
      <c r="ETK147" s="26"/>
      <c r="ETL147" s="14" t="s">
        <v>3142</v>
      </c>
      <c r="ETM147" s="55" t="s">
        <v>3105</v>
      </c>
      <c r="ETN147" s="28" t="s">
        <v>3140</v>
      </c>
      <c r="ETO147" s="28" t="s">
        <v>3141</v>
      </c>
      <c r="ETP147" s="31">
        <v>1995</v>
      </c>
      <c r="ETQ147" s="35"/>
      <c r="ETR147" s="31">
        <v>2019</v>
      </c>
      <c r="ETS147" s="26"/>
      <c r="ETT147" s="14" t="s">
        <v>3142</v>
      </c>
      <c r="ETU147" s="55" t="s">
        <v>3105</v>
      </c>
      <c r="ETV147" s="28" t="s">
        <v>3140</v>
      </c>
      <c r="ETW147" s="28" t="s">
        <v>3141</v>
      </c>
      <c r="ETX147" s="31">
        <v>1995</v>
      </c>
      <c r="ETY147" s="35"/>
      <c r="ETZ147" s="31">
        <v>2019</v>
      </c>
      <c r="EUA147" s="26"/>
      <c r="EUB147" s="14" t="s">
        <v>3142</v>
      </c>
      <c r="EUC147" s="55" t="s">
        <v>3105</v>
      </c>
      <c r="EUD147" s="28" t="s">
        <v>3140</v>
      </c>
      <c r="EUE147" s="28" t="s">
        <v>3141</v>
      </c>
      <c r="EUF147" s="31">
        <v>1995</v>
      </c>
      <c r="EUG147" s="35"/>
      <c r="EUH147" s="31">
        <v>2019</v>
      </c>
      <c r="EUI147" s="26"/>
      <c r="EUJ147" s="14" t="s">
        <v>3142</v>
      </c>
      <c r="EUK147" s="55" t="s">
        <v>3105</v>
      </c>
      <c r="EUL147" s="28" t="s">
        <v>3140</v>
      </c>
      <c r="EUM147" s="28" t="s">
        <v>3141</v>
      </c>
      <c r="EUN147" s="31">
        <v>1995</v>
      </c>
      <c r="EUO147" s="35"/>
      <c r="EUP147" s="31">
        <v>2019</v>
      </c>
      <c r="EUQ147" s="26"/>
      <c r="EUR147" s="14" t="s">
        <v>3142</v>
      </c>
      <c r="EUS147" s="55" t="s">
        <v>3105</v>
      </c>
      <c r="EUT147" s="28" t="s">
        <v>3140</v>
      </c>
      <c r="EUU147" s="28" t="s">
        <v>3141</v>
      </c>
      <c r="EUV147" s="31">
        <v>1995</v>
      </c>
      <c r="EUW147" s="35"/>
      <c r="EUX147" s="31">
        <v>2019</v>
      </c>
      <c r="EUY147" s="26"/>
      <c r="EUZ147" s="14" t="s">
        <v>3142</v>
      </c>
      <c r="EVA147" s="55" t="s">
        <v>3105</v>
      </c>
      <c r="EVB147" s="28" t="s">
        <v>3140</v>
      </c>
      <c r="EVC147" s="28" t="s">
        <v>3141</v>
      </c>
      <c r="EVD147" s="31">
        <v>1995</v>
      </c>
      <c r="EVE147" s="35"/>
      <c r="EVF147" s="31">
        <v>2019</v>
      </c>
      <c r="EVG147" s="26"/>
      <c r="EVH147" s="14" t="s">
        <v>3142</v>
      </c>
      <c r="EVI147" s="55" t="s">
        <v>3105</v>
      </c>
      <c r="EVJ147" s="28" t="s">
        <v>3140</v>
      </c>
      <c r="EVK147" s="28" t="s">
        <v>3141</v>
      </c>
      <c r="EVL147" s="31">
        <v>1995</v>
      </c>
      <c r="EVM147" s="35"/>
      <c r="EVN147" s="31">
        <v>2019</v>
      </c>
      <c r="EVO147" s="26"/>
      <c r="EVP147" s="14" t="s">
        <v>3142</v>
      </c>
      <c r="EVQ147" s="55" t="s">
        <v>3105</v>
      </c>
      <c r="EVR147" s="28" t="s">
        <v>3140</v>
      </c>
      <c r="EVS147" s="28" t="s">
        <v>3141</v>
      </c>
      <c r="EVT147" s="31">
        <v>1995</v>
      </c>
      <c r="EVU147" s="35"/>
      <c r="EVV147" s="31">
        <v>2019</v>
      </c>
      <c r="EVW147" s="26"/>
      <c r="EVX147" s="14" t="s">
        <v>3142</v>
      </c>
      <c r="EVY147" s="55" t="s">
        <v>3105</v>
      </c>
      <c r="EVZ147" s="28" t="s">
        <v>3140</v>
      </c>
      <c r="EWA147" s="28" t="s">
        <v>3141</v>
      </c>
      <c r="EWB147" s="31">
        <v>1995</v>
      </c>
      <c r="EWC147" s="35"/>
      <c r="EWD147" s="31">
        <v>2019</v>
      </c>
      <c r="EWE147" s="26"/>
      <c r="EWF147" s="14" t="s">
        <v>3142</v>
      </c>
      <c r="EWG147" s="55" t="s">
        <v>3105</v>
      </c>
      <c r="EWH147" s="28" t="s">
        <v>3140</v>
      </c>
      <c r="EWI147" s="28" t="s">
        <v>3141</v>
      </c>
      <c r="EWJ147" s="31">
        <v>1995</v>
      </c>
      <c r="EWK147" s="35"/>
      <c r="EWL147" s="31">
        <v>2019</v>
      </c>
      <c r="EWM147" s="26"/>
      <c r="EWN147" s="14" t="s">
        <v>3142</v>
      </c>
      <c r="EWO147" s="55" t="s">
        <v>3105</v>
      </c>
      <c r="EWP147" s="28" t="s">
        <v>3140</v>
      </c>
      <c r="EWQ147" s="28" t="s">
        <v>3141</v>
      </c>
      <c r="EWR147" s="31">
        <v>1995</v>
      </c>
      <c r="EWS147" s="35"/>
      <c r="EWT147" s="31">
        <v>2019</v>
      </c>
      <c r="EWU147" s="26"/>
      <c r="EWV147" s="14" t="s">
        <v>3142</v>
      </c>
      <c r="EWW147" s="55" t="s">
        <v>3105</v>
      </c>
      <c r="EWX147" s="28" t="s">
        <v>3140</v>
      </c>
      <c r="EWY147" s="28" t="s">
        <v>3141</v>
      </c>
      <c r="EWZ147" s="31">
        <v>1995</v>
      </c>
      <c r="EXA147" s="35"/>
      <c r="EXB147" s="31">
        <v>2019</v>
      </c>
      <c r="EXC147" s="26"/>
      <c r="EXD147" s="14" t="s">
        <v>3142</v>
      </c>
      <c r="EXE147" s="55" t="s">
        <v>3105</v>
      </c>
      <c r="EXF147" s="28" t="s">
        <v>3140</v>
      </c>
      <c r="EXG147" s="28" t="s">
        <v>3141</v>
      </c>
      <c r="EXH147" s="31">
        <v>1995</v>
      </c>
      <c r="EXI147" s="35"/>
      <c r="EXJ147" s="31">
        <v>2019</v>
      </c>
      <c r="EXK147" s="26"/>
      <c r="EXL147" s="14" t="s">
        <v>3142</v>
      </c>
      <c r="EXM147" s="55" t="s">
        <v>3105</v>
      </c>
      <c r="EXN147" s="28" t="s">
        <v>3140</v>
      </c>
      <c r="EXO147" s="28" t="s">
        <v>3141</v>
      </c>
      <c r="EXP147" s="31">
        <v>1995</v>
      </c>
      <c r="EXQ147" s="35"/>
      <c r="EXR147" s="31">
        <v>2019</v>
      </c>
      <c r="EXS147" s="26"/>
      <c r="EXT147" s="14" t="s">
        <v>3142</v>
      </c>
      <c r="EXU147" s="55" t="s">
        <v>3105</v>
      </c>
      <c r="EXV147" s="28" t="s">
        <v>3140</v>
      </c>
      <c r="EXW147" s="28" t="s">
        <v>3141</v>
      </c>
      <c r="EXX147" s="31">
        <v>1995</v>
      </c>
      <c r="EXY147" s="35"/>
      <c r="EXZ147" s="31">
        <v>2019</v>
      </c>
      <c r="EYA147" s="26"/>
      <c r="EYB147" s="14" t="s">
        <v>3142</v>
      </c>
      <c r="EYC147" s="55" t="s">
        <v>3105</v>
      </c>
      <c r="EYD147" s="28" t="s">
        <v>3140</v>
      </c>
      <c r="EYE147" s="28" t="s">
        <v>3141</v>
      </c>
      <c r="EYF147" s="31">
        <v>1995</v>
      </c>
      <c r="EYG147" s="35"/>
      <c r="EYH147" s="31">
        <v>2019</v>
      </c>
      <c r="EYI147" s="26"/>
      <c r="EYJ147" s="14" t="s">
        <v>3142</v>
      </c>
      <c r="EYK147" s="55" t="s">
        <v>3105</v>
      </c>
      <c r="EYL147" s="28" t="s">
        <v>3140</v>
      </c>
      <c r="EYM147" s="28" t="s">
        <v>3141</v>
      </c>
      <c r="EYN147" s="31">
        <v>1995</v>
      </c>
      <c r="EYO147" s="35"/>
      <c r="EYP147" s="31">
        <v>2019</v>
      </c>
      <c r="EYQ147" s="26"/>
      <c r="EYR147" s="14" t="s">
        <v>3142</v>
      </c>
      <c r="EYS147" s="55" t="s">
        <v>3105</v>
      </c>
      <c r="EYT147" s="28" t="s">
        <v>3140</v>
      </c>
      <c r="EYU147" s="28" t="s">
        <v>3141</v>
      </c>
      <c r="EYV147" s="31">
        <v>1995</v>
      </c>
      <c r="EYW147" s="35"/>
      <c r="EYX147" s="31">
        <v>2019</v>
      </c>
      <c r="EYY147" s="26"/>
      <c r="EYZ147" s="14" t="s">
        <v>3142</v>
      </c>
      <c r="EZA147" s="55" t="s">
        <v>3105</v>
      </c>
      <c r="EZB147" s="28" t="s">
        <v>3140</v>
      </c>
      <c r="EZC147" s="28" t="s">
        <v>3141</v>
      </c>
      <c r="EZD147" s="31">
        <v>1995</v>
      </c>
      <c r="EZE147" s="35"/>
      <c r="EZF147" s="31">
        <v>2019</v>
      </c>
      <c r="EZG147" s="26"/>
      <c r="EZH147" s="14" t="s">
        <v>3142</v>
      </c>
      <c r="EZI147" s="55" t="s">
        <v>3105</v>
      </c>
      <c r="EZJ147" s="28" t="s">
        <v>3140</v>
      </c>
      <c r="EZK147" s="28" t="s">
        <v>3141</v>
      </c>
      <c r="EZL147" s="31">
        <v>1995</v>
      </c>
      <c r="EZM147" s="35"/>
      <c r="EZN147" s="31">
        <v>2019</v>
      </c>
      <c r="EZO147" s="26"/>
      <c r="EZP147" s="14" t="s">
        <v>3142</v>
      </c>
      <c r="EZQ147" s="55" t="s">
        <v>3105</v>
      </c>
      <c r="EZR147" s="28" t="s">
        <v>3140</v>
      </c>
      <c r="EZS147" s="28" t="s">
        <v>3141</v>
      </c>
      <c r="EZT147" s="31">
        <v>1995</v>
      </c>
      <c r="EZU147" s="35"/>
      <c r="EZV147" s="31">
        <v>2019</v>
      </c>
      <c r="EZW147" s="26"/>
      <c r="EZX147" s="14" t="s">
        <v>3142</v>
      </c>
      <c r="EZY147" s="55" t="s">
        <v>3105</v>
      </c>
      <c r="EZZ147" s="28" t="s">
        <v>3140</v>
      </c>
      <c r="FAA147" s="28" t="s">
        <v>3141</v>
      </c>
      <c r="FAB147" s="31">
        <v>1995</v>
      </c>
      <c r="FAC147" s="35"/>
      <c r="FAD147" s="31">
        <v>2019</v>
      </c>
      <c r="FAE147" s="26"/>
      <c r="FAF147" s="14" t="s">
        <v>3142</v>
      </c>
      <c r="FAG147" s="55" t="s">
        <v>3105</v>
      </c>
      <c r="FAH147" s="28" t="s">
        <v>3140</v>
      </c>
      <c r="FAI147" s="28" t="s">
        <v>3141</v>
      </c>
      <c r="FAJ147" s="31">
        <v>1995</v>
      </c>
      <c r="FAK147" s="35"/>
      <c r="FAL147" s="31">
        <v>2019</v>
      </c>
      <c r="FAM147" s="26"/>
      <c r="FAN147" s="14" t="s">
        <v>3142</v>
      </c>
      <c r="FAO147" s="55" t="s">
        <v>3105</v>
      </c>
      <c r="FAP147" s="28" t="s">
        <v>3140</v>
      </c>
      <c r="FAQ147" s="28" t="s">
        <v>3141</v>
      </c>
      <c r="FAR147" s="31">
        <v>1995</v>
      </c>
      <c r="FAS147" s="35"/>
      <c r="FAT147" s="31">
        <v>2019</v>
      </c>
      <c r="FAU147" s="26"/>
      <c r="FAV147" s="14" t="s">
        <v>3142</v>
      </c>
      <c r="FAW147" s="55" t="s">
        <v>3105</v>
      </c>
      <c r="FAX147" s="28" t="s">
        <v>3140</v>
      </c>
      <c r="FAY147" s="28" t="s">
        <v>3141</v>
      </c>
      <c r="FAZ147" s="31">
        <v>1995</v>
      </c>
      <c r="FBA147" s="35"/>
      <c r="FBB147" s="31">
        <v>2019</v>
      </c>
      <c r="FBC147" s="26"/>
      <c r="FBD147" s="14" t="s">
        <v>3142</v>
      </c>
      <c r="FBE147" s="55" t="s">
        <v>3105</v>
      </c>
      <c r="FBF147" s="28" t="s">
        <v>3140</v>
      </c>
      <c r="FBG147" s="28" t="s">
        <v>3141</v>
      </c>
      <c r="FBH147" s="31">
        <v>1995</v>
      </c>
      <c r="FBI147" s="35"/>
      <c r="FBJ147" s="31">
        <v>2019</v>
      </c>
      <c r="FBK147" s="26"/>
      <c r="FBL147" s="14" t="s">
        <v>3142</v>
      </c>
      <c r="FBM147" s="55" t="s">
        <v>3105</v>
      </c>
      <c r="FBN147" s="28" t="s">
        <v>3140</v>
      </c>
      <c r="FBO147" s="28" t="s">
        <v>3141</v>
      </c>
      <c r="FBP147" s="31">
        <v>1995</v>
      </c>
      <c r="FBQ147" s="35"/>
      <c r="FBR147" s="31">
        <v>2019</v>
      </c>
      <c r="FBS147" s="26"/>
      <c r="FBT147" s="14" t="s">
        <v>3142</v>
      </c>
      <c r="FBU147" s="55" t="s">
        <v>3105</v>
      </c>
      <c r="FBV147" s="28" t="s">
        <v>3140</v>
      </c>
      <c r="FBW147" s="28" t="s">
        <v>3141</v>
      </c>
      <c r="FBX147" s="31">
        <v>1995</v>
      </c>
      <c r="FBY147" s="35"/>
      <c r="FBZ147" s="31">
        <v>2019</v>
      </c>
      <c r="FCA147" s="26"/>
      <c r="FCB147" s="14" t="s">
        <v>3142</v>
      </c>
      <c r="FCC147" s="55" t="s">
        <v>3105</v>
      </c>
      <c r="FCD147" s="28" t="s">
        <v>3140</v>
      </c>
      <c r="FCE147" s="28" t="s">
        <v>3141</v>
      </c>
      <c r="FCF147" s="31">
        <v>1995</v>
      </c>
      <c r="FCG147" s="35"/>
      <c r="FCH147" s="31">
        <v>2019</v>
      </c>
      <c r="FCI147" s="26"/>
      <c r="FCJ147" s="14" t="s">
        <v>3142</v>
      </c>
      <c r="FCK147" s="55" t="s">
        <v>3105</v>
      </c>
      <c r="FCL147" s="28" t="s">
        <v>3140</v>
      </c>
      <c r="FCM147" s="28" t="s">
        <v>3141</v>
      </c>
      <c r="FCN147" s="31">
        <v>1995</v>
      </c>
      <c r="FCO147" s="35"/>
      <c r="FCP147" s="31">
        <v>2019</v>
      </c>
      <c r="FCQ147" s="26"/>
      <c r="FCR147" s="14" t="s">
        <v>3142</v>
      </c>
      <c r="FCS147" s="55" t="s">
        <v>3105</v>
      </c>
      <c r="FCT147" s="28" t="s">
        <v>3140</v>
      </c>
      <c r="FCU147" s="28" t="s">
        <v>3141</v>
      </c>
      <c r="FCV147" s="31">
        <v>1995</v>
      </c>
      <c r="FCW147" s="35"/>
      <c r="FCX147" s="31">
        <v>2019</v>
      </c>
      <c r="FCY147" s="26"/>
      <c r="FCZ147" s="14" t="s">
        <v>3142</v>
      </c>
      <c r="FDA147" s="55" t="s">
        <v>3105</v>
      </c>
      <c r="FDB147" s="28" t="s">
        <v>3140</v>
      </c>
      <c r="FDC147" s="28" t="s">
        <v>3141</v>
      </c>
      <c r="FDD147" s="31">
        <v>1995</v>
      </c>
      <c r="FDE147" s="35"/>
      <c r="FDF147" s="31">
        <v>2019</v>
      </c>
      <c r="FDG147" s="26"/>
      <c r="FDH147" s="14" t="s">
        <v>3142</v>
      </c>
      <c r="FDI147" s="55" t="s">
        <v>3105</v>
      </c>
      <c r="FDJ147" s="28" t="s">
        <v>3140</v>
      </c>
      <c r="FDK147" s="28" t="s">
        <v>3141</v>
      </c>
      <c r="FDL147" s="31">
        <v>1995</v>
      </c>
      <c r="FDM147" s="35"/>
      <c r="FDN147" s="31">
        <v>2019</v>
      </c>
      <c r="FDO147" s="26"/>
      <c r="FDP147" s="14" t="s">
        <v>3142</v>
      </c>
      <c r="FDQ147" s="55" t="s">
        <v>3105</v>
      </c>
      <c r="FDR147" s="28" t="s">
        <v>3140</v>
      </c>
      <c r="FDS147" s="28" t="s">
        <v>3141</v>
      </c>
      <c r="FDT147" s="31">
        <v>1995</v>
      </c>
      <c r="FDU147" s="35"/>
      <c r="FDV147" s="31">
        <v>2019</v>
      </c>
      <c r="FDW147" s="26"/>
      <c r="FDX147" s="14" t="s">
        <v>3142</v>
      </c>
      <c r="FDY147" s="55" t="s">
        <v>3105</v>
      </c>
      <c r="FDZ147" s="28" t="s">
        <v>3140</v>
      </c>
      <c r="FEA147" s="28" t="s">
        <v>3141</v>
      </c>
      <c r="FEB147" s="31">
        <v>1995</v>
      </c>
      <c r="FEC147" s="35"/>
      <c r="FED147" s="31">
        <v>2019</v>
      </c>
      <c r="FEE147" s="26"/>
      <c r="FEF147" s="14" t="s">
        <v>3142</v>
      </c>
      <c r="FEG147" s="55" t="s">
        <v>3105</v>
      </c>
      <c r="FEH147" s="28" t="s">
        <v>3140</v>
      </c>
      <c r="FEI147" s="28" t="s">
        <v>3141</v>
      </c>
      <c r="FEJ147" s="31">
        <v>1995</v>
      </c>
      <c r="FEK147" s="35"/>
      <c r="FEL147" s="31">
        <v>2019</v>
      </c>
      <c r="FEM147" s="26"/>
      <c r="FEN147" s="14" t="s">
        <v>3142</v>
      </c>
      <c r="FEO147" s="55" t="s">
        <v>3105</v>
      </c>
      <c r="FEP147" s="28" t="s">
        <v>3140</v>
      </c>
      <c r="FEQ147" s="28" t="s">
        <v>3141</v>
      </c>
      <c r="FER147" s="31">
        <v>1995</v>
      </c>
      <c r="FES147" s="35"/>
      <c r="FET147" s="31">
        <v>2019</v>
      </c>
      <c r="FEU147" s="26"/>
      <c r="FEV147" s="14" t="s">
        <v>3142</v>
      </c>
      <c r="FEW147" s="55" t="s">
        <v>3105</v>
      </c>
      <c r="FEX147" s="28" t="s">
        <v>3140</v>
      </c>
      <c r="FEY147" s="28" t="s">
        <v>3141</v>
      </c>
      <c r="FEZ147" s="31">
        <v>1995</v>
      </c>
      <c r="FFA147" s="35"/>
      <c r="FFB147" s="31">
        <v>2019</v>
      </c>
      <c r="FFC147" s="26"/>
      <c r="FFD147" s="14" t="s">
        <v>3142</v>
      </c>
      <c r="FFE147" s="55" t="s">
        <v>3105</v>
      </c>
      <c r="FFF147" s="28" t="s">
        <v>3140</v>
      </c>
      <c r="FFG147" s="28" t="s">
        <v>3141</v>
      </c>
      <c r="FFH147" s="31">
        <v>1995</v>
      </c>
      <c r="FFI147" s="35"/>
      <c r="FFJ147" s="31">
        <v>2019</v>
      </c>
      <c r="FFK147" s="26"/>
      <c r="FFL147" s="14" t="s">
        <v>3142</v>
      </c>
      <c r="FFM147" s="55" t="s">
        <v>3105</v>
      </c>
      <c r="FFN147" s="28" t="s">
        <v>3140</v>
      </c>
      <c r="FFO147" s="28" t="s">
        <v>3141</v>
      </c>
      <c r="FFP147" s="31">
        <v>1995</v>
      </c>
      <c r="FFQ147" s="35"/>
      <c r="FFR147" s="31">
        <v>2019</v>
      </c>
      <c r="FFS147" s="26"/>
      <c r="FFT147" s="14" t="s">
        <v>3142</v>
      </c>
      <c r="FFU147" s="55" t="s">
        <v>3105</v>
      </c>
      <c r="FFV147" s="28" t="s">
        <v>3140</v>
      </c>
      <c r="FFW147" s="28" t="s">
        <v>3141</v>
      </c>
      <c r="FFX147" s="31">
        <v>1995</v>
      </c>
      <c r="FFY147" s="35"/>
      <c r="FFZ147" s="31">
        <v>2019</v>
      </c>
      <c r="FGA147" s="26"/>
      <c r="FGB147" s="14" t="s">
        <v>3142</v>
      </c>
      <c r="FGC147" s="55" t="s">
        <v>3105</v>
      </c>
      <c r="FGD147" s="28" t="s">
        <v>3140</v>
      </c>
      <c r="FGE147" s="28" t="s">
        <v>3141</v>
      </c>
      <c r="FGF147" s="31">
        <v>1995</v>
      </c>
      <c r="FGG147" s="35"/>
      <c r="FGH147" s="31">
        <v>2019</v>
      </c>
      <c r="FGI147" s="26"/>
      <c r="FGJ147" s="14" t="s">
        <v>3142</v>
      </c>
      <c r="FGK147" s="55" t="s">
        <v>3105</v>
      </c>
      <c r="FGL147" s="28" t="s">
        <v>3140</v>
      </c>
      <c r="FGM147" s="28" t="s">
        <v>3141</v>
      </c>
      <c r="FGN147" s="31">
        <v>1995</v>
      </c>
      <c r="FGO147" s="35"/>
      <c r="FGP147" s="31">
        <v>2019</v>
      </c>
      <c r="FGQ147" s="26"/>
      <c r="FGR147" s="14" t="s">
        <v>3142</v>
      </c>
      <c r="FGS147" s="55" t="s">
        <v>3105</v>
      </c>
      <c r="FGT147" s="28" t="s">
        <v>3140</v>
      </c>
      <c r="FGU147" s="28" t="s">
        <v>3141</v>
      </c>
      <c r="FGV147" s="31">
        <v>1995</v>
      </c>
      <c r="FGW147" s="35"/>
      <c r="FGX147" s="31">
        <v>2019</v>
      </c>
      <c r="FGY147" s="26"/>
      <c r="FGZ147" s="14" t="s">
        <v>3142</v>
      </c>
      <c r="FHA147" s="55" t="s">
        <v>3105</v>
      </c>
      <c r="FHB147" s="28" t="s">
        <v>3140</v>
      </c>
      <c r="FHC147" s="28" t="s">
        <v>3141</v>
      </c>
      <c r="FHD147" s="31">
        <v>1995</v>
      </c>
      <c r="FHE147" s="35"/>
      <c r="FHF147" s="31">
        <v>2019</v>
      </c>
      <c r="FHG147" s="26"/>
      <c r="FHH147" s="14" t="s">
        <v>3142</v>
      </c>
      <c r="FHI147" s="55" t="s">
        <v>3105</v>
      </c>
      <c r="FHJ147" s="28" t="s">
        <v>3140</v>
      </c>
      <c r="FHK147" s="28" t="s">
        <v>3141</v>
      </c>
      <c r="FHL147" s="31">
        <v>1995</v>
      </c>
      <c r="FHM147" s="35"/>
      <c r="FHN147" s="31">
        <v>2019</v>
      </c>
      <c r="FHO147" s="26"/>
      <c r="FHP147" s="14" t="s">
        <v>3142</v>
      </c>
      <c r="FHQ147" s="55" t="s">
        <v>3105</v>
      </c>
      <c r="FHR147" s="28" t="s">
        <v>3140</v>
      </c>
      <c r="FHS147" s="28" t="s">
        <v>3141</v>
      </c>
      <c r="FHT147" s="31">
        <v>1995</v>
      </c>
      <c r="FHU147" s="35"/>
      <c r="FHV147" s="31">
        <v>2019</v>
      </c>
      <c r="FHW147" s="26"/>
      <c r="FHX147" s="14" t="s">
        <v>3142</v>
      </c>
      <c r="FHY147" s="55" t="s">
        <v>3105</v>
      </c>
      <c r="FHZ147" s="28" t="s">
        <v>3140</v>
      </c>
      <c r="FIA147" s="28" t="s">
        <v>3141</v>
      </c>
      <c r="FIB147" s="31">
        <v>1995</v>
      </c>
      <c r="FIC147" s="35"/>
      <c r="FID147" s="31">
        <v>2019</v>
      </c>
      <c r="FIE147" s="26"/>
      <c r="FIF147" s="14" t="s">
        <v>3142</v>
      </c>
      <c r="FIG147" s="55" t="s">
        <v>3105</v>
      </c>
      <c r="FIH147" s="28" t="s">
        <v>3140</v>
      </c>
      <c r="FII147" s="28" t="s">
        <v>3141</v>
      </c>
      <c r="FIJ147" s="31">
        <v>1995</v>
      </c>
      <c r="FIK147" s="35"/>
      <c r="FIL147" s="31">
        <v>2019</v>
      </c>
      <c r="FIM147" s="26"/>
      <c r="FIN147" s="14" t="s">
        <v>3142</v>
      </c>
      <c r="FIO147" s="55" t="s">
        <v>3105</v>
      </c>
      <c r="FIP147" s="28" t="s">
        <v>3140</v>
      </c>
      <c r="FIQ147" s="28" t="s">
        <v>3141</v>
      </c>
      <c r="FIR147" s="31">
        <v>1995</v>
      </c>
      <c r="FIS147" s="35"/>
      <c r="FIT147" s="31">
        <v>2019</v>
      </c>
      <c r="FIU147" s="26"/>
      <c r="FIV147" s="14" t="s">
        <v>3142</v>
      </c>
      <c r="FIW147" s="55" t="s">
        <v>3105</v>
      </c>
      <c r="FIX147" s="28" t="s">
        <v>3140</v>
      </c>
      <c r="FIY147" s="28" t="s">
        <v>3141</v>
      </c>
      <c r="FIZ147" s="31">
        <v>1995</v>
      </c>
      <c r="FJA147" s="35"/>
      <c r="FJB147" s="31">
        <v>2019</v>
      </c>
      <c r="FJC147" s="26"/>
      <c r="FJD147" s="14" t="s">
        <v>3142</v>
      </c>
      <c r="FJE147" s="55" t="s">
        <v>3105</v>
      </c>
      <c r="FJF147" s="28" t="s">
        <v>3140</v>
      </c>
      <c r="FJG147" s="28" t="s">
        <v>3141</v>
      </c>
      <c r="FJH147" s="31">
        <v>1995</v>
      </c>
      <c r="FJI147" s="35"/>
      <c r="FJJ147" s="31">
        <v>2019</v>
      </c>
      <c r="FJK147" s="26"/>
      <c r="FJL147" s="14" t="s">
        <v>3142</v>
      </c>
      <c r="FJM147" s="55" t="s">
        <v>3105</v>
      </c>
      <c r="FJN147" s="28" t="s">
        <v>3140</v>
      </c>
      <c r="FJO147" s="28" t="s">
        <v>3141</v>
      </c>
      <c r="FJP147" s="31">
        <v>1995</v>
      </c>
      <c r="FJQ147" s="35"/>
      <c r="FJR147" s="31">
        <v>2019</v>
      </c>
      <c r="FJS147" s="26"/>
      <c r="FJT147" s="14" t="s">
        <v>3142</v>
      </c>
      <c r="FJU147" s="55" t="s">
        <v>3105</v>
      </c>
      <c r="FJV147" s="28" t="s">
        <v>3140</v>
      </c>
      <c r="FJW147" s="28" t="s">
        <v>3141</v>
      </c>
      <c r="FJX147" s="31">
        <v>1995</v>
      </c>
      <c r="FJY147" s="35"/>
      <c r="FJZ147" s="31">
        <v>2019</v>
      </c>
      <c r="FKA147" s="26"/>
      <c r="FKB147" s="14" t="s">
        <v>3142</v>
      </c>
      <c r="FKC147" s="55" t="s">
        <v>3105</v>
      </c>
      <c r="FKD147" s="28" t="s">
        <v>3140</v>
      </c>
      <c r="FKE147" s="28" t="s">
        <v>3141</v>
      </c>
      <c r="FKF147" s="31">
        <v>1995</v>
      </c>
      <c r="FKG147" s="35"/>
      <c r="FKH147" s="31">
        <v>2019</v>
      </c>
      <c r="FKI147" s="26"/>
      <c r="FKJ147" s="14" t="s">
        <v>3142</v>
      </c>
      <c r="FKK147" s="55" t="s">
        <v>3105</v>
      </c>
      <c r="FKL147" s="28" t="s">
        <v>3140</v>
      </c>
      <c r="FKM147" s="28" t="s">
        <v>3141</v>
      </c>
      <c r="FKN147" s="31">
        <v>1995</v>
      </c>
      <c r="FKO147" s="35"/>
      <c r="FKP147" s="31">
        <v>2019</v>
      </c>
      <c r="FKQ147" s="26"/>
      <c r="FKR147" s="14" t="s">
        <v>3142</v>
      </c>
      <c r="FKS147" s="55" t="s">
        <v>3105</v>
      </c>
      <c r="FKT147" s="28" t="s">
        <v>3140</v>
      </c>
      <c r="FKU147" s="28" t="s">
        <v>3141</v>
      </c>
      <c r="FKV147" s="31">
        <v>1995</v>
      </c>
      <c r="FKW147" s="35"/>
      <c r="FKX147" s="31">
        <v>2019</v>
      </c>
      <c r="FKY147" s="26"/>
      <c r="FKZ147" s="14" t="s">
        <v>3142</v>
      </c>
      <c r="FLA147" s="55" t="s">
        <v>3105</v>
      </c>
      <c r="FLB147" s="28" t="s">
        <v>3140</v>
      </c>
      <c r="FLC147" s="28" t="s">
        <v>3141</v>
      </c>
      <c r="FLD147" s="31">
        <v>1995</v>
      </c>
      <c r="FLE147" s="35"/>
      <c r="FLF147" s="31">
        <v>2019</v>
      </c>
      <c r="FLG147" s="26"/>
      <c r="FLH147" s="14" t="s">
        <v>3142</v>
      </c>
      <c r="FLI147" s="55" t="s">
        <v>3105</v>
      </c>
      <c r="FLJ147" s="28" t="s">
        <v>3140</v>
      </c>
      <c r="FLK147" s="28" t="s">
        <v>3141</v>
      </c>
      <c r="FLL147" s="31">
        <v>1995</v>
      </c>
      <c r="FLM147" s="35"/>
      <c r="FLN147" s="31">
        <v>2019</v>
      </c>
      <c r="FLO147" s="26"/>
      <c r="FLP147" s="14" t="s">
        <v>3142</v>
      </c>
      <c r="FLQ147" s="55" t="s">
        <v>3105</v>
      </c>
      <c r="FLR147" s="28" t="s">
        <v>3140</v>
      </c>
      <c r="FLS147" s="28" t="s">
        <v>3141</v>
      </c>
      <c r="FLT147" s="31">
        <v>1995</v>
      </c>
      <c r="FLU147" s="35"/>
      <c r="FLV147" s="31">
        <v>2019</v>
      </c>
      <c r="FLW147" s="26"/>
      <c r="FLX147" s="14" t="s">
        <v>3142</v>
      </c>
      <c r="FLY147" s="55" t="s">
        <v>3105</v>
      </c>
      <c r="FLZ147" s="28" t="s">
        <v>3140</v>
      </c>
      <c r="FMA147" s="28" t="s">
        <v>3141</v>
      </c>
      <c r="FMB147" s="31">
        <v>1995</v>
      </c>
      <c r="FMC147" s="35"/>
      <c r="FMD147" s="31">
        <v>2019</v>
      </c>
      <c r="FME147" s="26"/>
      <c r="FMF147" s="14" t="s">
        <v>3142</v>
      </c>
      <c r="FMG147" s="55" t="s">
        <v>3105</v>
      </c>
      <c r="FMH147" s="28" t="s">
        <v>3140</v>
      </c>
      <c r="FMI147" s="28" t="s">
        <v>3141</v>
      </c>
      <c r="FMJ147" s="31">
        <v>1995</v>
      </c>
      <c r="FMK147" s="35"/>
      <c r="FML147" s="31">
        <v>2019</v>
      </c>
      <c r="FMM147" s="26"/>
      <c r="FMN147" s="14" t="s">
        <v>3142</v>
      </c>
      <c r="FMO147" s="55" t="s">
        <v>3105</v>
      </c>
      <c r="FMP147" s="28" t="s">
        <v>3140</v>
      </c>
      <c r="FMQ147" s="28" t="s">
        <v>3141</v>
      </c>
      <c r="FMR147" s="31">
        <v>1995</v>
      </c>
      <c r="FMS147" s="35"/>
      <c r="FMT147" s="31">
        <v>2019</v>
      </c>
      <c r="FMU147" s="26"/>
      <c r="FMV147" s="14" t="s">
        <v>3142</v>
      </c>
      <c r="FMW147" s="55" t="s">
        <v>3105</v>
      </c>
      <c r="FMX147" s="28" t="s">
        <v>3140</v>
      </c>
      <c r="FMY147" s="28" t="s">
        <v>3141</v>
      </c>
      <c r="FMZ147" s="31">
        <v>1995</v>
      </c>
      <c r="FNA147" s="35"/>
      <c r="FNB147" s="31">
        <v>2019</v>
      </c>
      <c r="FNC147" s="26"/>
      <c r="FND147" s="14" t="s">
        <v>3142</v>
      </c>
      <c r="FNE147" s="55" t="s">
        <v>3105</v>
      </c>
      <c r="FNF147" s="28" t="s">
        <v>3140</v>
      </c>
      <c r="FNG147" s="28" t="s">
        <v>3141</v>
      </c>
      <c r="FNH147" s="31">
        <v>1995</v>
      </c>
      <c r="FNI147" s="35"/>
      <c r="FNJ147" s="31">
        <v>2019</v>
      </c>
      <c r="FNK147" s="26"/>
      <c r="FNL147" s="14" t="s">
        <v>3142</v>
      </c>
      <c r="FNM147" s="55" t="s">
        <v>3105</v>
      </c>
      <c r="FNN147" s="28" t="s">
        <v>3140</v>
      </c>
      <c r="FNO147" s="28" t="s">
        <v>3141</v>
      </c>
      <c r="FNP147" s="31">
        <v>1995</v>
      </c>
      <c r="FNQ147" s="35"/>
      <c r="FNR147" s="31">
        <v>2019</v>
      </c>
      <c r="FNS147" s="26"/>
      <c r="FNT147" s="14" t="s">
        <v>3142</v>
      </c>
      <c r="FNU147" s="55" t="s">
        <v>3105</v>
      </c>
      <c r="FNV147" s="28" t="s">
        <v>3140</v>
      </c>
      <c r="FNW147" s="28" t="s">
        <v>3141</v>
      </c>
      <c r="FNX147" s="31">
        <v>1995</v>
      </c>
      <c r="FNY147" s="35"/>
      <c r="FNZ147" s="31">
        <v>2019</v>
      </c>
      <c r="FOA147" s="26"/>
      <c r="FOB147" s="14" t="s">
        <v>3142</v>
      </c>
      <c r="FOC147" s="55" t="s">
        <v>3105</v>
      </c>
      <c r="FOD147" s="28" t="s">
        <v>3140</v>
      </c>
      <c r="FOE147" s="28" t="s">
        <v>3141</v>
      </c>
      <c r="FOF147" s="31">
        <v>1995</v>
      </c>
      <c r="FOG147" s="35"/>
      <c r="FOH147" s="31">
        <v>2019</v>
      </c>
      <c r="FOI147" s="26"/>
      <c r="FOJ147" s="14" t="s">
        <v>3142</v>
      </c>
      <c r="FOK147" s="55" t="s">
        <v>3105</v>
      </c>
      <c r="FOL147" s="28" t="s">
        <v>3140</v>
      </c>
      <c r="FOM147" s="28" t="s">
        <v>3141</v>
      </c>
      <c r="FON147" s="31">
        <v>1995</v>
      </c>
      <c r="FOO147" s="35"/>
      <c r="FOP147" s="31">
        <v>2019</v>
      </c>
      <c r="FOQ147" s="26"/>
      <c r="FOR147" s="14" t="s">
        <v>3142</v>
      </c>
      <c r="FOS147" s="55" t="s">
        <v>3105</v>
      </c>
      <c r="FOT147" s="28" t="s">
        <v>3140</v>
      </c>
      <c r="FOU147" s="28" t="s">
        <v>3141</v>
      </c>
      <c r="FOV147" s="31">
        <v>1995</v>
      </c>
      <c r="FOW147" s="35"/>
      <c r="FOX147" s="31">
        <v>2019</v>
      </c>
      <c r="FOY147" s="26"/>
      <c r="FOZ147" s="14" t="s">
        <v>3142</v>
      </c>
      <c r="FPA147" s="55" t="s">
        <v>3105</v>
      </c>
      <c r="FPB147" s="28" t="s">
        <v>3140</v>
      </c>
      <c r="FPC147" s="28" t="s">
        <v>3141</v>
      </c>
      <c r="FPD147" s="31">
        <v>1995</v>
      </c>
      <c r="FPE147" s="35"/>
      <c r="FPF147" s="31">
        <v>2019</v>
      </c>
      <c r="FPG147" s="26"/>
      <c r="FPH147" s="14" t="s">
        <v>3142</v>
      </c>
      <c r="FPI147" s="55" t="s">
        <v>3105</v>
      </c>
      <c r="FPJ147" s="28" t="s">
        <v>3140</v>
      </c>
      <c r="FPK147" s="28" t="s">
        <v>3141</v>
      </c>
      <c r="FPL147" s="31">
        <v>1995</v>
      </c>
      <c r="FPM147" s="35"/>
      <c r="FPN147" s="31">
        <v>2019</v>
      </c>
      <c r="FPO147" s="26"/>
      <c r="FPP147" s="14" t="s">
        <v>3142</v>
      </c>
      <c r="FPQ147" s="55" t="s">
        <v>3105</v>
      </c>
      <c r="FPR147" s="28" t="s">
        <v>3140</v>
      </c>
      <c r="FPS147" s="28" t="s">
        <v>3141</v>
      </c>
      <c r="FPT147" s="31">
        <v>1995</v>
      </c>
      <c r="FPU147" s="35"/>
      <c r="FPV147" s="31">
        <v>2019</v>
      </c>
      <c r="FPW147" s="26"/>
      <c r="FPX147" s="14" t="s">
        <v>3142</v>
      </c>
      <c r="FPY147" s="55" t="s">
        <v>3105</v>
      </c>
      <c r="FPZ147" s="28" t="s">
        <v>3140</v>
      </c>
      <c r="FQA147" s="28" t="s">
        <v>3141</v>
      </c>
      <c r="FQB147" s="31">
        <v>1995</v>
      </c>
      <c r="FQC147" s="35"/>
      <c r="FQD147" s="31">
        <v>2019</v>
      </c>
      <c r="FQE147" s="26"/>
      <c r="FQF147" s="14" t="s">
        <v>3142</v>
      </c>
      <c r="FQG147" s="55" t="s">
        <v>3105</v>
      </c>
      <c r="FQH147" s="28" t="s">
        <v>3140</v>
      </c>
      <c r="FQI147" s="28" t="s">
        <v>3141</v>
      </c>
      <c r="FQJ147" s="31">
        <v>1995</v>
      </c>
      <c r="FQK147" s="35"/>
      <c r="FQL147" s="31">
        <v>2019</v>
      </c>
      <c r="FQM147" s="26"/>
      <c r="FQN147" s="14" t="s">
        <v>3142</v>
      </c>
      <c r="FQO147" s="55" t="s">
        <v>3105</v>
      </c>
      <c r="FQP147" s="28" t="s">
        <v>3140</v>
      </c>
      <c r="FQQ147" s="28" t="s">
        <v>3141</v>
      </c>
      <c r="FQR147" s="31">
        <v>1995</v>
      </c>
      <c r="FQS147" s="35"/>
      <c r="FQT147" s="31">
        <v>2019</v>
      </c>
      <c r="FQU147" s="26"/>
      <c r="FQV147" s="14" t="s">
        <v>3142</v>
      </c>
      <c r="FQW147" s="55" t="s">
        <v>3105</v>
      </c>
      <c r="FQX147" s="28" t="s">
        <v>3140</v>
      </c>
      <c r="FQY147" s="28" t="s">
        <v>3141</v>
      </c>
      <c r="FQZ147" s="31">
        <v>1995</v>
      </c>
      <c r="FRA147" s="35"/>
      <c r="FRB147" s="31">
        <v>2019</v>
      </c>
      <c r="FRC147" s="26"/>
      <c r="FRD147" s="14" t="s">
        <v>3142</v>
      </c>
      <c r="FRE147" s="55" t="s">
        <v>3105</v>
      </c>
      <c r="FRF147" s="28" t="s">
        <v>3140</v>
      </c>
      <c r="FRG147" s="28" t="s">
        <v>3141</v>
      </c>
      <c r="FRH147" s="31">
        <v>1995</v>
      </c>
      <c r="FRI147" s="35"/>
      <c r="FRJ147" s="31">
        <v>2019</v>
      </c>
      <c r="FRK147" s="26"/>
      <c r="FRL147" s="14" t="s">
        <v>3142</v>
      </c>
      <c r="FRM147" s="55" t="s">
        <v>3105</v>
      </c>
      <c r="FRN147" s="28" t="s">
        <v>3140</v>
      </c>
      <c r="FRO147" s="28" t="s">
        <v>3141</v>
      </c>
      <c r="FRP147" s="31">
        <v>1995</v>
      </c>
      <c r="FRQ147" s="35"/>
      <c r="FRR147" s="31">
        <v>2019</v>
      </c>
      <c r="FRS147" s="26"/>
      <c r="FRT147" s="14" t="s">
        <v>3142</v>
      </c>
      <c r="FRU147" s="55" t="s">
        <v>3105</v>
      </c>
      <c r="FRV147" s="28" t="s">
        <v>3140</v>
      </c>
      <c r="FRW147" s="28" t="s">
        <v>3141</v>
      </c>
      <c r="FRX147" s="31">
        <v>1995</v>
      </c>
      <c r="FRY147" s="35"/>
      <c r="FRZ147" s="31">
        <v>2019</v>
      </c>
      <c r="FSA147" s="26"/>
      <c r="FSB147" s="14" t="s">
        <v>3142</v>
      </c>
      <c r="FSC147" s="55" t="s">
        <v>3105</v>
      </c>
      <c r="FSD147" s="28" t="s">
        <v>3140</v>
      </c>
      <c r="FSE147" s="28" t="s">
        <v>3141</v>
      </c>
      <c r="FSF147" s="31">
        <v>1995</v>
      </c>
      <c r="FSG147" s="35"/>
      <c r="FSH147" s="31">
        <v>2019</v>
      </c>
      <c r="FSI147" s="26"/>
      <c r="FSJ147" s="14" t="s">
        <v>3142</v>
      </c>
      <c r="FSK147" s="55" t="s">
        <v>3105</v>
      </c>
      <c r="FSL147" s="28" t="s">
        <v>3140</v>
      </c>
      <c r="FSM147" s="28" t="s">
        <v>3141</v>
      </c>
      <c r="FSN147" s="31">
        <v>1995</v>
      </c>
      <c r="FSO147" s="35"/>
      <c r="FSP147" s="31">
        <v>2019</v>
      </c>
      <c r="FSQ147" s="26"/>
      <c r="FSR147" s="14" t="s">
        <v>3142</v>
      </c>
      <c r="FSS147" s="55" t="s">
        <v>3105</v>
      </c>
      <c r="FST147" s="28" t="s">
        <v>3140</v>
      </c>
      <c r="FSU147" s="28" t="s">
        <v>3141</v>
      </c>
      <c r="FSV147" s="31">
        <v>1995</v>
      </c>
      <c r="FSW147" s="35"/>
      <c r="FSX147" s="31">
        <v>2019</v>
      </c>
      <c r="FSY147" s="26"/>
      <c r="FSZ147" s="14" t="s">
        <v>3142</v>
      </c>
      <c r="FTA147" s="55" t="s">
        <v>3105</v>
      </c>
      <c r="FTB147" s="28" t="s">
        <v>3140</v>
      </c>
      <c r="FTC147" s="28" t="s">
        <v>3141</v>
      </c>
      <c r="FTD147" s="31">
        <v>1995</v>
      </c>
      <c r="FTE147" s="35"/>
      <c r="FTF147" s="31">
        <v>2019</v>
      </c>
      <c r="FTG147" s="26"/>
      <c r="FTH147" s="14" t="s">
        <v>3142</v>
      </c>
      <c r="FTI147" s="55" t="s">
        <v>3105</v>
      </c>
      <c r="FTJ147" s="28" t="s">
        <v>3140</v>
      </c>
      <c r="FTK147" s="28" t="s">
        <v>3141</v>
      </c>
      <c r="FTL147" s="31">
        <v>1995</v>
      </c>
      <c r="FTM147" s="35"/>
      <c r="FTN147" s="31">
        <v>2019</v>
      </c>
      <c r="FTO147" s="26"/>
      <c r="FTP147" s="14" t="s">
        <v>3142</v>
      </c>
      <c r="FTQ147" s="55" t="s">
        <v>3105</v>
      </c>
      <c r="FTR147" s="28" t="s">
        <v>3140</v>
      </c>
      <c r="FTS147" s="28" t="s">
        <v>3141</v>
      </c>
      <c r="FTT147" s="31">
        <v>1995</v>
      </c>
      <c r="FTU147" s="35"/>
      <c r="FTV147" s="31">
        <v>2019</v>
      </c>
      <c r="FTW147" s="26"/>
      <c r="FTX147" s="14" t="s">
        <v>3142</v>
      </c>
      <c r="FTY147" s="55" t="s">
        <v>3105</v>
      </c>
      <c r="FTZ147" s="28" t="s">
        <v>3140</v>
      </c>
      <c r="FUA147" s="28" t="s">
        <v>3141</v>
      </c>
      <c r="FUB147" s="31">
        <v>1995</v>
      </c>
      <c r="FUC147" s="35"/>
      <c r="FUD147" s="31">
        <v>2019</v>
      </c>
      <c r="FUE147" s="26"/>
      <c r="FUF147" s="14" t="s">
        <v>3142</v>
      </c>
      <c r="FUG147" s="55" t="s">
        <v>3105</v>
      </c>
      <c r="FUH147" s="28" t="s">
        <v>3140</v>
      </c>
      <c r="FUI147" s="28" t="s">
        <v>3141</v>
      </c>
      <c r="FUJ147" s="31">
        <v>1995</v>
      </c>
      <c r="FUK147" s="35"/>
      <c r="FUL147" s="31">
        <v>2019</v>
      </c>
      <c r="FUM147" s="26"/>
      <c r="FUN147" s="14" t="s">
        <v>3142</v>
      </c>
      <c r="FUO147" s="55" t="s">
        <v>3105</v>
      </c>
      <c r="FUP147" s="28" t="s">
        <v>3140</v>
      </c>
      <c r="FUQ147" s="28" t="s">
        <v>3141</v>
      </c>
      <c r="FUR147" s="31">
        <v>1995</v>
      </c>
      <c r="FUS147" s="35"/>
      <c r="FUT147" s="31">
        <v>2019</v>
      </c>
      <c r="FUU147" s="26"/>
      <c r="FUV147" s="14" t="s">
        <v>3142</v>
      </c>
      <c r="FUW147" s="55" t="s">
        <v>3105</v>
      </c>
      <c r="FUX147" s="28" t="s">
        <v>3140</v>
      </c>
      <c r="FUY147" s="28" t="s">
        <v>3141</v>
      </c>
      <c r="FUZ147" s="31">
        <v>1995</v>
      </c>
      <c r="FVA147" s="35"/>
      <c r="FVB147" s="31">
        <v>2019</v>
      </c>
      <c r="FVC147" s="26"/>
      <c r="FVD147" s="14" t="s">
        <v>3142</v>
      </c>
      <c r="FVE147" s="55" t="s">
        <v>3105</v>
      </c>
      <c r="FVF147" s="28" t="s">
        <v>3140</v>
      </c>
      <c r="FVG147" s="28" t="s">
        <v>3141</v>
      </c>
      <c r="FVH147" s="31">
        <v>1995</v>
      </c>
      <c r="FVI147" s="35"/>
      <c r="FVJ147" s="31">
        <v>2019</v>
      </c>
      <c r="FVK147" s="26"/>
      <c r="FVL147" s="14" t="s">
        <v>3142</v>
      </c>
      <c r="FVM147" s="55" t="s">
        <v>3105</v>
      </c>
      <c r="FVN147" s="28" t="s">
        <v>3140</v>
      </c>
      <c r="FVO147" s="28" t="s">
        <v>3141</v>
      </c>
      <c r="FVP147" s="31">
        <v>1995</v>
      </c>
      <c r="FVQ147" s="35"/>
      <c r="FVR147" s="31">
        <v>2019</v>
      </c>
      <c r="FVS147" s="26"/>
      <c r="FVT147" s="14" t="s">
        <v>3142</v>
      </c>
      <c r="FVU147" s="55" t="s">
        <v>3105</v>
      </c>
      <c r="FVV147" s="28" t="s">
        <v>3140</v>
      </c>
      <c r="FVW147" s="28" t="s">
        <v>3141</v>
      </c>
      <c r="FVX147" s="31">
        <v>1995</v>
      </c>
      <c r="FVY147" s="35"/>
      <c r="FVZ147" s="31">
        <v>2019</v>
      </c>
      <c r="FWA147" s="26"/>
      <c r="FWB147" s="14" t="s">
        <v>3142</v>
      </c>
      <c r="FWC147" s="55" t="s">
        <v>3105</v>
      </c>
      <c r="FWD147" s="28" t="s">
        <v>3140</v>
      </c>
      <c r="FWE147" s="28" t="s">
        <v>3141</v>
      </c>
      <c r="FWF147" s="31">
        <v>1995</v>
      </c>
      <c r="FWG147" s="35"/>
      <c r="FWH147" s="31">
        <v>2019</v>
      </c>
      <c r="FWI147" s="26"/>
      <c r="FWJ147" s="14" t="s">
        <v>3142</v>
      </c>
      <c r="FWK147" s="55" t="s">
        <v>3105</v>
      </c>
      <c r="FWL147" s="28" t="s">
        <v>3140</v>
      </c>
      <c r="FWM147" s="28" t="s">
        <v>3141</v>
      </c>
      <c r="FWN147" s="31">
        <v>1995</v>
      </c>
      <c r="FWO147" s="35"/>
      <c r="FWP147" s="31">
        <v>2019</v>
      </c>
      <c r="FWQ147" s="26"/>
      <c r="FWR147" s="14" t="s">
        <v>3142</v>
      </c>
      <c r="FWS147" s="55" t="s">
        <v>3105</v>
      </c>
      <c r="FWT147" s="28" t="s">
        <v>3140</v>
      </c>
      <c r="FWU147" s="28" t="s">
        <v>3141</v>
      </c>
      <c r="FWV147" s="31">
        <v>1995</v>
      </c>
      <c r="FWW147" s="35"/>
      <c r="FWX147" s="31">
        <v>2019</v>
      </c>
      <c r="FWY147" s="26"/>
      <c r="FWZ147" s="14" t="s">
        <v>3142</v>
      </c>
      <c r="FXA147" s="55" t="s">
        <v>3105</v>
      </c>
      <c r="FXB147" s="28" t="s">
        <v>3140</v>
      </c>
      <c r="FXC147" s="28" t="s">
        <v>3141</v>
      </c>
      <c r="FXD147" s="31">
        <v>1995</v>
      </c>
      <c r="FXE147" s="35"/>
      <c r="FXF147" s="31">
        <v>2019</v>
      </c>
      <c r="FXG147" s="26"/>
      <c r="FXH147" s="14" t="s">
        <v>3142</v>
      </c>
      <c r="FXI147" s="55" t="s">
        <v>3105</v>
      </c>
      <c r="FXJ147" s="28" t="s">
        <v>3140</v>
      </c>
      <c r="FXK147" s="28" t="s">
        <v>3141</v>
      </c>
      <c r="FXL147" s="31">
        <v>1995</v>
      </c>
      <c r="FXM147" s="35"/>
      <c r="FXN147" s="31">
        <v>2019</v>
      </c>
      <c r="FXO147" s="26"/>
      <c r="FXP147" s="14" t="s">
        <v>3142</v>
      </c>
      <c r="FXQ147" s="55" t="s">
        <v>3105</v>
      </c>
      <c r="FXR147" s="28" t="s">
        <v>3140</v>
      </c>
      <c r="FXS147" s="28" t="s">
        <v>3141</v>
      </c>
      <c r="FXT147" s="31">
        <v>1995</v>
      </c>
      <c r="FXU147" s="35"/>
      <c r="FXV147" s="31">
        <v>2019</v>
      </c>
      <c r="FXW147" s="26"/>
      <c r="FXX147" s="14" t="s">
        <v>3142</v>
      </c>
      <c r="FXY147" s="55" t="s">
        <v>3105</v>
      </c>
      <c r="FXZ147" s="28" t="s">
        <v>3140</v>
      </c>
      <c r="FYA147" s="28" t="s">
        <v>3141</v>
      </c>
      <c r="FYB147" s="31">
        <v>1995</v>
      </c>
      <c r="FYC147" s="35"/>
      <c r="FYD147" s="31">
        <v>2019</v>
      </c>
      <c r="FYE147" s="26"/>
      <c r="FYF147" s="14" t="s">
        <v>3142</v>
      </c>
      <c r="FYG147" s="55" t="s">
        <v>3105</v>
      </c>
      <c r="FYH147" s="28" t="s">
        <v>3140</v>
      </c>
      <c r="FYI147" s="28" t="s">
        <v>3141</v>
      </c>
      <c r="FYJ147" s="31">
        <v>1995</v>
      </c>
      <c r="FYK147" s="35"/>
      <c r="FYL147" s="31">
        <v>2019</v>
      </c>
      <c r="FYM147" s="26"/>
      <c r="FYN147" s="14" t="s">
        <v>3142</v>
      </c>
      <c r="FYO147" s="55" t="s">
        <v>3105</v>
      </c>
      <c r="FYP147" s="28" t="s">
        <v>3140</v>
      </c>
      <c r="FYQ147" s="28" t="s">
        <v>3141</v>
      </c>
      <c r="FYR147" s="31">
        <v>1995</v>
      </c>
      <c r="FYS147" s="35"/>
      <c r="FYT147" s="31">
        <v>2019</v>
      </c>
      <c r="FYU147" s="26"/>
      <c r="FYV147" s="14" t="s">
        <v>3142</v>
      </c>
      <c r="FYW147" s="55" t="s">
        <v>3105</v>
      </c>
      <c r="FYX147" s="28" t="s">
        <v>3140</v>
      </c>
      <c r="FYY147" s="28" t="s">
        <v>3141</v>
      </c>
      <c r="FYZ147" s="31">
        <v>1995</v>
      </c>
      <c r="FZA147" s="35"/>
      <c r="FZB147" s="31">
        <v>2019</v>
      </c>
      <c r="FZC147" s="26"/>
      <c r="FZD147" s="14" t="s">
        <v>3142</v>
      </c>
      <c r="FZE147" s="55" t="s">
        <v>3105</v>
      </c>
      <c r="FZF147" s="28" t="s">
        <v>3140</v>
      </c>
      <c r="FZG147" s="28" t="s">
        <v>3141</v>
      </c>
      <c r="FZH147" s="31">
        <v>1995</v>
      </c>
      <c r="FZI147" s="35"/>
      <c r="FZJ147" s="31">
        <v>2019</v>
      </c>
      <c r="FZK147" s="26"/>
      <c r="FZL147" s="14" t="s">
        <v>3142</v>
      </c>
      <c r="FZM147" s="55" t="s">
        <v>3105</v>
      </c>
      <c r="FZN147" s="28" t="s">
        <v>3140</v>
      </c>
      <c r="FZO147" s="28" t="s">
        <v>3141</v>
      </c>
      <c r="FZP147" s="31">
        <v>1995</v>
      </c>
      <c r="FZQ147" s="35"/>
      <c r="FZR147" s="31">
        <v>2019</v>
      </c>
      <c r="FZS147" s="26"/>
      <c r="FZT147" s="14" t="s">
        <v>3142</v>
      </c>
      <c r="FZU147" s="55" t="s">
        <v>3105</v>
      </c>
      <c r="FZV147" s="28" t="s">
        <v>3140</v>
      </c>
      <c r="FZW147" s="28" t="s">
        <v>3141</v>
      </c>
      <c r="FZX147" s="31">
        <v>1995</v>
      </c>
      <c r="FZY147" s="35"/>
      <c r="FZZ147" s="31">
        <v>2019</v>
      </c>
      <c r="GAA147" s="26"/>
      <c r="GAB147" s="14" t="s">
        <v>3142</v>
      </c>
      <c r="GAC147" s="55" t="s">
        <v>3105</v>
      </c>
      <c r="GAD147" s="28" t="s">
        <v>3140</v>
      </c>
      <c r="GAE147" s="28" t="s">
        <v>3141</v>
      </c>
      <c r="GAF147" s="31">
        <v>1995</v>
      </c>
      <c r="GAG147" s="35"/>
      <c r="GAH147" s="31">
        <v>2019</v>
      </c>
      <c r="GAI147" s="26"/>
      <c r="GAJ147" s="14" t="s">
        <v>3142</v>
      </c>
      <c r="GAK147" s="55" t="s">
        <v>3105</v>
      </c>
      <c r="GAL147" s="28" t="s">
        <v>3140</v>
      </c>
      <c r="GAM147" s="28" t="s">
        <v>3141</v>
      </c>
      <c r="GAN147" s="31">
        <v>1995</v>
      </c>
      <c r="GAO147" s="35"/>
      <c r="GAP147" s="31">
        <v>2019</v>
      </c>
      <c r="GAQ147" s="26"/>
      <c r="GAR147" s="14" t="s">
        <v>3142</v>
      </c>
      <c r="GAS147" s="55" t="s">
        <v>3105</v>
      </c>
      <c r="GAT147" s="28" t="s">
        <v>3140</v>
      </c>
      <c r="GAU147" s="28" t="s">
        <v>3141</v>
      </c>
      <c r="GAV147" s="31">
        <v>1995</v>
      </c>
      <c r="GAW147" s="35"/>
      <c r="GAX147" s="31">
        <v>2019</v>
      </c>
      <c r="GAY147" s="26"/>
      <c r="GAZ147" s="14" t="s">
        <v>3142</v>
      </c>
      <c r="GBA147" s="55" t="s">
        <v>3105</v>
      </c>
      <c r="GBB147" s="28" t="s">
        <v>3140</v>
      </c>
      <c r="GBC147" s="28" t="s">
        <v>3141</v>
      </c>
      <c r="GBD147" s="31">
        <v>1995</v>
      </c>
      <c r="GBE147" s="35"/>
      <c r="GBF147" s="31">
        <v>2019</v>
      </c>
      <c r="GBG147" s="26"/>
      <c r="GBH147" s="14" t="s">
        <v>3142</v>
      </c>
      <c r="GBI147" s="55" t="s">
        <v>3105</v>
      </c>
      <c r="GBJ147" s="28" t="s">
        <v>3140</v>
      </c>
      <c r="GBK147" s="28" t="s">
        <v>3141</v>
      </c>
      <c r="GBL147" s="31">
        <v>1995</v>
      </c>
      <c r="GBM147" s="35"/>
      <c r="GBN147" s="31">
        <v>2019</v>
      </c>
      <c r="GBO147" s="26"/>
      <c r="GBP147" s="14" t="s">
        <v>3142</v>
      </c>
      <c r="GBQ147" s="55" t="s">
        <v>3105</v>
      </c>
      <c r="GBR147" s="28" t="s">
        <v>3140</v>
      </c>
      <c r="GBS147" s="28" t="s">
        <v>3141</v>
      </c>
      <c r="GBT147" s="31">
        <v>1995</v>
      </c>
      <c r="GBU147" s="35"/>
      <c r="GBV147" s="31">
        <v>2019</v>
      </c>
      <c r="GBW147" s="26"/>
      <c r="GBX147" s="14" t="s">
        <v>3142</v>
      </c>
      <c r="GBY147" s="55" t="s">
        <v>3105</v>
      </c>
      <c r="GBZ147" s="28" t="s">
        <v>3140</v>
      </c>
      <c r="GCA147" s="28" t="s">
        <v>3141</v>
      </c>
      <c r="GCB147" s="31">
        <v>1995</v>
      </c>
      <c r="GCC147" s="35"/>
      <c r="GCD147" s="31">
        <v>2019</v>
      </c>
      <c r="GCE147" s="26"/>
      <c r="GCF147" s="14" t="s">
        <v>3142</v>
      </c>
      <c r="GCG147" s="55" t="s">
        <v>3105</v>
      </c>
      <c r="GCH147" s="28" t="s">
        <v>3140</v>
      </c>
      <c r="GCI147" s="28" t="s">
        <v>3141</v>
      </c>
      <c r="GCJ147" s="31">
        <v>1995</v>
      </c>
      <c r="GCK147" s="35"/>
      <c r="GCL147" s="31">
        <v>2019</v>
      </c>
      <c r="GCM147" s="26"/>
      <c r="GCN147" s="14" t="s">
        <v>3142</v>
      </c>
      <c r="GCO147" s="55" t="s">
        <v>3105</v>
      </c>
      <c r="GCP147" s="28" t="s">
        <v>3140</v>
      </c>
      <c r="GCQ147" s="28" t="s">
        <v>3141</v>
      </c>
      <c r="GCR147" s="31">
        <v>1995</v>
      </c>
      <c r="GCS147" s="35"/>
      <c r="GCT147" s="31">
        <v>2019</v>
      </c>
      <c r="GCU147" s="26"/>
      <c r="GCV147" s="14" t="s">
        <v>3142</v>
      </c>
      <c r="GCW147" s="55" t="s">
        <v>3105</v>
      </c>
      <c r="GCX147" s="28" t="s">
        <v>3140</v>
      </c>
      <c r="GCY147" s="28" t="s">
        <v>3141</v>
      </c>
      <c r="GCZ147" s="31">
        <v>1995</v>
      </c>
      <c r="GDA147" s="35"/>
      <c r="GDB147" s="31">
        <v>2019</v>
      </c>
      <c r="GDC147" s="26"/>
      <c r="GDD147" s="14" t="s">
        <v>3142</v>
      </c>
      <c r="GDE147" s="55" t="s">
        <v>3105</v>
      </c>
      <c r="GDF147" s="28" t="s">
        <v>3140</v>
      </c>
      <c r="GDG147" s="28" t="s">
        <v>3141</v>
      </c>
      <c r="GDH147" s="31">
        <v>1995</v>
      </c>
      <c r="GDI147" s="35"/>
      <c r="GDJ147" s="31">
        <v>2019</v>
      </c>
      <c r="GDK147" s="26"/>
      <c r="GDL147" s="14" t="s">
        <v>3142</v>
      </c>
      <c r="GDM147" s="55" t="s">
        <v>3105</v>
      </c>
      <c r="GDN147" s="28" t="s">
        <v>3140</v>
      </c>
      <c r="GDO147" s="28" t="s">
        <v>3141</v>
      </c>
      <c r="GDP147" s="31">
        <v>1995</v>
      </c>
      <c r="GDQ147" s="35"/>
      <c r="GDR147" s="31">
        <v>2019</v>
      </c>
      <c r="GDS147" s="26"/>
      <c r="GDT147" s="14" t="s">
        <v>3142</v>
      </c>
      <c r="GDU147" s="55" t="s">
        <v>3105</v>
      </c>
      <c r="GDV147" s="28" t="s">
        <v>3140</v>
      </c>
      <c r="GDW147" s="28" t="s">
        <v>3141</v>
      </c>
      <c r="GDX147" s="31">
        <v>1995</v>
      </c>
      <c r="GDY147" s="35"/>
      <c r="GDZ147" s="31">
        <v>2019</v>
      </c>
      <c r="GEA147" s="26"/>
      <c r="GEB147" s="14" t="s">
        <v>3142</v>
      </c>
      <c r="GEC147" s="55" t="s">
        <v>3105</v>
      </c>
      <c r="GED147" s="28" t="s">
        <v>3140</v>
      </c>
      <c r="GEE147" s="28" t="s">
        <v>3141</v>
      </c>
      <c r="GEF147" s="31">
        <v>1995</v>
      </c>
      <c r="GEG147" s="35"/>
      <c r="GEH147" s="31">
        <v>2019</v>
      </c>
      <c r="GEI147" s="26"/>
      <c r="GEJ147" s="14" t="s">
        <v>3142</v>
      </c>
      <c r="GEK147" s="55" t="s">
        <v>3105</v>
      </c>
      <c r="GEL147" s="28" t="s">
        <v>3140</v>
      </c>
      <c r="GEM147" s="28" t="s">
        <v>3141</v>
      </c>
      <c r="GEN147" s="31">
        <v>1995</v>
      </c>
      <c r="GEO147" s="35"/>
      <c r="GEP147" s="31">
        <v>2019</v>
      </c>
      <c r="GEQ147" s="26"/>
      <c r="GER147" s="14" t="s">
        <v>3142</v>
      </c>
      <c r="GES147" s="55" t="s">
        <v>3105</v>
      </c>
      <c r="GET147" s="28" t="s">
        <v>3140</v>
      </c>
      <c r="GEU147" s="28" t="s">
        <v>3141</v>
      </c>
      <c r="GEV147" s="31">
        <v>1995</v>
      </c>
      <c r="GEW147" s="35"/>
      <c r="GEX147" s="31">
        <v>2019</v>
      </c>
      <c r="GEY147" s="26"/>
      <c r="GEZ147" s="14" t="s">
        <v>3142</v>
      </c>
      <c r="GFA147" s="55" t="s">
        <v>3105</v>
      </c>
      <c r="GFB147" s="28" t="s">
        <v>3140</v>
      </c>
      <c r="GFC147" s="28" t="s">
        <v>3141</v>
      </c>
      <c r="GFD147" s="31">
        <v>1995</v>
      </c>
      <c r="GFE147" s="35"/>
      <c r="GFF147" s="31">
        <v>2019</v>
      </c>
      <c r="GFG147" s="26"/>
      <c r="GFH147" s="14" t="s">
        <v>3142</v>
      </c>
      <c r="GFI147" s="55" t="s">
        <v>3105</v>
      </c>
      <c r="GFJ147" s="28" t="s">
        <v>3140</v>
      </c>
      <c r="GFK147" s="28" t="s">
        <v>3141</v>
      </c>
      <c r="GFL147" s="31">
        <v>1995</v>
      </c>
      <c r="GFM147" s="35"/>
      <c r="GFN147" s="31">
        <v>2019</v>
      </c>
      <c r="GFO147" s="26"/>
      <c r="GFP147" s="14" t="s">
        <v>3142</v>
      </c>
      <c r="GFQ147" s="55" t="s">
        <v>3105</v>
      </c>
      <c r="GFR147" s="28" t="s">
        <v>3140</v>
      </c>
      <c r="GFS147" s="28" t="s">
        <v>3141</v>
      </c>
      <c r="GFT147" s="31">
        <v>1995</v>
      </c>
      <c r="GFU147" s="35"/>
      <c r="GFV147" s="31">
        <v>2019</v>
      </c>
      <c r="GFW147" s="26"/>
      <c r="GFX147" s="14" t="s">
        <v>3142</v>
      </c>
      <c r="GFY147" s="55" t="s">
        <v>3105</v>
      </c>
      <c r="GFZ147" s="28" t="s">
        <v>3140</v>
      </c>
      <c r="GGA147" s="28" t="s">
        <v>3141</v>
      </c>
      <c r="GGB147" s="31">
        <v>1995</v>
      </c>
      <c r="GGC147" s="35"/>
      <c r="GGD147" s="31">
        <v>2019</v>
      </c>
      <c r="GGE147" s="26"/>
      <c r="GGF147" s="14" t="s">
        <v>3142</v>
      </c>
      <c r="GGG147" s="55" t="s">
        <v>3105</v>
      </c>
      <c r="GGH147" s="28" t="s">
        <v>3140</v>
      </c>
      <c r="GGI147" s="28" t="s">
        <v>3141</v>
      </c>
      <c r="GGJ147" s="31">
        <v>1995</v>
      </c>
      <c r="GGK147" s="35"/>
      <c r="GGL147" s="31">
        <v>2019</v>
      </c>
      <c r="GGM147" s="26"/>
      <c r="GGN147" s="14" t="s">
        <v>3142</v>
      </c>
      <c r="GGO147" s="55" t="s">
        <v>3105</v>
      </c>
      <c r="GGP147" s="28" t="s">
        <v>3140</v>
      </c>
      <c r="GGQ147" s="28" t="s">
        <v>3141</v>
      </c>
      <c r="GGR147" s="31">
        <v>1995</v>
      </c>
      <c r="GGS147" s="35"/>
      <c r="GGT147" s="31">
        <v>2019</v>
      </c>
      <c r="GGU147" s="26"/>
      <c r="GGV147" s="14" t="s">
        <v>3142</v>
      </c>
      <c r="GGW147" s="55" t="s">
        <v>3105</v>
      </c>
      <c r="GGX147" s="28" t="s">
        <v>3140</v>
      </c>
      <c r="GGY147" s="28" t="s">
        <v>3141</v>
      </c>
      <c r="GGZ147" s="31">
        <v>1995</v>
      </c>
      <c r="GHA147" s="35"/>
      <c r="GHB147" s="31">
        <v>2019</v>
      </c>
      <c r="GHC147" s="26"/>
      <c r="GHD147" s="14" t="s">
        <v>3142</v>
      </c>
      <c r="GHE147" s="55" t="s">
        <v>3105</v>
      </c>
      <c r="GHF147" s="28" t="s">
        <v>3140</v>
      </c>
      <c r="GHG147" s="28" t="s">
        <v>3141</v>
      </c>
      <c r="GHH147" s="31">
        <v>1995</v>
      </c>
      <c r="GHI147" s="35"/>
      <c r="GHJ147" s="31">
        <v>2019</v>
      </c>
      <c r="GHK147" s="26"/>
      <c r="GHL147" s="14" t="s">
        <v>3142</v>
      </c>
      <c r="GHM147" s="55" t="s">
        <v>3105</v>
      </c>
      <c r="GHN147" s="28" t="s">
        <v>3140</v>
      </c>
      <c r="GHO147" s="28" t="s">
        <v>3141</v>
      </c>
      <c r="GHP147" s="31">
        <v>1995</v>
      </c>
      <c r="GHQ147" s="35"/>
      <c r="GHR147" s="31">
        <v>2019</v>
      </c>
      <c r="GHS147" s="26"/>
      <c r="GHT147" s="14" t="s">
        <v>3142</v>
      </c>
      <c r="GHU147" s="55" t="s">
        <v>3105</v>
      </c>
      <c r="GHV147" s="28" t="s">
        <v>3140</v>
      </c>
      <c r="GHW147" s="28" t="s">
        <v>3141</v>
      </c>
      <c r="GHX147" s="31">
        <v>1995</v>
      </c>
      <c r="GHY147" s="35"/>
      <c r="GHZ147" s="31">
        <v>2019</v>
      </c>
      <c r="GIA147" s="26"/>
      <c r="GIB147" s="14" t="s">
        <v>3142</v>
      </c>
      <c r="GIC147" s="55" t="s">
        <v>3105</v>
      </c>
      <c r="GID147" s="28" t="s">
        <v>3140</v>
      </c>
      <c r="GIE147" s="28" t="s">
        <v>3141</v>
      </c>
      <c r="GIF147" s="31">
        <v>1995</v>
      </c>
      <c r="GIG147" s="35"/>
      <c r="GIH147" s="31">
        <v>2019</v>
      </c>
      <c r="GII147" s="26"/>
      <c r="GIJ147" s="14" t="s">
        <v>3142</v>
      </c>
      <c r="GIK147" s="55" t="s">
        <v>3105</v>
      </c>
      <c r="GIL147" s="28" t="s">
        <v>3140</v>
      </c>
      <c r="GIM147" s="28" t="s">
        <v>3141</v>
      </c>
      <c r="GIN147" s="31">
        <v>1995</v>
      </c>
      <c r="GIO147" s="35"/>
      <c r="GIP147" s="31">
        <v>2019</v>
      </c>
      <c r="GIQ147" s="26"/>
      <c r="GIR147" s="14" t="s">
        <v>3142</v>
      </c>
      <c r="GIS147" s="55" t="s">
        <v>3105</v>
      </c>
      <c r="GIT147" s="28" t="s">
        <v>3140</v>
      </c>
      <c r="GIU147" s="28" t="s">
        <v>3141</v>
      </c>
      <c r="GIV147" s="31">
        <v>1995</v>
      </c>
      <c r="GIW147" s="35"/>
      <c r="GIX147" s="31">
        <v>2019</v>
      </c>
      <c r="GIY147" s="26"/>
      <c r="GIZ147" s="14" t="s">
        <v>3142</v>
      </c>
      <c r="GJA147" s="55" t="s">
        <v>3105</v>
      </c>
      <c r="GJB147" s="28" t="s">
        <v>3140</v>
      </c>
      <c r="GJC147" s="28" t="s">
        <v>3141</v>
      </c>
      <c r="GJD147" s="31">
        <v>1995</v>
      </c>
      <c r="GJE147" s="35"/>
      <c r="GJF147" s="31">
        <v>2019</v>
      </c>
      <c r="GJG147" s="26"/>
      <c r="GJH147" s="14" t="s">
        <v>3142</v>
      </c>
      <c r="GJI147" s="55" t="s">
        <v>3105</v>
      </c>
      <c r="GJJ147" s="28" t="s">
        <v>3140</v>
      </c>
      <c r="GJK147" s="28" t="s">
        <v>3141</v>
      </c>
      <c r="GJL147" s="31">
        <v>1995</v>
      </c>
      <c r="GJM147" s="35"/>
      <c r="GJN147" s="31">
        <v>2019</v>
      </c>
      <c r="GJO147" s="26"/>
      <c r="GJP147" s="14" t="s">
        <v>3142</v>
      </c>
      <c r="GJQ147" s="55" t="s">
        <v>3105</v>
      </c>
      <c r="GJR147" s="28" t="s">
        <v>3140</v>
      </c>
      <c r="GJS147" s="28" t="s">
        <v>3141</v>
      </c>
      <c r="GJT147" s="31">
        <v>1995</v>
      </c>
      <c r="GJU147" s="35"/>
      <c r="GJV147" s="31">
        <v>2019</v>
      </c>
      <c r="GJW147" s="26"/>
      <c r="GJX147" s="14" t="s">
        <v>3142</v>
      </c>
      <c r="GJY147" s="55" t="s">
        <v>3105</v>
      </c>
      <c r="GJZ147" s="28" t="s">
        <v>3140</v>
      </c>
      <c r="GKA147" s="28" t="s">
        <v>3141</v>
      </c>
      <c r="GKB147" s="31">
        <v>1995</v>
      </c>
      <c r="GKC147" s="35"/>
      <c r="GKD147" s="31">
        <v>2019</v>
      </c>
      <c r="GKE147" s="26"/>
      <c r="GKF147" s="14" t="s">
        <v>3142</v>
      </c>
      <c r="GKG147" s="55" t="s">
        <v>3105</v>
      </c>
      <c r="GKH147" s="28" t="s">
        <v>3140</v>
      </c>
      <c r="GKI147" s="28" t="s">
        <v>3141</v>
      </c>
      <c r="GKJ147" s="31">
        <v>1995</v>
      </c>
      <c r="GKK147" s="35"/>
      <c r="GKL147" s="31">
        <v>2019</v>
      </c>
      <c r="GKM147" s="26"/>
      <c r="GKN147" s="14" t="s">
        <v>3142</v>
      </c>
      <c r="GKO147" s="55" t="s">
        <v>3105</v>
      </c>
      <c r="GKP147" s="28" t="s">
        <v>3140</v>
      </c>
      <c r="GKQ147" s="28" t="s">
        <v>3141</v>
      </c>
      <c r="GKR147" s="31">
        <v>1995</v>
      </c>
      <c r="GKS147" s="35"/>
      <c r="GKT147" s="31">
        <v>2019</v>
      </c>
      <c r="GKU147" s="26"/>
      <c r="GKV147" s="14" t="s">
        <v>3142</v>
      </c>
      <c r="GKW147" s="55" t="s">
        <v>3105</v>
      </c>
      <c r="GKX147" s="28" t="s">
        <v>3140</v>
      </c>
      <c r="GKY147" s="28" t="s">
        <v>3141</v>
      </c>
      <c r="GKZ147" s="31">
        <v>1995</v>
      </c>
      <c r="GLA147" s="35"/>
      <c r="GLB147" s="31">
        <v>2019</v>
      </c>
      <c r="GLC147" s="26"/>
      <c r="GLD147" s="14" t="s">
        <v>3142</v>
      </c>
      <c r="GLE147" s="55" t="s">
        <v>3105</v>
      </c>
      <c r="GLF147" s="28" t="s">
        <v>3140</v>
      </c>
      <c r="GLG147" s="28" t="s">
        <v>3141</v>
      </c>
      <c r="GLH147" s="31">
        <v>1995</v>
      </c>
      <c r="GLI147" s="35"/>
      <c r="GLJ147" s="31">
        <v>2019</v>
      </c>
      <c r="GLK147" s="26"/>
      <c r="GLL147" s="14" t="s">
        <v>3142</v>
      </c>
      <c r="GLM147" s="55" t="s">
        <v>3105</v>
      </c>
      <c r="GLN147" s="28" t="s">
        <v>3140</v>
      </c>
      <c r="GLO147" s="28" t="s">
        <v>3141</v>
      </c>
      <c r="GLP147" s="31">
        <v>1995</v>
      </c>
      <c r="GLQ147" s="35"/>
      <c r="GLR147" s="31">
        <v>2019</v>
      </c>
      <c r="GLS147" s="26"/>
      <c r="GLT147" s="14" t="s">
        <v>3142</v>
      </c>
      <c r="GLU147" s="55" t="s">
        <v>3105</v>
      </c>
      <c r="GLV147" s="28" t="s">
        <v>3140</v>
      </c>
      <c r="GLW147" s="28" t="s">
        <v>3141</v>
      </c>
      <c r="GLX147" s="31">
        <v>1995</v>
      </c>
      <c r="GLY147" s="35"/>
      <c r="GLZ147" s="31">
        <v>2019</v>
      </c>
      <c r="GMA147" s="26"/>
      <c r="GMB147" s="14" t="s">
        <v>3142</v>
      </c>
      <c r="GMC147" s="55" t="s">
        <v>3105</v>
      </c>
      <c r="GMD147" s="28" t="s">
        <v>3140</v>
      </c>
      <c r="GME147" s="28" t="s">
        <v>3141</v>
      </c>
      <c r="GMF147" s="31">
        <v>1995</v>
      </c>
      <c r="GMG147" s="35"/>
      <c r="GMH147" s="31">
        <v>2019</v>
      </c>
      <c r="GMI147" s="26"/>
      <c r="GMJ147" s="14" t="s">
        <v>3142</v>
      </c>
      <c r="GMK147" s="55" t="s">
        <v>3105</v>
      </c>
      <c r="GML147" s="28" t="s">
        <v>3140</v>
      </c>
      <c r="GMM147" s="28" t="s">
        <v>3141</v>
      </c>
      <c r="GMN147" s="31">
        <v>1995</v>
      </c>
      <c r="GMO147" s="35"/>
      <c r="GMP147" s="31">
        <v>2019</v>
      </c>
      <c r="GMQ147" s="26"/>
      <c r="GMR147" s="14" t="s">
        <v>3142</v>
      </c>
      <c r="GMS147" s="55" t="s">
        <v>3105</v>
      </c>
      <c r="GMT147" s="28" t="s">
        <v>3140</v>
      </c>
      <c r="GMU147" s="28" t="s">
        <v>3141</v>
      </c>
      <c r="GMV147" s="31">
        <v>1995</v>
      </c>
      <c r="GMW147" s="35"/>
      <c r="GMX147" s="31">
        <v>2019</v>
      </c>
      <c r="GMY147" s="26"/>
      <c r="GMZ147" s="14" t="s">
        <v>3142</v>
      </c>
      <c r="GNA147" s="55" t="s">
        <v>3105</v>
      </c>
      <c r="GNB147" s="28" t="s">
        <v>3140</v>
      </c>
      <c r="GNC147" s="28" t="s">
        <v>3141</v>
      </c>
      <c r="GND147" s="31">
        <v>1995</v>
      </c>
      <c r="GNE147" s="35"/>
      <c r="GNF147" s="31">
        <v>2019</v>
      </c>
      <c r="GNG147" s="26"/>
      <c r="GNH147" s="14" t="s">
        <v>3142</v>
      </c>
      <c r="GNI147" s="55" t="s">
        <v>3105</v>
      </c>
      <c r="GNJ147" s="28" t="s">
        <v>3140</v>
      </c>
      <c r="GNK147" s="28" t="s">
        <v>3141</v>
      </c>
      <c r="GNL147" s="31">
        <v>1995</v>
      </c>
      <c r="GNM147" s="35"/>
      <c r="GNN147" s="31">
        <v>2019</v>
      </c>
      <c r="GNO147" s="26"/>
      <c r="GNP147" s="14" t="s">
        <v>3142</v>
      </c>
      <c r="GNQ147" s="55" t="s">
        <v>3105</v>
      </c>
      <c r="GNR147" s="28" t="s">
        <v>3140</v>
      </c>
      <c r="GNS147" s="28" t="s">
        <v>3141</v>
      </c>
      <c r="GNT147" s="31">
        <v>1995</v>
      </c>
      <c r="GNU147" s="35"/>
      <c r="GNV147" s="31">
        <v>2019</v>
      </c>
      <c r="GNW147" s="26"/>
      <c r="GNX147" s="14" t="s">
        <v>3142</v>
      </c>
      <c r="GNY147" s="55" t="s">
        <v>3105</v>
      </c>
      <c r="GNZ147" s="28" t="s">
        <v>3140</v>
      </c>
      <c r="GOA147" s="28" t="s">
        <v>3141</v>
      </c>
      <c r="GOB147" s="31">
        <v>1995</v>
      </c>
      <c r="GOC147" s="35"/>
      <c r="GOD147" s="31">
        <v>2019</v>
      </c>
      <c r="GOE147" s="26"/>
      <c r="GOF147" s="14" t="s">
        <v>3142</v>
      </c>
      <c r="GOG147" s="55" t="s">
        <v>3105</v>
      </c>
      <c r="GOH147" s="28" t="s">
        <v>3140</v>
      </c>
      <c r="GOI147" s="28" t="s">
        <v>3141</v>
      </c>
      <c r="GOJ147" s="31">
        <v>1995</v>
      </c>
      <c r="GOK147" s="35"/>
      <c r="GOL147" s="31">
        <v>2019</v>
      </c>
      <c r="GOM147" s="26"/>
      <c r="GON147" s="14" t="s">
        <v>3142</v>
      </c>
      <c r="GOO147" s="55" t="s">
        <v>3105</v>
      </c>
      <c r="GOP147" s="28" t="s">
        <v>3140</v>
      </c>
      <c r="GOQ147" s="28" t="s">
        <v>3141</v>
      </c>
      <c r="GOR147" s="31">
        <v>1995</v>
      </c>
      <c r="GOS147" s="35"/>
      <c r="GOT147" s="31">
        <v>2019</v>
      </c>
      <c r="GOU147" s="26"/>
      <c r="GOV147" s="14" t="s">
        <v>3142</v>
      </c>
      <c r="GOW147" s="55" t="s">
        <v>3105</v>
      </c>
      <c r="GOX147" s="28" t="s">
        <v>3140</v>
      </c>
      <c r="GOY147" s="28" t="s">
        <v>3141</v>
      </c>
      <c r="GOZ147" s="31">
        <v>1995</v>
      </c>
      <c r="GPA147" s="35"/>
      <c r="GPB147" s="31">
        <v>2019</v>
      </c>
      <c r="GPC147" s="26"/>
      <c r="GPD147" s="14" t="s">
        <v>3142</v>
      </c>
      <c r="GPE147" s="55" t="s">
        <v>3105</v>
      </c>
      <c r="GPF147" s="28" t="s">
        <v>3140</v>
      </c>
      <c r="GPG147" s="28" t="s">
        <v>3141</v>
      </c>
      <c r="GPH147" s="31">
        <v>1995</v>
      </c>
      <c r="GPI147" s="35"/>
      <c r="GPJ147" s="31">
        <v>2019</v>
      </c>
      <c r="GPK147" s="26"/>
      <c r="GPL147" s="14" t="s">
        <v>3142</v>
      </c>
      <c r="GPM147" s="55" t="s">
        <v>3105</v>
      </c>
      <c r="GPN147" s="28" t="s">
        <v>3140</v>
      </c>
      <c r="GPO147" s="28" t="s">
        <v>3141</v>
      </c>
      <c r="GPP147" s="31">
        <v>1995</v>
      </c>
      <c r="GPQ147" s="35"/>
      <c r="GPR147" s="31">
        <v>2019</v>
      </c>
      <c r="GPS147" s="26"/>
      <c r="GPT147" s="14" t="s">
        <v>3142</v>
      </c>
      <c r="GPU147" s="55" t="s">
        <v>3105</v>
      </c>
      <c r="GPV147" s="28" t="s">
        <v>3140</v>
      </c>
      <c r="GPW147" s="28" t="s">
        <v>3141</v>
      </c>
      <c r="GPX147" s="31">
        <v>1995</v>
      </c>
      <c r="GPY147" s="35"/>
      <c r="GPZ147" s="31">
        <v>2019</v>
      </c>
      <c r="GQA147" s="26"/>
      <c r="GQB147" s="14" t="s">
        <v>3142</v>
      </c>
      <c r="GQC147" s="55" t="s">
        <v>3105</v>
      </c>
      <c r="GQD147" s="28" t="s">
        <v>3140</v>
      </c>
      <c r="GQE147" s="28" t="s">
        <v>3141</v>
      </c>
      <c r="GQF147" s="31">
        <v>1995</v>
      </c>
      <c r="GQG147" s="35"/>
      <c r="GQH147" s="31">
        <v>2019</v>
      </c>
      <c r="GQI147" s="26"/>
      <c r="GQJ147" s="14" t="s">
        <v>3142</v>
      </c>
      <c r="GQK147" s="55" t="s">
        <v>3105</v>
      </c>
      <c r="GQL147" s="28" t="s">
        <v>3140</v>
      </c>
      <c r="GQM147" s="28" t="s">
        <v>3141</v>
      </c>
      <c r="GQN147" s="31">
        <v>1995</v>
      </c>
      <c r="GQO147" s="35"/>
      <c r="GQP147" s="31">
        <v>2019</v>
      </c>
      <c r="GQQ147" s="26"/>
      <c r="GQR147" s="14" t="s">
        <v>3142</v>
      </c>
      <c r="GQS147" s="55" t="s">
        <v>3105</v>
      </c>
      <c r="GQT147" s="28" t="s">
        <v>3140</v>
      </c>
      <c r="GQU147" s="28" t="s">
        <v>3141</v>
      </c>
      <c r="GQV147" s="31">
        <v>1995</v>
      </c>
      <c r="GQW147" s="35"/>
      <c r="GQX147" s="31">
        <v>2019</v>
      </c>
      <c r="GQY147" s="26"/>
      <c r="GQZ147" s="14" t="s">
        <v>3142</v>
      </c>
      <c r="GRA147" s="55" t="s">
        <v>3105</v>
      </c>
      <c r="GRB147" s="28" t="s">
        <v>3140</v>
      </c>
      <c r="GRC147" s="28" t="s">
        <v>3141</v>
      </c>
      <c r="GRD147" s="31">
        <v>1995</v>
      </c>
      <c r="GRE147" s="35"/>
      <c r="GRF147" s="31">
        <v>2019</v>
      </c>
      <c r="GRG147" s="26"/>
      <c r="GRH147" s="14" t="s">
        <v>3142</v>
      </c>
      <c r="GRI147" s="55" t="s">
        <v>3105</v>
      </c>
      <c r="GRJ147" s="28" t="s">
        <v>3140</v>
      </c>
      <c r="GRK147" s="28" t="s">
        <v>3141</v>
      </c>
      <c r="GRL147" s="31">
        <v>1995</v>
      </c>
      <c r="GRM147" s="35"/>
      <c r="GRN147" s="31">
        <v>2019</v>
      </c>
      <c r="GRO147" s="26"/>
      <c r="GRP147" s="14" t="s">
        <v>3142</v>
      </c>
      <c r="GRQ147" s="55" t="s">
        <v>3105</v>
      </c>
      <c r="GRR147" s="28" t="s">
        <v>3140</v>
      </c>
      <c r="GRS147" s="28" t="s">
        <v>3141</v>
      </c>
      <c r="GRT147" s="31">
        <v>1995</v>
      </c>
      <c r="GRU147" s="35"/>
      <c r="GRV147" s="31">
        <v>2019</v>
      </c>
      <c r="GRW147" s="26"/>
      <c r="GRX147" s="14" t="s">
        <v>3142</v>
      </c>
      <c r="GRY147" s="55" t="s">
        <v>3105</v>
      </c>
      <c r="GRZ147" s="28" t="s">
        <v>3140</v>
      </c>
      <c r="GSA147" s="28" t="s">
        <v>3141</v>
      </c>
      <c r="GSB147" s="31">
        <v>1995</v>
      </c>
      <c r="GSC147" s="35"/>
      <c r="GSD147" s="31">
        <v>2019</v>
      </c>
      <c r="GSE147" s="26"/>
      <c r="GSF147" s="14" t="s">
        <v>3142</v>
      </c>
      <c r="GSG147" s="55" t="s">
        <v>3105</v>
      </c>
      <c r="GSH147" s="28" t="s">
        <v>3140</v>
      </c>
      <c r="GSI147" s="28" t="s">
        <v>3141</v>
      </c>
      <c r="GSJ147" s="31">
        <v>1995</v>
      </c>
      <c r="GSK147" s="35"/>
      <c r="GSL147" s="31">
        <v>2019</v>
      </c>
      <c r="GSM147" s="26"/>
      <c r="GSN147" s="14" t="s">
        <v>3142</v>
      </c>
      <c r="GSO147" s="55" t="s">
        <v>3105</v>
      </c>
      <c r="GSP147" s="28" t="s">
        <v>3140</v>
      </c>
      <c r="GSQ147" s="28" t="s">
        <v>3141</v>
      </c>
      <c r="GSR147" s="31">
        <v>1995</v>
      </c>
      <c r="GSS147" s="35"/>
      <c r="GST147" s="31">
        <v>2019</v>
      </c>
      <c r="GSU147" s="26"/>
      <c r="GSV147" s="14" t="s">
        <v>3142</v>
      </c>
      <c r="GSW147" s="55" t="s">
        <v>3105</v>
      </c>
      <c r="GSX147" s="28" t="s">
        <v>3140</v>
      </c>
      <c r="GSY147" s="28" t="s">
        <v>3141</v>
      </c>
      <c r="GSZ147" s="31">
        <v>1995</v>
      </c>
      <c r="GTA147" s="35"/>
      <c r="GTB147" s="31">
        <v>2019</v>
      </c>
      <c r="GTC147" s="26"/>
      <c r="GTD147" s="14" t="s">
        <v>3142</v>
      </c>
      <c r="GTE147" s="55" t="s">
        <v>3105</v>
      </c>
      <c r="GTF147" s="28" t="s">
        <v>3140</v>
      </c>
      <c r="GTG147" s="28" t="s">
        <v>3141</v>
      </c>
      <c r="GTH147" s="31">
        <v>1995</v>
      </c>
      <c r="GTI147" s="35"/>
      <c r="GTJ147" s="31">
        <v>2019</v>
      </c>
      <c r="GTK147" s="26"/>
      <c r="GTL147" s="14" t="s">
        <v>3142</v>
      </c>
      <c r="GTM147" s="55" t="s">
        <v>3105</v>
      </c>
      <c r="GTN147" s="28" t="s">
        <v>3140</v>
      </c>
      <c r="GTO147" s="28" t="s">
        <v>3141</v>
      </c>
      <c r="GTP147" s="31">
        <v>1995</v>
      </c>
      <c r="GTQ147" s="35"/>
      <c r="GTR147" s="31">
        <v>2019</v>
      </c>
      <c r="GTS147" s="26"/>
      <c r="GTT147" s="14" t="s">
        <v>3142</v>
      </c>
      <c r="GTU147" s="55" t="s">
        <v>3105</v>
      </c>
      <c r="GTV147" s="28" t="s">
        <v>3140</v>
      </c>
      <c r="GTW147" s="28" t="s">
        <v>3141</v>
      </c>
      <c r="GTX147" s="31">
        <v>1995</v>
      </c>
      <c r="GTY147" s="35"/>
      <c r="GTZ147" s="31">
        <v>2019</v>
      </c>
      <c r="GUA147" s="26"/>
      <c r="GUB147" s="14" t="s">
        <v>3142</v>
      </c>
      <c r="GUC147" s="55" t="s">
        <v>3105</v>
      </c>
      <c r="GUD147" s="28" t="s">
        <v>3140</v>
      </c>
      <c r="GUE147" s="28" t="s">
        <v>3141</v>
      </c>
      <c r="GUF147" s="31">
        <v>1995</v>
      </c>
      <c r="GUG147" s="35"/>
      <c r="GUH147" s="31">
        <v>2019</v>
      </c>
      <c r="GUI147" s="26"/>
      <c r="GUJ147" s="14" t="s">
        <v>3142</v>
      </c>
      <c r="GUK147" s="55" t="s">
        <v>3105</v>
      </c>
      <c r="GUL147" s="28" t="s">
        <v>3140</v>
      </c>
      <c r="GUM147" s="28" t="s">
        <v>3141</v>
      </c>
      <c r="GUN147" s="31">
        <v>1995</v>
      </c>
      <c r="GUO147" s="35"/>
      <c r="GUP147" s="31">
        <v>2019</v>
      </c>
      <c r="GUQ147" s="26"/>
      <c r="GUR147" s="14" t="s">
        <v>3142</v>
      </c>
      <c r="GUS147" s="55" t="s">
        <v>3105</v>
      </c>
      <c r="GUT147" s="28" t="s">
        <v>3140</v>
      </c>
      <c r="GUU147" s="28" t="s">
        <v>3141</v>
      </c>
      <c r="GUV147" s="31">
        <v>1995</v>
      </c>
      <c r="GUW147" s="35"/>
      <c r="GUX147" s="31">
        <v>2019</v>
      </c>
      <c r="GUY147" s="26"/>
      <c r="GUZ147" s="14" t="s">
        <v>3142</v>
      </c>
      <c r="GVA147" s="55" t="s">
        <v>3105</v>
      </c>
      <c r="GVB147" s="28" t="s">
        <v>3140</v>
      </c>
      <c r="GVC147" s="28" t="s">
        <v>3141</v>
      </c>
      <c r="GVD147" s="31">
        <v>1995</v>
      </c>
      <c r="GVE147" s="35"/>
      <c r="GVF147" s="31">
        <v>2019</v>
      </c>
      <c r="GVG147" s="26"/>
      <c r="GVH147" s="14" t="s">
        <v>3142</v>
      </c>
      <c r="GVI147" s="55" t="s">
        <v>3105</v>
      </c>
      <c r="GVJ147" s="28" t="s">
        <v>3140</v>
      </c>
      <c r="GVK147" s="28" t="s">
        <v>3141</v>
      </c>
      <c r="GVL147" s="31">
        <v>1995</v>
      </c>
      <c r="GVM147" s="35"/>
      <c r="GVN147" s="31">
        <v>2019</v>
      </c>
      <c r="GVO147" s="26"/>
      <c r="GVP147" s="14" t="s">
        <v>3142</v>
      </c>
      <c r="GVQ147" s="55" t="s">
        <v>3105</v>
      </c>
      <c r="GVR147" s="28" t="s">
        <v>3140</v>
      </c>
      <c r="GVS147" s="28" t="s">
        <v>3141</v>
      </c>
      <c r="GVT147" s="31">
        <v>1995</v>
      </c>
      <c r="GVU147" s="35"/>
      <c r="GVV147" s="31">
        <v>2019</v>
      </c>
      <c r="GVW147" s="26"/>
      <c r="GVX147" s="14" t="s">
        <v>3142</v>
      </c>
      <c r="GVY147" s="55" t="s">
        <v>3105</v>
      </c>
      <c r="GVZ147" s="28" t="s">
        <v>3140</v>
      </c>
      <c r="GWA147" s="28" t="s">
        <v>3141</v>
      </c>
      <c r="GWB147" s="31">
        <v>1995</v>
      </c>
      <c r="GWC147" s="35"/>
      <c r="GWD147" s="31">
        <v>2019</v>
      </c>
      <c r="GWE147" s="26"/>
      <c r="GWF147" s="14" t="s">
        <v>3142</v>
      </c>
      <c r="GWG147" s="55" t="s">
        <v>3105</v>
      </c>
      <c r="GWH147" s="28" t="s">
        <v>3140</v>
      </c>
      <c r="GWI147" s="28" t="s">
        <v>3141</v>
      </c>
      <c r="GWJ147" s="31">
        <v>1995</v>
      </c>
      <c r="GWK147" s="35"/>
      <c r="GWL147" s="31">
        <v>2019</v>
      </c>
      <c r="GWM147" s="26"/>
      <c r="GWN147" s="14" t="s">
        <v>3142</v>
      </c>
      <c r="GWO147" s="55" t="s">
        <v>3105</v>
      </c>
      <c r="GWP147" s="28" t="s">
        <v>3140</v>
      </c>
      <c r="GWQ147" s="28" t="s">
        <v>3141</v>
      </c>
      <c r="GWR147" s="31">
        <v>1995</v>
      </c>
      <c r="GWS147" s="35"/>
      <c r="GWT147" s="31">
        <v>2019</v>
      </c>
      <c r="GWU147" s="26"/>
      <c r="GWV147" s="14" t="s">
        <v>3142</v>
      </c>
      <c r="GWW147" s="55" t="s">
        <v>3105</v>
      </c>
      <c r="GWX147" s="28" t="s">
        <v>3140</v>
      </c>
      <c r="GWY147" s="28" t="s">
        <v>3141</v>
      </c>
      <c r="GWZ147" s="31">
        <v>1995</v>
      </c>
      <c r="GXA147" s="35"/>
      <c r="GXB147" s="31">
        <v>2019</v>
      </c>
      <c r="GXC147" s="26"/>
      <c r="GXD147" s="14" t="s">
        <v>3142</v>
      </c>
      <c r="GXE147" s="55" t="s">
        <v>3105</v>
      </c>
      <c r="GXF147" s="28" t="s">
        <v>3140</v>
      </c>
      <c r="GXG147" s="28" t="s">
        <v>3141</v>
      </c>
      <c r="GXH147" s="31">
        <v>1995</v>
      </c>
      <c r="GXI147" s="35"/>
      <c r="GXJ147" s="31">
        <v>2019</v>
      </c>
      <c r="GXK147" s="26"/>
      <c r="GXL147" s="14" t="s">
        <v>3142</v>
      </c>
      <c r="GXM147" s="55" t="s">
        <v>3105</v>
      </c>
      <c r="GXN147" s="28" t="s">
        <v>3140</v>
      </c>
      <c r="GXO147" s="28" t="s">
        <v>3141</v>
      </c>
      <c r="GXP147" s="31">
        <v>1995</v>
      </c>
      <c r="GXQ147" s="35"/>
      <c r="GXR147" s="31">
        <v>2019</v>
      </c>
      <c r="GXS147" s="26"/>
      <c r="GXT147" s="14" t="s">
        <v>3142</v>
      </c>
      <c r="GXU147" s="55" t="s">
        <v>3105</v>
      </c>
      <c r="GXV147" s="28" t="s">
        <v>3140</v>
      </c>
      <c r="GXW147" s="28" t="s">
        <v>3141</v>
      </c>
      <c r="GXX147" s="31">
        <v>1995</v>
      </c>
      <c r="GXY147" s="35"/>
      <c r="GXZ147" s="31">
        <v>2019</v>
      </c>
      <c r="GYA147" s="26"/>
      <c r="GYB147" s="14" t="s">
        <v>3142</v>
      </c>
      <c r="GYC147" s="55" t="s">
        <v>3105</v>
      </c>
      <c r="GYD147" s="28" t="s">
        <v>3140</v>
      </c>
      <c r="GYE147" s="28" t="s">
        <v>3141</v>
      </c>
      <c r="GYF147" s="31">
        <v>1995</v>
      </c>
      <c r="GYG147" s="35"/>
      <c r="GYH147" s="31">
        <v>2019</v>
      </c>
      <c r="GYI147" s="26"/>
      <c r="GYJ147" s="14" t="s">
        <v>3142</v>
      </c>
      <c r="GYK147" s="55" t="s">
        <v>3105</v>
      </c>
      <c r="GYL147" s="28" t="s">
        <v>3140</v>
      </c>
      <c r="GYM147" s="28" t="s">
        <v>3141</v>
      </c>
      <c r="GYN147" s="31">
        <v>1995</v>
      </c>
      <c r="GYO147" s="35"/>
      <c r="GYP147" s="31">
        <v>2019</v>
      </c>
      <c r="GYQ147" s="26"/>
      <c r="GYR147" s="14" t="s">
        <v>3142</v>
      </c>
      <c r="GYS147" s="55" t="s">
        <v>3105</v>
      </c>
      <c r="GYT147" s="28" t="s">
        <v>3140</v>
      </c>
      <c r="GYU147" s="28" t="s">
        <v>3141</v>
      </c>
      <c r="GYV147" s="31">
        <v>1995</v>
      </c>
      <c r="GYW147" s="35"/>
      <c r="GYX147" s="31">
        <v>2019</v>
      </c>
      <c r="GYY147" s="26"/>
      <c r="GYZ147" s="14" t="s">
        <v>3142</v>
      </c>
      <c r="GZA147" s="55" t="s">
        <v>3105</v>
      </c>
      <c r="GZB147" s="28" t="s">
        <v>3140</v>
      </c>
      <c r="GZC147" s="28" t="s">
        <v>3141</v>
      </c>
      <c r="GZD147" s="31">
        <v>1995</v>
      </c>
      <c r="GZE147" s="35"/>
      <c r="GZF147" s="31">
        <v>2019</v>
      </c>
      <c r="GZG147" s="26"/>
      <c r="GZH147" s="14" t="s">
        <v>3142</v>
      </c>
      <c r="GZI147" s="55" t="s">
        <v>3105</v>
      </c>
      <c r="GZJ147" s="28" t="s">
        <v>3140</v>
      </c>
      <c r="GZK147" s="28" t="s">
        <v>3141</v>
      </c>
      <c r="GZL147" s="31">
        <v>1995</v>
      </c>
      <c r="GZM147" s="35"/>
      <c r="GZN147" s="31">
        <v>2019</v>
      </c>
      <c r="GZO147" s="26"/>
      <c r="GZP147" s="14" t="s">
        <v>3142</v>
      </c>
      <c r="GZQ147" s="55" t="s">
        <v>3105</v>
      </c>
      <c r="GZR147" s="28" t="s">
        <v>3140</v>
      </c>
      <c r="GZS147" s="28" t="s">
        <v>3141</v>
      </c>
      <c r="GZT147" s="31">
        <v>1995</v>
      </c>
      <c r="GZU147" s="35"/>
      <c r="GZV147" s="31">
        <v>2019</v>
      </c>
      <c r="GZW147" s="26"/>
      <c r="GZX147" s="14" t="s">
        <v>3142</v>
      </c>
      <c r="GZY147" s="55" t="s">
        <v>3105</v>
      </c>
      <c r="GZZ147" s="28" t="s">
        <v>3140</v>
      </c>
      <c r="HAA147" s="28" t="s">
        <v>3141</v>
      </c>
      <c r="HAB147" s="31">
        <v>1995</v>
      </c>
      <c r="HAC147" s="35"/>
      <c r="HAD147" s="31">
        <v>2019</v>
      </c>
      <c r="HAE147" s="26"/>
      <c r="HAF147" s="14" t="s">
        <v>3142</v>
      </c>
      <c r="HAG147" s="55" t="s">
        <v>3105</v>
      </c>
      <c r="HAH147" s="28" t="s">
        <v>3140</v>
      </c>
      <c r="HAI147" s="28" t="s">
        <v>3141</v>
      </c>
      <c r="HAJ147" s="31">
        <v>1995</v>
      </c>
      <c r="HAK147" s="35"/>
      <c r="HAL147" s="31">
        <v>2019</v>
      </c>
      <c r="HAM147" s="26"/>
      <c r="HAN147" s="14" t="s">
        <v>3142</v>
      </c>
      <c r="HAO147" s="55" t="s">
        <v>3105</v>
      </c>
      <c r="HAP147" s="28" t="s">
        <v>3140</v>
      </c>
      <c r="HAQ147" s="28" t="s">
        <v>3141</v>
      </c>
      <c r="HAR147" s="31">
        <v>1995</v>
      </c>
      <c r="HAS147" s="35"/>
      <c r="HAT147" s="31">
        <v>2019</v>
      </c>
      <c r="HAU147" s="26"/>
      <c r="HAV147" s="14" t="s">
        <v>3142</v>
      </c>
      <c r="HAW147" s="55" t="s">
        <v>3105</v>
      </c>
      <c r="HAX147" s="28" t="s">
        <v>3140</v>
      </c>
      <c r="HAY147" s="28" t="s">
        <v>3141</v>
      </c>
      <c r="HAZ147" s="31">
        <v>1995</v>
      </c>
      <c r="HBA147" s="35"/>
      <c r="HBB147" s="31">
        <v>2019</v>
      </c>
      <c r="HBC147" s="26"/>
      <c r="HBD147" s="14" t="s">
        <v>3142</v>
      </c>
      <c r="HBE147" s="55" t="s">
        <v>3105</v>
      </c>
      <c r="HBF147" s="28" t="s">
        <v>3140</v>
      </c>
      <c r="HBG147" s="28" t="s">
        <v>3141</v>
      </c>
      <c r="HBH147" s="31">
        <v>1995</v>
      </c>
      <c r="HBI147" s="35"/>
      <c r="HBJ147" s="31">
        <v>2019</v>
      </c>
      <c r="HBK147" s="26"/>
      <c r="HBL147" s="14" t="s">
        <v>3142</v>
      </c>
      <c r="HBM147" s="55" t="s">
        <v>3105</v>
      </c>
      <c r="HBN147" s="28" t="s">
        <v>3140</v>
      </c>
      <c r="HBO147" s="28" t="s">
        <v>3141</v>
      </c>
      <c r="HBP147" s="31">
        <v>1995</v>
      </c>
      <c r="HBQ147" s="35"/>
      <c r="HBR147" s="31">
        <v>2019</v>
      </c>
      <c r="HBS147" s="26"/>
      <c r="HBT147" s="14" t="s">
        <v>3142</v>
      </c>
      <c r="HBU147" s="55" t="s">
        <v>3105</v>
      </c>
      <c r="HBV147" s="28" t="s">
        <v>3140</v>
      </c>
      <c r="HBW147" s="28" t="s">
        <v>3141</v>
      </c>
      <c r="HBX147" s="31">
        <v>1995</v>
      </c>
      <c r="HBY147" s="35"/>
      <c r="HBZ147" s="31">
        <v>2019</v>
      </c>
      <c r="HCA147" s="26"/>
      <c r="HCB147" s="14" t="s">
        <v>3142</v>
      </c>
      <c r="HCC147" s="55" t="s">
        <v>3105</v>
      </c>
      <c r="HCD147" s="28" t="s">
        <v>3140</v>
      </c>
      <c r="HCE147" s="28" t="s">
        <v>3141</v>
      </c>
      <c r="HCF147" s="31">
        <v>1995</v>
      </c>
      <c r="HCG147" s="35"/>
      <c r="HCH147" s="31">
        <v>2019</v>
      </c>
      <c r="HCI147" s="26"/>
      <c r="HCJ147" s="14" t="s">
        <v>3142</v>
      </c>
      <c r="HCK147" s="55" t="s">
        <v>3105</v>
      </c>
      <c r="HCL147" s="28" t="s">
        <v>3140</v>
      </c>
      <c r="HCM147" s="28" t="s">
        <v>3141</v>
      </c>
      <c r="HCN147" s="31">
        <v>1995</v>
      </c>
      <c r="HCO147" s="35"/>
      <c r="HCP147" s="31">
        <v>2019</v>
      </c>
      <c r="HCQ147" s="26"/>
      <c r="HCR147" s="14" t="s">
        <v>3142</v>
      </c>
      <c r="HCS147" s="55" t="s">
        <v>3105</v>
      </c>
      <c r="HCT147" s="28" t="s">
        <v>3140</v>
      </c>
      <c r="HCU147" s="28" t="s">
        <v>3141</v>
      </c>
      <c r="HCV147" s="31">
        <v>1995</v>
      </c>
      <c r="HCW147" s="35"/>
      <c r="HCX147" s="31">
        <v>2019</v>
      </c>
      <c r="HCY147" s="26"/>
      <c r="HCZ147" s="14" t="s">
        <v>3142</v>
      </c>
      <c r="HDA147" s="55" t="s">
        <v>3105</v>
      </c>
      <c r="HDB147" s="28" t="s">
        <v>3140</v>
      </c>
      <c r="HDC147" s="28" t="s">
        <v>3141</v>
      </c>
      <c r="HDD147" s="31">
        <v>1995</v>
      </c>
      <c r="HDE147" s="35"/>
      <c r="HDF147" s="31">
        <v>2019</v>
      </c>
      <c r="HDG147" s="26"/>
      <c r="HDH147" s="14" t="s">
        <v>3142</v>
      </c>
      <c r="HDI147" s="55" t="s">
        <v>3105</v>
      </c>
      <c r="HDJ147" s="28" t="s">
        <v>3140</v>
      </c>
      <c r="HDK147" s="28" t="s">
        <v>3141</v>
      </c>
      <c r="HDL147" s="31">
        <v>1995</v>
      </c>
      <c r="HDM147" s="35"/>
      <c r="HDN147" s="31">
        <v>2019</v>
      </c>
      <c r="HDO147" s="26"/>
      <c r="HDP147" s="14" t="s">
        <v>3142</v>
      </c>
      <c r="HDQ147" s="55" t="s">
        <v>3105</v>
      </c>
      <c r="HDR147" s="28" t="s">
        <v>3140</v>
      </c>
      <c r="HDS147" s="28" t="s">
        <v>3141</v>
      </c>
      <c r="HDT147" s="31">
        <v>1995</v>
      </c>
      <c r="HDU147" s="35"/>
      <c r="HDV147" s="31">
        <v>2019</v>
      </c>
      <c r="HDW147" s="26"/>
      <c r="HDX147" s="14" t="s">
        <v>3142</v>
      </c>
      <c r="HDY147" s="55" t="s">
        <v>3105</v>
      </c>
      <c r="HDZ147" s="28" t="s">
        <v>3140</v>
      </c>
      <c r="HEA147" s="28" t="s">
        <v>3141</v>
      </c>
      <c r="HEB147" s="31">
        <v>1995</v>
      </c>
      <c r="HEC147" s="35"/>
      <c r="HED147" s="31">
        <v>2019</v>
      </c>
      <c r="HEE147" s="26"/>
      <c r="HEF147" s="14" t="s">
        <v>3142</v>
      </c>
      <c r="HEG147" s="55" t="s">
        <v>3105</v>
      </c>
      <c r="HEH147" s="28" t="s">
        <v>3140</v>
      </c>
      <c r="HEI147" s="28" t="s">
        <v>3141</v>
      </c>
      <c r="HEJ147" s="31">
        <v>1995</v>
      </c>
      <c r="HEK147" s="35"/>
      <c r="HEL147" s="31">
        <v>2019</v>
      </c>
      <c r="HEM147" s="26"/>
      <c r="HEN147" s="14" t="s">
        <v>3142</v>
      </c>
      <c r="HEO147" s="55" t="s">
        <v>3105</v>
      </c>
      <c r="HEP147" s="28" t="s">
        <v>3140</v>
      </c>
      <c r="HEQ147" s="28" t="s">
        <v>3141</v>
      </c>
      <c r="HER147" s="31">
        <v>1995</v>
      </c>
      <c r="HES147" s="35"/>
      <c r="HET147" s="31">
        <v>2019</v>
      </c>
      <c r="HEU147" s="26"/>
      <c r="HEV147" s="14" t="s">
        <v>3142</v>
      </c>
      <c r="HEW147" s="55" t="s">
        <v>3105</v>
      </c>
      <c r="HEX147" s="28" t="s">
        <v>3140</v>
      </c>
      <c r="HEY147" s="28" t="s">
        <v>3141</v>
      </c>
      <c r="HEZ147" s="31">
        <v>1995</v>
      </c>
      <c r="HFA147" s="35"/>
      <c r="HFB147" s="31">
        <v>2019</v>
      </c>
      <c r="HFC147" s="26"/>
      <c r="HFD147" s="14" t="s">
        <v>3142</v>
      </c>
      <c r="HFE147" s="55" t="s">
        <v>3105</v>
      </c>
      <c r="HFF147" s="28" t="s">
        <v>3140</v>
      </c>
      <c r="HFG147" s="28" t="s">
        <v>3141</v>
      </c>
      <c r="HFH147" s="31">
        <v>1995</v>
      </c>
      <c r="HFI147" s="35"/>
      <c r="HFJ147" s="31">
        <v>2019</v>
      </c>
      <c r="HFK147" s="26"/>
      <c r="HFL147" s="14" t="s">
        <v>3142</v>
      </c>
      <c r="HFM147" s="55" t="s">
        <v>3105</v>
      </c>
      <c r="HFN147" s="28" t="s">
        <v>3140</v>
      </c>
      <c r="HFO147" s="28" t="s">
        <v>3141</v>
      </c>
      <c r="HFP147" s="31">
        <v>1995</v>
      </c>
      <c r="HFQ147" s="35"/>
      <c r="HFR147" s="31">
        <v>2019</v>
      </c>
      <c r="HFS147" s="26"/>
      <c r="HFT147" s="14" t="s">
        <v>3142</v>
      </c>
      <c r="HFU147" s="55" t="s">
        <v>3105</v>
      </c>
      <c r="HFV147" s="28" t="s">
        <v>3140</v>
      </c>
      <c r="HFW147" s="28" t="s">
        <v>3141</v>
      </c>
      <c r="HFX147" s="31">
        <v>1995</v>
      </c>
      <c r="HFY147" s="35"/>
      <c r="HFZ147" s="31">
        <v>2019</v>
      </c>
      <c r="HGA147" s="26"/>
      <c r="HGB147" s="14" t="s">
        <v>3142</v>
      </c>
      <c r="HGC147" s="55" t="s">
        <v>3105</v>
      </c>
      <c r="HGD147" s="28" t="s">
        <v>3140</v>
      </c>
      <c r="HGE147" s="28" t="s">
        <v>3141</v>
      </c>
      <c r="HGF147" s="31">
        <v>1995</v>
      </c>
      <c r="HGG147" s="35"/>
      <c r="HGH147" s="31">
        <v>2019</v>
      </c>
      <c r="HGI147" s="26"/>
      <c r="HGJ147" s="14" t="s">
        <v>3142</v>
      </c>
      <c r="HGK147" s="55" t="s">
        <v>3105</v>
      </c>
      <c r="HGL147" s="28" t="s">
        <v>3140</v>
      </c>
      <c r="HGM147" s="28" t="s">
        <v>3141</v>
      </c>
      <c r="HGN147" s="31">
        <v>1995</v>
      </c>
      <c r="HGO147" s="35"/>
      <c r="HGP147" s="31">
        <v>2019</v>
      </c>
      <c r="HGQ147" s="26"/>
      <c r="HGR147" s="14" t="s">
        <v>3142</v>
      </c>
      <c r="HGS147" s="55" t="s">
        <v>3105</v>
      </c>
      <c r="HGT147" s="28" t="s">
        <v>3140</v>
      </c>
      <c r="HGU147" s="28" t="s">
        <v>3141</v>
      </c>
      <c r="HGV147" s="31">
        <v>1995</v>
      </c>
      <c r="HGW147" s="35"/>
      <c r="HGX147" s="31">
        <v>2019</v>
      </c>
      <c r="HGY147" s="26"/>
      <c r="HGZ147" s="14" t="s">
        <v>3142</v>
      </c>
      <c r="HHA147" s="55" t="s">
        <v>3105</v>
      </c>
      <c r="HHB147" s="28" t="s">
        <v>3140</v>
      </c>
      <c r="HHC147" s="28" t="s">
        <v>3141</v>
      </c>
      <c r="HHD147" s="31">
        <v>1995</v>
      </c>
      <c r="HHE147" s="35"/>
      <c r="HHF147" s="31">
        <v>2019</v>
      </c>
      <c r="HHG147" s="26"/>
      <c r="HHH147" s="14" t="s">
        <v>3142</v>
      </c>
      <c r="HHI147" s="55" t="s">
        <v>3105</v>
      </c>
      <c r="HHJ147" s="28" t="s">
        <v>3140</v>
      </c>
      <c r="HHK147" s="28" t="s">
        <v>3141</v>
      </c>
      <c r="HHL147" s="31">
        <v>1995</v>
      </c>
      <c r="HHM147" s="35"/>
      <c r="HHN147" s="31">
        <v>2019</v>
      </c>
      <c r="HHO147" s="26"/>
      <c r="HHP147" s="14" t="s">
        <v>3142</v>
      </c>
      <c r="HHQ147" s="55" t="s">
        <v>3105</v>
      </c>
      <c r="HHR147" s="28" t="s">
        <v>3140</v>
      </c>
      <c r="HHS147" s="28" t="s">
        <v>3141</v>
      </c>
      <c r="HHT147" s="31">
        <v>1995</v>
      </c>
      <c r="HHU147" s="35"/>
      <c r="HHV147" s="31">
        <v>2019</v>
      </c>
      <c r="HHW147" s="26"/>
      <c r="HHX147" s="14" t="s">
        <v>3142</v>
      </c>
      <c r="HHY147" s="55" t="s">
        <v>3105</v>
      </c>
      <c r="HHZ147" s="28" t="s">
        <v>3140</v>
      </c>
      <c r="HIA147" s="28" t="s">
        <v>3141</v>
      </c>
      <c r="HIB147" s="31">
        <v>1995</v>
      </c>
      <c r="HIC147" s="35"/>
      <c r="HID147" s="31">
        <v>2019</v>
      </c>
      <c r="HIE147" s="26"/>
      <c r="HIF147" s="14" t="s">
        <v>3142</v>
      </c>
      <c r="HIG147" s="55" t="s">
        <v>3105</v>
      </c>
      <c r="HIH147" s="28" t="s">
        <v>3140</v>
      </c>
      <c r="HII147" s="28" t="s">
        <v>3141</v>
      </c>
      <c r="HIJ147" s="31">
        <v>1995</v>
      </c>
      <c r="HIK147" s="35"/>
      <c r="HIL147" s="31">
        <v>2019</v>
      </c>
      <c r="HIM147" s="26"/>
      <c r="HIN147" s="14" t="s">
        <v>3142</v>
      </c>
      <c r="HIO147" s="55" t="s">
        <v>3105</v>
      </c>
      <c r="HIP147" s="28" t="s">
        <v>3140</v>
      </c>
      <c r="HIQ147" s="28" t="s">
        <v>3141</v>
      </c>
      <c r="HIR147" s="31">
        <v>1995</v>
      </c>
      <c r="HIS147" s="35"/>
      <c r="HIT147" s="31">
        <v>2019</v>
      </c>
      <c r="HIU147" s="26"/>
      <c r="HIV147" s="14" t="s">
        <v>3142</v>
      </c>
      <c r="HIW147" s="55" t="s">
        <v>3105</v>
      </c>
      <c r="HIX147" s="28" t="s">
        <v>3140</v>
      </c>
      <c r="HIY147" s="28" t="s">
        <v>3141</v>
      </c>
      <c r="HIZ147" s="31">
        <v>1995</v>
      </c>
      <c r="HJA147" s="35"/>
      <c r="HJB147" s="31">
        <v>2019</v>
      </c>
      <c r="HJC147" s="26"/>
      <c r="HJD147" s="14" t="s">
        <v>3142</v>
      </c>
      <c r="HJE147" s="55" t="s">
        <v>3105</v>
      </c>
      <c r="HJF147" s="28" t="s">
        <v>3140</v>
      </c>
      <c r="HJG147" s="28" t="s">
        <v>3141</v>
      </c>
      <c r="HJH147" s="31">
        <v>1995</v>
      </c>
      <c r="HJI147" s="35"/>
      <c r="HJJ147" s="31">
        <v>2019</v>
      </c>
      <c r="HJK147" s="26"/>
      <c r="HJL147" s="14" t="s">
        <v>3142</v>
      </c>
      <c r="HJM147" s="55" t="s">
        <v>3105</v>
      </c>
      <c r="HJN147" s="28" t="s">
        <v>3140</v>
      </c>
      <c r="HJO147" s="28" t="s">
        <v>3141</v>
      </c>
      <c r="HJP147" s="31">
        <v>1995</v>
      </c>
      <c r="HJQ147" s="35"/>
      <c r="HJR147" s="31">
        <v>2019</v>
      </c>
      <c r="HJS147" s="26"/>
      <c r="HJT147" s="14" t="s">
        <v>3142</v>
      </c>
      <c r="HJU147" s="55" t="s">
        <v>3105</v>
      </c>
      <c r="HJV147" s="28" t="s">
        <v>3140</v>
      </c>
      <c r="HJW147" s="28" t="s">
        <v>3141</v>
      </c>
      <c r="HJX147" s="31">
        <v>1995</v>
      </c>
      <c r="HJY147" s="35"/>
      <c r="HJZ147" s="31">
        <v>2019</v>
      </c>
      <c r="HKA147" s="26"/>
      <c r="HKB147" s="14" t="s">
        <v>3142</v>
      </c>
      <c r="HKC147" s="55" t="s">
        <v>3105</v>
      </c>
      <c r="HKD147" s="28" t="s">
        <v>3140</v>
      </c>
      <c r="HKE147" s="28" t="s">
        <v>3141</v>
      </c>
      <c r="HKF147" s="31">
        <v>1995</v>
      </c>
      <c r="HKG147" s="35"/>
      <c r="HKH147" s="31">
        <v>2019</v>
      </c>
      <c r="HKI147" s="26"/>
      <c r="HKJ147" s="14" t="s">
        <v>3142</v>
      </c>
      <c r="HKK147" s="55" t="s">
        <v>3105</v>
      </c>
      <c r="HKL147" s="28" t="s">
        <v>3140</v>
      </c>
      <c r="HKM147" s="28" t="s">
        <v>3141</v>
      </c>
      <c r="HKN147" s="31">
        <v>1995</v>
      </c>
      <c r="HKO147" s="35"/>
      <c r="HKP147" s="31">
        <v>2019</v>
      </c>
      <c r="HKQ147" s="26"/>
      <c r="HKR147" s="14" t="s">
        <v>3142</v>
      </c>
      <c r="HKS147" s="55" t="s">
        <v>3105</v>
      </c>
      <c r="HKT147" s="28" t="s">
        <v>3140</v>
      </c>
      <c r="HKU147" s="28" t="s">
        <v>3141</v>
      </c>
      <c r="HKV147" s="31">
        <v>1995</v>
      </c>
      <c r="HKW147" s="35"/>
      <c r="HKX147" s="31">
        <v>2019</v>
      </c>
      <c r="HKY147" s="26"/>
      <c r="HKZ147" s="14" t="s">
        <v>3142</v>
      </c>
      <c r="HLA147" s="55" t="s">
        <v>3105</v>
      </c>
      <c r="HLB147" s="28" t="s">
        <v>3140</v>
      </c>
      <c r="HLC147" s="28" t="s">
        <v>3141</v>
      </c>
      <c r="HLD147" s="31">
        <v>1995</v>
      </c>
      <c r="HLE147" s="35"/>
      <c r="HLF147" s="31">
        <v>2019</v>
      </c>
      <c r="HLG147" s="26"/>
      <c r="HLH147" s="14" t="s">
        <v>3142</v>
      </c>
      <c r="HLI147" s="55" t="s">
        <v>3105</v>
      </c>
      <c r="HLJ147" s="28" t="s">
        <v>3140</v>
      </c>
      <c r="HLK147" s="28" t="s">
        <v>3141</v>
      </c>
      <c r="HLL147" s="31">
        <v>1995</v>
      </c>
      <c r="HLM147" s="35"/>
      <c r="HLN147" s="31">
        <v>2019</v>
      </c>
      <c r="HLO147" s="26"/>
      <c r="HLP147" s="14" t="s">
        <v>3142</v>
      </c>
      <c r="HLQ147" s="55" t="s">
        <v>3105</v>
      </c>
      <c r="HLR147" s="28" t="s">
        <v>3140</v>
      </c>
      <c r="HLS147" s="28" t="s">
        <v>3141</v>
      </c>
      <c r="HLT147" s="31">
        <v>1995</v>
      </c>
      <c r="HLU147" s="35"/>
      <c r="HLV147" s="31">
        <v>2019</v>
      </c>
      <c r="HLW147" s="26"/>
      <c r="HLX147" s="14" t="s">
        <v>3142</v>
      </c>
      <c r="HLY147" s="55" t="s">
        <v>3105</v>
      </c>
      <c r="HLZ147" s="28" t="s">
        <v>3140</v>
      </c>
      <c r="HMA147" s="28" t="s">
        <v>3141</v>
      </c>
      <c r="HMB147" s="31">
        <v>1995</v>
      </c>
      <c r="HMC147" s="35"/>
      <c r="HMD147" s="31">
        <v>2019</v>
      </c>
      <c r="HME147" s="26"/>
      <c r="HMF147" s="14" t="s">
        <v>3142</v>
      </c>
      <c r="HMG147" s="55" t="s">
        <v>3105</v>
      </c>
      <c r="HMH147" s="28" t="s">
        <v>3140</v>
      </c>
      <c r="HMI147" s="28" t="s">
        <v>3141</v>
      </c>
      <c r="HMJ147" s="31">
        <v>1995</v>
      </c>
      <c r="HMK147" s="35"/>
      <c r="HML147" s="31">
        <v>2019</v>
      </c>
      <c r="HMM147" s="26"/>
      <c r="HMN147" s="14" t="s">
        <v>3142</v>
      </c>
      <c r="HMO147" s="55" t="s">
        <v>3105</v>
      </c>
      <c r="HMP147" s="28" t="s">
        <v>3140</v>
      </c>
      <c r="HMQ147" s="28" t="s">
        <v>3141</v>
      </c>
      <c r="HMR147" s="31">
        <v>1995</v>
      </c>
      <c r="HMS147" s="35"/>
      <c r="HMT147" s="31">
        <v>2019</v>
      </c>
      <c r="HMU147" s="26"/>
      <c r="HMV147" s="14" t="s">
        <v>3142</v>
      </c>
      <c r="HMW147" s="55" t="s">
        <v>3105</v>
      </c>
      <c r="HMX147" s="28" t="s">
        <v>3140</v>
      </c>
      <c r="HMY147" s="28" t="s">
        <v>3141</v>
      </c>
      <c r="HMZ147" s="31">
        <v>1995</v>
      </c>
      <c r="HNA147" s="35"/>
      <c r="HNB147" s="31">
        <v>2019</v>
      </c>
      <c r="HNC147" s="26"/>
      <c r="HND147" s="14" t="s">
        <v>3142</v>
      </c>
      <c r="HNE147" s="55" t="s">
        <v>3105</v>
      </c>
      <c r="HNF147" s="28" t="s">
        <v>3140</v>
      </c>
      <c r="HNG147" s="28" t="s">
        <v>3141</v>
      </c>
      <c r="HNH147" s="31">
        <v>1995</v>
      </c>
      <c r="HNI147" s="35"/>
      <c r="HNJ147" s="31">
        <v>2019</v>
      </c>
      <c r="HNK147" s="26"/>
      <c r="HNL147" s="14" t="s">
        <v>3142</v>
      </c>
      <c r="HNM147" s="55" t="s">
        <v>3105</v>
      </c>
      <c r="HNN147" s="28" t="s">
        <v>3140</v>
      </c>
      <c r="HNO147" s="28" t="s">
        <v>3141</v>
      </c>
      <c r="HNP147" s="31">
        <v>1995</v>
      </c>
      <c r="HNQ147" s="35"/>
      <c r="HNR147" s="31">
        <v>2019</v>
      </c>
      <c r="HNS147" s="26"/>
      <c r="HNT147" s="14" t="s">
        <v>3142</v>
      </c>
      <c r="HNU147" s="55" t="s">
        <v>3105</v>
      </c>
      <c r="HNV147" s="28" t="s">
        <v>3140</v>
      </c>
      <c r="HNW147" s="28" t="s">
        <v>3141</v>
      </c>
      <c r="HNX147" s="31">
        <v>1995</v>
      </c>
      <c r="HNY147" s="35"/>
      <c r="HNZ147" s="31">
        <v>2019</v>
      </c>
      <c r="HOA147" s="26"/>
      <c r="HOB147" s="14" t="s">
        <v>3142</v>
      </c>
      <c r="HOC147" s="55" t="s">
        <v>3105</v>
      </c>
      <c r="HOD147" s="28" t="s">
        <v>3140</v>
      </c>
      <c r="HOE147" s="28" t="s">
        <v>3141</v>
      </c>
      <c r="HOF147" s="31">
        <v>1995</v>
      </c>
      <c r="HOG147" s="35"/>
      <c r="HOH147" s="31">
        <v>2019</v>
      </c>
      <c r="HOI147" s="26"/>
      <c r="HOJ147" s="14" t="s">
        <v>3142</v>
      </c>
      <c r="HOK147" s="55" t="s">
        <v>3105</v>
      </c>
      <c r="HOL147" s="28" t="s">
        <v>3140</v>
      </c>
      <c r="HOM147" s="28" t="s">
        <v>3141</v>
      </c>
      <c r="HON147" s="31">
        <v>1995</v>
      </c>
      <c r="HOO147" s="35"/>
      <c r="HOP147" s="31">
        <v>2019</v>
      </c>
      <c r="HOQ147" s="26"/>
      <c r="HOR147" s="14" t="s">
        <v>3142</v>
      </c>
      <c r="HOS147" s="55" t="s">
        <v>3105</v>
      </c>
      <c r="HOT147" s="28" t="s">
        <v>3140</v>
      </c>
      <c r="HOU147" s="28" t="s">
        <v>3141</v>
      </c>
      <c r="HOV147" s="31">
        <v>1995</v>
      </c>
      <c r="HOW147" s="35"/>
      <c r="HOX147" s="31">
        <v>2019</v>
      </c>
      <c r="HOY147" s="26"/>
      <c r="HOZ147" s="14" t="s">
        <v>3142</v>
      </c>
      <c r="HPA147" s="55" t="s">
        <v>3105</v>
      </c>
      <c r="HPB147" s="28" t="s">
        <v>3140</v>
      </c>
      <c r="HPC147" s="28" t="s">
        <v>3141</v>
      </c>
      <c r="HPD147" s="31">
        <v>1995</v>
      </c>
      <c r="HPE147" s="35"/>
      <c r="HPF147" s="31">
        <v>2019</v>
      </c>
      <c r="HPG147" s="26"/>
      <c r="HPH147" s="14" t="s">
        <v>3142</v>
      </c>
      <c r="HPI147" s="55" t="s">
        <v>3105</v>
      </c>
      <c r="HPJ147" s="28" t="s">
        <v>3140</v>
      </c>
      <c r="HPK147" s="28" t="s">
        <v>3141</v>
      </c>
      <c r="HPL147" s="31">
        <v>1995</v>
      </c>
      <c r="HPM147" s="35"/>
      <c r="HPN147" s="31">
        <v>2019</v>
      </c>
      <c r="HPO147" s="26"/>
      <c r="HPP147" s="14" t="s">
        <v>3142</v>
      </c>
      <c r="HPQ147" s="55" t="s">
        <v>3105</v>
      </c>
      <c r="HPR147" s="28" t="s">
        <v>3140</v>
      </c>
      <c r="HPS147" s="28" t="s">
        <v>3141</v>
      </c>
      <c r="HPT147" s="31">
        <v>1995</v>
      </c>
      <c r="HPU147" s="35"/>
      <c r="HPV147" s="31">
        <v>2019</v>
      </c>
      <c r="HPW147" s="26"/>
      <c r="HPX147" s="14" t="s">
        <v>3142</v>
      </c>
      <c r="HPY147" s="55" t="s">
        <v>3105</v>
      </c>
      <c r="HPZ147" s="28" t="s">
        <v>3140</v>
      </c>
      <c r="HQA147" s="28" t="s">
        <v>3141</v>
      </c>
      <c r="HQB147" s="31">
        <v>1995</v>
      </c>
      <c r="HQC147" s="35"/>
      <c r="HQD147" s="31">
        <v>2019</v>
      </c>
      <c r="HQE147" s="26"/>
      <c r="HQF147" s="14" t="s">
        <v>3142</v>
      </c>
      <c r="HQG147" s="55" t="s">
        <v>3105</v>
      </c>
      <c r="HQH147" s="28" t="s">
        <v>3140</v>
      </c>
      <c r="HQI147" s="28" t="s">
        <v>3141</v>
      </c>
      <c r="HQJ147" s="31">
        <v>1995</v>
      </c>
      <c r="HQK147" s="35"/>
      <c r="HQL147" s="31">
        <v>2019</v>
      </c>
      <c r="HQM147" s="26"/>
      <c r="HQN147" s="14" t="s">
        <v>3142</v>
      </c>
      <c r="HQO147" s="55" t="s">
        <v>3105</v>
      </c>
      <c r="HQP147" s="28" t="s">
        <v>3140</v>
      </c>
      <c r="HQQ147" s="28" t="s">
        <v>3141</v>
      </c>
      <c r="HQR147" s="31">
        <v>1995</v>
      </c>
      <c r="HQS147" s="35"/>
      <c r="HQT147" s="31">
        <v>2019</v>
      </c>
      <c r="HQU147" s="26"/>
      <c r="HQV147" s="14" t="s">
        <v>3142</v>
      </c>
      <c r="HQW147" s="55" t="s">
        <v>3105</v>
      </c>
      <c r="HQX147" s="28" t="s">
        <v>3140</v>
      </c>
      <c r="HQY147" s="28" t="s">
        <v>3141</v>
      </c>
      <c r="HQZ147" s="31">
        <v>1995</v>
      </c>
      <c r="HRA147" s="35"/>
      <c r="HRB147" s="31">
        <v>2019</v>
      </c>
      <c r="HRC147" s="26"/>
      <c r="HRD147" s="14" t="s">
        <v>3142</v>
      </c>
      <c r="HRE147" s="55" t="s">
        <v>3105</v>
      </c>
      <c r="HRF147" s="28" t="s">
        <v>3140</v>
      </c>
      <c r="HRG147" s="28" t="s">
        <v>3141</v>
      </c>
      <c r="HRH147" s="31">
        <v>1995</v>
      </c>
      <c r="HRI147" s="35"/>
      <c r="HRJ147" s="31">
        <v>2019</v>
      </c>
      <c r="HRK147" s="26"/>
      <c r="HRL147" s="14" t="s">
        <v>3142</v>
      </c>
      <c r="HRM147" s="55" t="s">
        <v>3105</v>
      </c>
      <c r="HRN147" s="28" t="s">
        <v>3140</v>
      </c>
      <c r="HRO147" s="28" t="s">
        <v>3141</v>
      </c>
      <c r="HRP147" s="31">
        <v>1995</v>
      </c>
      <c r="HRQ147" s="35"/>
      <c r="HRR147" s="31">
        <v>2019</v>
      </c>
      <c r="HRS147" s="26"/>
      <c r="HRT147" s="14" t="s">
        <v>3142</v>
      </c>
      <c r="HRU147" s="55" t="s">
        <v>3105</v>
      </c>
      <c r="HRV147" s="28" t="s">
        <v>3140</v>
      </c>
      <c r="HRW147" s="28" t="s">
        <v>3141</v>
      </c>
      <c r="HRX147" s="31">
        <v>1995</v>
      </c>
      <c r="HRY147" s="35"/>
      <c r="HRZ147" s="31">
        <v>2019</v>
      </c>
      <c r="HSA147" s="26"/>
      <c r="HSB147" s="14" t="s">
        <v>3142</v>
      </c>
      <c r="HSC147" s="55" t="s">
        <v>3105</v>
      </c>
      <c r="HSD147" s="28" t="s">
        <v>3140</v>
      </c>
      <c r="HSE147" s="28" t="s">
        <v>3141</v>
      </c>
      <c r="HSF147" s="31">
        <v>1995</v>
      </c>
      <c r="HSG147" s="35"/>
      <c r="HSH147" s="31">
        <v>2019</v>
      </c>
      <c r="HSI147" s="26"/>
      <c r="HSJ147" s="14" t="s">
        <v>3142</v>
      </c>
      <c r="HSK147" s="55" t="s">
        <v>3105</v>
      </c>
      <c r="HSL147" s="28" t="s">
        <v>3140</v>
      </c>
      <c r="HSM147" s="28" t="s">
        <v>3141</v>
      </c>
      <c r="HSN147" s="31">
        <v>1995</v>
      </c>
      <c r="HSO147" s="35"/>
      <c r="HSP147" s="31">
        <v>2019</v>
      </c>
      <c r="HSQ147" s="26"/>
      <c r="HSR147" s="14" t="s">
        <v>3142</v>
      </c>
      <c r="HSS147" s="55" t="s">
        <v>3105</v>
      </c>
      <c r="HST147" s="28" t="s">
        <v>3140</v>
      </c>
      <c r="HSU147" s="28" t="s">
        <v>3141</v>
      </c>
      <c r="HSV147" s="31">
        <v>1995</v>
      </c>
      <c r="HSW147" s="35"/>
      <c r="HSX147" s="31">
        <v>2019</v>
      </c>
      <c r="HSY147" s="26"/>
      <c r="HSZ147" s="14" t="s">
        <v>3142</v>
      </c>
      <c r="HTA147" s="55" t="s">
        <v>3105</v>
      </c>
      <c r="HTB147" s="28" t="s">
        <v>3140</v>
      </c>
      <c r="HTC147" s="28" t="s">
        <v>3141</v>
      </c>
      <c r="HTD147" s="31">
        <v>1995</v>
      </c>
      <c r="HTE147" s="35"/>
      <c r="HTF147" s="31">
        <v>2019</v>
      </c>
      <c r="HTG147" s="26"/>
      <c r="HTH147" s="14" t="s">
        <v>3142</v>
      </c>
      <c r="HTI147" s="55" t="s">
        <v>3105</v>
      </c>
      <c r="HTJ147" s="28" t="s">
        <v>3140</v>
      </c>
      <c r="HTK147" s="28" t="s">
        <v>3141</v>
      </c>
      <c r="HTL147" s="31">
        <v>1995</v>
      </c>
      <c r="HTM147" s="35"/>
      <c r="HTN147" s="31">
        <v>2019</v>
      </c>
      <c r="HTO147" s="26"/>
      <c r="HTP147" s="14" t="s">
        <v>3142</v>
      </c>
      <c r="HTQ147" s="55" t="s">
        <v>3105</v>
      </c>
      <c r="HTR147" s="28" t="s">
        <v>3140</v>
      </c>
      <c r="HTS147" s="28" t="s">
        <v>3141</v>
      </c>
      <c r="HTT147" s="31">
        <v>1995</v>
      </c>
      <c r="HTU147" s="35"/>
      <c r="HTV147" s="31">
        <v>2019</v>
      </c>
      <c r="HTW147" s="26"/>
      <c r="HTX147" s="14" t="s">
        <v>3142</v>
      </c>
      <c r="HTY147" s="55" t="s">
        <v>3105</v>
      </c>
      <c r="HTZ147" s="28" t="s">
        <v>3140</v>
      </c>
      <c r="HUA147" s="28" t="s">
        <v>3141</v>
      </c>
      <c r="HUB147" s="31">
        <v>1995</v>
      </c>
      <c r="HUC147" s="35"/>
      <c r="HUD147" s="31">
        <v>2019</v>
      </c>
      <c r="HUE147" s="26"/>
      <c r="HUF147" s="14" t="s">
        <v>3142</v>
      </c>
      <c r="HUG147" s="55" t="s">
        <v>3105</v>
      </c>
      <c r="HUH147" s="28" t="s">
        <v>3140</v>
      </c>
      <c r="HUI147" s="28" t="s">
        <v>3141</v>
      </c>
      <c r="HUJ147" s="31">
        <v>1995</v>
      </c>
      <c r="HUK147" s="35"/>
      <c r="HUL147" s="31">
        <v>2019</v>
      </c>
      <c r="HUM147" s="26"/>
      <c r="HUN147" s="14" t="s">
        <v>3142</v>
      </c>
      <c r="HUO147" s="55" t="s">
        <v>3105</v>
      </c>
      <c r="HUP147" s="28" t="s">
        <v>3140</v>
      </c>
      <c r="HUQ147" s="28" t="s">
        <v>3141</v>
      </c>
      <c r="HUR147" s="31">
        <v>1995</v>
      </c>
      <c r="HUS147" s="35"/>
      <c r="HUT147" s="31">
        <v>2019</v>
      </c>
      <c r="HUU147" s="26"/>
      <c r="HUV147" s="14" t="s">
        <v>3142</v>
      </c>
      <c r="HUW147" s="55" t="s">
        <v>3105</v>
      </c>
      <c r="HUX147" s="28" t="s">
        <v>3140</v>
      </c>
      <c r="HUY147" s="28" t="s">
        <v>3141</v>
      </c>
      <c r="HUZ147" s="31">
        <v>1995</v>
      </c>
      <c r="HVA147" s="35"/>
      <c r="HVB147" s="31">
        <v>2019</v>
      </c>
      <c r="HVC147" s="26"/>
      <c r="HVD147" s="14" t="s">
        <v>3142</v>
      </c>
      <c r="HVE147" s="55" t="s">
        <v>3105</v>
      </c>
      <c r="HVF147" s="28" t="s">
        <v>3140</v>
      </c>
      <c r="HVG147" s="28" t="s">
        <v>3141</v>
      </c>
      <c r="HVH147" s="31">
        <v>1995</v>
      </c>
      <c r="HVI147" s="35"/>
      <c r="HVJ147" s="31">
        <v>2019</v>
      </c>
      <c r="HVK147" s="26"/>
      <c r="HVL147" s="14" t="s">
        <v>3142</v>
      </c>
      <c r="HVM147" s="55" t="s">
        <v>3105</v>
      </c>
      <c r="HVN147" s="28" t="s">
        <v>3140</v>
      </c>
      <c r="HVO147" s="28" t="s">
        <v>3141</v>
      </c>
      <c r="HVP147" s="31">
        <v>1995</v>
      </c>
      <c r="HVQ147" s="35"/>
      <c r="HVR147" s="31">
        <v>2019</v>
      </c>
      <c r="HVS147" s="26"/>
      <c r="HVT147" s="14" t="s">
        <v>3142</v>
      </c>
      <c r="HVU147" s="55" t="s">
        <v>3105</v>
      </c>
      <c r="HVV147" s="28" t="s">
        <v>3140</v>
      </c>
      <c r="HVW147" s="28" t="s">
        <v>3141</v>
      </c>
      <c r="HVX147" s="31">
        <v>1995</v>
      </c>
      <c r="HVY147" s="35"/>
      <c r="HVZ147" s="31">
        <v>2019</v>
      </c>
      <c r="HWA147" s="26"/>
      <c r="HWB147" s="14" t="s">
        <v>3142</v>
      </c>
      <c r="HWC147" s="55" t="s">
        <v>3105</v>
      </c>
      <c r="HWD147" s="28" t="s">
        <v>3140</v>
      </c>
      <c r="HWE147" s="28" t="s">
        <v>3141</v>
      </c>
      <c r="HWF147" s="31">
        <v>1995</v>
      </c>
      <c r="HWG147" s="35"/>
      <c r="HWH147" s="31">
        <v>2019</v>
      </c>
      <c r="HWI147" s="26"/>
      <c r="HWJ147" s="14" t="s">
        <v>3142</v>
      </c>
      <c r="HWK147" s="55" t="s">
        <v>3105</v>
      </c>
      <c r="HWL147" s="28" t="s">
        <v>3140</v>
      </c>
      <c r="HWM147" s="28" t="s">
        <v>3141</v>
      </c>
      <c r="HWN147" s="31">
        <v>1995</v>
      </c>
      <c r="HWO147" s="35"/>
      <c r="HWP147" s="31">
        <v>2019</v>
      </c>
      <c r="HWQ147" s="26"/>
      <c r="HWR147" s="14" t="s">
        <v>3142</v>
      </c>
      <c r="HWS147" s="55" t="s">
        <v>3105</v>
      </c>
      <c r="HWT147" s="28" t="s">
        <v>3140</v>
      </c>
      <c r="HWU147" s="28" t="s">
        <v>3141</v>
      </c>
      <c r="HWV147" s="31">
        <v>1995</v>
      </c>
      <c r="HWW147" s="35"/>
      <c r="HWX147" s="31">
        <v>2019</v>
      </c>
      <c r="HWY147" s="26"/>
      <c r="HWZ147" s="14" t="s">
        <v>3142</v>
      </c>
      <c r="HXA147" s="55" t="s">
        <v>3105</v>
      </c>
      <c r="HXB147" s="28" t="s">
        <v>3140</v>
      </c>
      <c r="HXC147" s="28" t="s">
        <v>3141</v>
      </c>
      <c r="HXD147" s="31">
        <v>1995</v>
      </c>
      <c r="HXE147" s="35"/>
      <c r="HXF147" s="31">
        <v>2019</v>
      </c>
      <c r="HXG147" s="26"/>
      <c r="HXH147" s="14" t="s">
        <v>3142</v>
      </c>
      <c r="HXI147" s="55" t="s">
        <v>3105</v>
      </c>
      <c r="HXJ147" s="28" t="s">
        <v>3140</v>
      </c>
      <c r="HXK147" s="28" t="s">
        <v>3141</v>
      </c>
      <c r="HXL147" s="31">
        <v>1995</v>
      </c>
      <c r="HXM147" s="35"/>
      <c r="HXN147" s="31">
        <v>2019</v>
      </c>
      <c r="HXO147" s="26"/>
      <c r="HXP147" s="14" t="s">
        <v>3142</v>
      </c>
      <c r="HXQ147" s="55" t="s">
        <v>3105</v>
      </c>
      <c r="HXR147" s="28" t="s">
        <v>3140</v>
      </c>
      <c r="HXS147" s="28" t="s">
        <v>3141</v>
      </c>
      <c r="HXT147" s="31">
        <v>1995</v>
      </c>
      <c r="HXU147" s="35"/>
      <c r="HXV147" s="31">
        <v>2019</v>
      </c>
      <c r="HXW147" s="26"/>
      <c r="HXX147" s="14" t="s">
        <v>3142</v>
      </c>
      <c r="HXY147" s="55" t="s">
        <v>3105</v>
      </c>
      <c r="HXZ147" s="28" t="s">
        <v>3140</v>
      </c>
      <c r="HYA147" s="28" t="s">
        <v>3141</v>
      </c>
      <c r="HYB147" s="31">
        <v>1995</v>
      </c>
      <c r="HYC147" s="35"/>
      <c r="HYD147" s="31">
        <v>2019</v>
      </c>
      <c r="HYE147" s="26"/>
      <c r="HYF147" s="14" t="s">
        <v>3142</v>
      </c>
      <c r="HYG147" s="55" t="s">
        <v>3105</v>
      </c>
      <c r="HYH147" s="28" t="s">
        <v>3140</v>
      </c>
      <c r="HYI147" s="28" t="s">
        <v>3141</v>
      </c>
      <c r="HYJ147" s="31">
        <v>1995</v>
      </c>
      <c r="HYK147" s="35"/>
      <c r="HYL147" s="31">
        <v>2019</v>
      </c>
      <c r="HYM147" s="26"/>
      <c r="HYN147" s="14" t="s">
        <v>3142</v>
      </c>
      <c r="HYO147" s="55" t="s">
        <v>3105</v>
      </c>
      <c r="HYP147" s="28" t="s">
        <v>3140</v>
      </c>
      <c r="HYQ147" s="28" t="s">
        <v>3141</v>
      </c>
      <c r="HYR147" s="31">
        <v>1995</v>
      </c>
      <c r="HYS147" s="35"/>
      <c r="HYT147" s="31">
        <v>2019</v>
      </c>
      <c r="HYU147" s="26"/>
      <c r="HYV147" s="14" t="s">
        <v>3142</v>
      </c>
      <c r="HYW147" s="55" t="s">
        <v>3105</v>
      </c>
      <c r="HYX147" s="28" t="s">
        <v>3140</v>
      </c>
      <c r="HYY147" s="28" t="s">
        <v>3141</v>
      </c>
      <c r="HYZ147" s="31">
        <v>1995</v>
      </c>
      <c r="HZA147" s="35"/>
      <c r="HZB147" s="31">
        <v>2019</v>
      </c>
      <c r="HZC147" s="26"/>
      <c r="HZD147" s="14" t="s">
        <v>3142</v>
      </c>
      <c r="HZE147" s="55" t="s">
        <v>3105</v>
      </c>
      <c r="HZF147" s="28" t="s">
        <v>3140</v>
      </c>
      <c r="HZG147" s="28" t="s">
        <v>3141</v>
      </c>
      <c r="HZH147" s="31">
        <v>1995</v>
      </c>
      <c r="HZI147" s="35"/>
      <c r="HZJ147" s="31">
        <v>2019</v>
      </c>
      <c r="HZK147" s="26"/>
      <c r="HZL147" s="14" t="s">
        <v>3142</v>
      </c>
      <c r="HZM147" s="55" t="s">
        <v>3105</v>
      </c>
      <c r="HZN147" s="28" t="s">
        <v>3140</v>
      </c>
      <c r="HZO147" s="28" t="s">
        <v>3141</v>
      </c>
      <c r="HZP147" s="31">
        <v>1995</v>
      </c>
      <c r="HZQ147" s="35"/>
      <c r="HZR147" s="31">
        <v>2019</v>
      </c>
      <c r="HZS147" s="26"/>
      <c r="HZT147" s="14" t="s">
        <v>3142</v>
      </c>
      <c r="HZU147" s="55" t="s">
        <v>3105</v>
      </c>
      <c r="HZV147" s="28" t="s">
        <v>3140</v>
      </c>
      <c r="HZW147" s="28" t="s">
        <v>3141</v>
      </c>
      <c r="HZX147" s="31">
        <v>1995</v>
      </c>
      <c r="HZY147" s="35"/>
      <c r="HZZ147" s="31">
        <v>2019</v>
      </c>
      <c r="IAA147" s="26"/>
      <c r="IAB147" s="14" t="s">
        <v>3142</v>
      </c>
      <c r="IAC147" s="55" t="s">
        <v>3105</v>
      </c>
      <c r="IAD147" s="28" t="s">
        <v>3140</v>
      </c>
      <c r="IAE147" s="28" t="s">
        <v>3141</v>
      </c>
      <c r="IAF147" s="31">
        <v>1995</v>
      </c>
      <c r="IAG147" s="35"/>
      <c r="IAH147" s="31">
        <v>2019</v>
      </c>
      <c r="IAI147" s="26"/>
      <c r="IAJ147" s="14" t="s">
        <v>3142</v>
      </c>
      <c r="IAK147" s="55" t="s">
        <v>3105</v>
      </c>
      <c r="IAL147" s="28" t="s">
        <v>3140</v>
      </c>
      <c r="IAM147" s="28" t="s">
        <v>3141</v>
      </c>
      <c r="IAN147" s="31">
        <v>1995</v>
      </c>
      <c r="IAO147" s="35"/>
      <c r="IAP147" s="31">
        <v>2019</v>
      </c>
      <c r="IAQ147" s="26"/>
      <c r="IAR147" s="14" t="s">
        <v>3142</v>
      </c>
      <c r="IAS147" s="55" t="s">
        <v>3105</v>
      </c>
      <c r="IAT147" s="28" t="s">
        <v>3140</v>
      </c>
      <c r="IAU147" s="28" t="s">
        <v>3141</v>
      </c>
      <c r="IAV147" s="31">
        <v>1995</v>
      </c>
      <c r="IAW147" s="35"/>
      <c r="IAX147" s="31">
        <v>2019</v>
      </c>
      <c r="IAY147" s="26"/>
      <c r="IAZ147" s="14" t="s">
        <v>3142</v>
      </c>
      <c r="IBA147" s="55" t="s">
        <v>3105</v>
      </c>
      <c r="IBB147" s="28" t="s">
        <v>3140</v>
      </c>
      <c r="IBC147" s="28" t="s">
        <v>3141</v>
      </c>
      <c r="IBD147" s="31">
        <v>1995</v>
      </c>
      <c r="IBE147" s="35"/>
      <c r="IBF147" s="31">
        <v>2019</v>
      </c>
      <c r="IBG147" s="26"/>
      <c r="IBH147" s="14" t="s">
        <v>3142</v>
      </c>
      <c r="IBI147" s="55" t="s">
        <v>3105</v>
      </c>
      <c r="IBJ147" s="28" t="s">
        <v>3140</v>
      </c>
      <c r="IBK147" s="28" t="s">
        <v>3141</v>
      </c>
      <c r="IBL147" s="31">
        <v>1995</v>
      </c>
      <c r="IBM147" s="35"/>
      <c r="IBN147" s="31">
        <v>2019</v>
      </c>
      <c r="IBO147" s="26"/>
      <c r="IBP147" s="14" t="s">
        <v>3142</v>
      </c>
      <c r="IBQ147" s="55" t="s">
        <v>3105</v>
      </c>
      <c r="IBR147" s="28" t="s">
        <v>3140</v>
      </c>
      <c r="IBS147" s="28" t="s">
        <v>3141</v>
      </c>
      <c r="IBT147" s="31">
        <v>1995</v>
      </c>
      <c r="IBU147" s="35"/>
      <c r="IBV147" s="31">
        <v>2019</v>
      </c>
      <c r="IBW147" s="26"/>
      <c r="IBX147" s="14" t="s">
        <v>3142</v>
      </c>
      <c r="IBY147" s="55" t="s">
        <v>3105</v>
      </c>
      <c r="IBZ147" s="28" t="s">
        <v>3140</v>
      </c>
      <c r="ICA147" s="28" t="s">
        <v>3141</v>
      </c>
      <c r="ICB147" s="31">
        <v>1995</v>
      </c>
      <c r="ICC147" s="35"/>
      <c r="ICD147" s="31">
        <v>2019</v>
      </c>
      <c r="ICE147" s="26"/>
      <c r="ICF147" s="14" t="s">
        <v>3142</v>
      </c>
      <c r="ICG147" s="55" t="s">
        <v>3105</v>
      </c>
      <c r="ICH147" s="28" t="s">
        <v>3140</v>
      </c>
      <c r="ICI147" s="28" t="s">
        <v>3141</v>
      </c>
      <c r="ICJ147" s="31">
        <v>1995</v>
      </c>
      <c r="ICK147" s="35"/>
      <c r="ICL147" s="31">
        <v>2019</v>
      </c>
      <c r="ICM147" s="26"/>
      <c r="ICN147" s="14" t="s">
        <v>3142</v>
      </c>
      <c r="ICO147" s="55" t="s">
        <v>3105</v>
      </c>
      <c r="ICP147" s="28" t="s">
        <v>3140</v>
      </c>
      <c r="ICQ147" s="28" t="s">
        <v>3141</v>
      </c>
      <c r="ICR147" s="31">
        <v>1995</v>
      </c>
      <c r="ICS147" s="35"/>
      <c r="ICT147" s="31">
        <v>2019</v>
      </c>
      <c r="ICU147" s="26"/>
      <c r="ICV147" s="14" t="s">
        <v>3142</v>
      </c>
      <c r="ICW147" s="55" t="s">
        <v>3105</v>
      </c>
      <c r="ICX147" s="28" t="s">
        <v>3140</v>
      </c>
      <c r="ICY147" s="28" t="s">
        <v>3141</v>
      </c>
      <c r="ICZ147" s="31">
        <v>1995</v>
      </c>
      <c r="IDA147" s="35"/>
      <c r="IDB147" s="31">
        <v>2019</v>
      </c>
      <c r="IDC147" s="26"/>
      <c r="IDD147" s="14" t="s">
        <v>3142</v>
      </c>
      <c r="IDE147" s="55" t="s">
        <v>3105</v>
      </c>
      <c r="IDF147" s="28" t="s">
        <v>3140</v>
      </c>
      <c r="IDG147" s="28" t="s">
        <v>3141</v>
      </c>
      <c r="IDH147" s="31">
        <v>1995</v>
      </c>
      <c r="IDI147" s="35"/>
      <c r="IDJ147" s="31">
        <v>2019</v>
      </c>
      <c r="IDK147" s="26"/>
      <c r="IDL147" s="14" t="s">
        <v>3142</v>
      </c>
      <c r="IDM147" s="55" t="s">
        <v>3105</v>
      </c>
      <c r="IDN147" s="28" t="s">
        <v>3140</v>
      </c>
      <c r="IDO147" s="28" t="s">
        <v>3141</v>
      </c>
      <c r="IDP147" s="31">
        <v>1995</v>
      </c>
      <c r="IDQ147" s="35"/>
      <c r="IDR147" s="31">
        <v>2019</v>
      </c>
      <c r="IDS147" s="26"/>
      <c r="IDT147" s="14" t="s">
        <v>3142</v>
      </c>
      <c r="IDU147" s="55" t="s">
        <v>3105</v>
      </c>
      <c r="IDV147" s="28" t="s">
        <v>3140</v>
      </c>
      <c r="IDW147" s="28" t="s">
        <v>3141</v>
      </c>
      <c r="IDX147" s="31">
        <v>1995</v>
      </c>
      <c r="IDY147" s="35"/>
      <c r="IDZ147" s="31">
        <v>2019</v>
      </c>
      <c r="IEA147" s="26"/>
      <c r="IEB147" s="14" t="s">
        <v>3142</v>
      </c>
      <c r="IEC147" s="55" t="s">
        <v>3105</v>
      </c>
      <c r="IED147" s="28" t="s">
        <v>3140</v>
      </c>
      <c r="IEE147" s="28" t="s">
        <v>3141</v>
      </c>
      <c r="IEF147" s="31">
        <v>1995</v>
      </c>
      <c r="IEG147" s="35"/>
      <c r="IEH147" s="31">
        <v>2019</v>
      </c>
      <c r="IEI147" s="26"/>
      <c r="IEJ147" s="14" t="s">
        <v>3142</v>
      </c>
      <c r="IEK147" s="55" t="s">
        <v>3105</v>
      </c>
      <c r="IEL147" s="28" t="s">
        <v>3140</v>
      </c>
      <c r="IEM147" s="28" t="s">
        <v>3141</v>
      </c>
      <c r="IEN147" s="31">
        <v>1995</v>
      </c>
      <c r="IEO147" s="35"/>
      <c r="IEP147" s="31">
        <v>2019</v>
      </c>
      <c r="IEQ147" s="26"/>
      <c r="IER147" s="14" t="s">
        <v>3142</v>
      </c>
      <c r="IES147" s="55" t="s">
        <v>3105</v>
      </c>
      <c r="IET147" s="28" t="s">
        <v>3140</v>
      </c>
      <c r="IEU147" s="28" t="s">
        <v>3141</v>
      </c>
      <c r="IEV147" s="31">
        <v>1995</v>
      </c>
      <c r="IEW147" s="35"/>
      <c r="IEX147" s="31">
        <v>2019</v>
      </c>
      <c r="IEY147" s="26"/>
      <c r="IEZ147" s="14" t="s">
        <v>3142</v>
      </c>
      <c r="IFA147" s="55" t="s">
        <v>3105</v>
      </c>
      <c r="IFB147" s="28" t="s">
        <v>3140</v>
      </c>
      <c r="IFC147" s="28" t="s">
        <v>3141</v>
      </c>
      <c r="IFD147" s="31">
        <v>1995</v>
      </c>
      <c r="IFE147" s="35"/>
      <c r="IFF147" s="31">
        <v>2019</v>
      </c>
      <c r="IFG147" s="26"/>
      <c r="IFH147" s="14" t="s">
        <v>3142</v>
      </c>
      <c r="IFI147" s="55" t="s">
        <v>3105</v>
      </c>
      <c r="IFJ147" s="28" t="s">
        <v>3140</v>
      </c>
      <c r="IFK147" s="28" t="s">
        <v>3141</v>
      </c>
      <c r="IFL147" s="31">
        <v>1995</v>
      </c>
      <c r="IFM147" s="35"/>
      <c r="IFN147" s="31">
        <v>2019</v>
      </c>
      <c r="IFO147" s="26"/>
      <c r="IFP147" s="14" t="s">
        <v>3142</v>
      </c>
      <c r="IFQ147" s="55" t="s">
        <v>3105</v>
      </c>
      <c r="IFR147" s="28" t="s">
        <v>3140</v>
      </c>
      <c r="IFS147" s="28" t="s">
        <v>3141</v>
      </c>
      <c r="IFT147" s="31">
        <v>1995</v>
      </c>
      <c r="IFU147" s="35"/>
      <c r="IFV147" s="31">
        <v>2019</v>
      </c>
      <c r="IFW147" s="26"/>
      <c r="IFX147" s="14" t="s">
        <v>3142</v>
      </c>
      <c r="IFY147" s="55" t="s">
        <v>3105</v>
      </c>
      <c r="IFZ147" s="28" t="s">
        <v>3140</v>
      </c>
      <c r="IGA147" s="28" t="s">
        <v>3141</v>
      </c>
      <c r="IGB147" s="31">
        <v>1995</v>
      </c>
      <c r="IGC147" s="35"/>
      <c r="IGD147" s="31">
        <v>2019</v>
      </c>
      <c r="IGE147" s="26"/>
      <c r="IGF147" s="14" t="s">
        <v>3142</v>
      </c>
      <c r="IGG147" s="55" t="s">
        <v>3105</v>
      </c>
      <c r="IGH147" s="28" t="s">
        <v>3140</v>
      </c>
      <c r="IGI147" s="28" t="s">
        <v>3141</v>
      </c>
      <c r="IGJ147" s="31">
        <v>1995</v>
      </c>
      <c r="IGK147" s="35"/>
      <c r="IGL147" s="31">
        <v>2019</v>
      </c>
      <c r="IGM147" s="26"/>
      <c r="IGN147" s="14" t="s">
        <v>3142</v>
      </c>
      <c r="IGO147" s="55" t="s">
        <v>3105</v>
      </c>
      <c r="IGP147" s="28" t="s">
        <v>3140</v>
      </c>
      <c r="IGQ147" s="28" t="s">
        <v>3141</v>
      </c>
      <c r="IGR147" s="31">
        <v>1995</v>
      </c>
      <c r="IGS147" s="35"/>
      <c r="IGT147" s="31">
        <v>2019</v>
      </c>
      <c r="IGU147" s="26"/>
      <c r="IGV147" s="14" t="s">
        <v>3142</v>
      </c>
      <c r="IGW147" s="55" t="s">
        <v>3105</v>
      </c>
      <c r="IGX147" s="28" t="s">
        <v>3140</v>
      </c>
      <c r="IGY147" s="28" t="s">
        <v>3141</v>
      </c>
      <c r="IGZ147" s="31">
        <v>1995</v>
      </c>
      <c r="IHA147" s="35"/>
      <c r="IHB147" s="31">
        <v>2019</v>
      </c>
      <c r="IHC147" s="26"/>
      <c r="IHD147" s="14" t="s">
        <v>3142</v>
      </c>
      <c r="IHE147" s="55" t="s">
        <v>3105</v>
      </c>
      <c r="IHF147" s="28" t="s">
        <v>3140</v>
      </c>
      <c r="IHG147" s="28" t="s">
        <v>3141</v>
      </c>
      <c r="IHH147" s="31">
        <v>1995</v>
      </c>
      <c r="IHI147" s="35"/>
      <c r="IHJ147" s="31">
        <v>2019</v>
      </c>
      <c r="IHK147" s="26"/>
      <c r="IHL147" s="14" t="s">
        <v>3142</v>
      </c>
      <c r="IHM147" s="55" t="s">
        <v>3105</v>
      </c>
      <c r="IHN147" s="28" t="s">
        <v>3140</v>
      </c>
      <c r="IHO147" s="28" t="s">
        <v>3141</v>
      </c>
      <c r="IHP147" s="31">
        <v>1995</v>
      </c>
      <c r="IHQ147" s="35"/>
      <c r="IHR147" s="31">
        <v>2019</v>
      </c>
      <c r="IHS147" s="26"/>
      <c r="IHT147" s="14" t="s">
        <v>3142</v>
      </c>
      <c r="IHU147" s="55" t="s">
        <v>3105</v>
      </c>
      <c r="IHV147" s="28" t="s">
        <v>3140</v>
      </c>
      <c r="IHW147" s="28" t="s">
        <v>3141</v>
      </c>
      <c r="IHX147" s="31">
        <v>1995</v>
      </c>
      <c r="IHY147" s="35"/>
      <c r="IHZ147" s="31">
        <v>2019</v>
      </c>
      <c r="IIA147" s="26"/>
      <c r="IIB147" s="14" t="s">
        <v>3142</v>
      </c>
      <c r="IIC147" s="55" t="s">
        <v>3105</v>
      </c>
      <c r="IID147" s="28" t="s">
        <v>3140</v>
      </c>
      <c r="IIE147" s="28" t="s">
        <v>3141</v>
      </c>
      <c r="IIF147" s="31">
        <v>1995</v>
      </c>
      <c r="IIG147" s="35"/>
      <c r="IIH147" s="31">
        <v>2019</v>
      </c>
      <c r="III147" s="26"/>
      <c r="IIJ147" s="14" t="s">
        <v>3142</v>
      </c>
      <c r="IIK147" s="55" t="s">
        <v>3105</v>
      </c>
      <c r="IIL147" s="28" t="s">
        <v>3140</v>
      </c>
      <c r="IIM147" s="28" t="s">
        <v>3141</v>
      </c>
      <c r="IIN147" s="31">
        <v>1995</v>
      </c>
      <c r="IIO147" s="35"/>
      <c r="IIP147" s="31">
        <v>2019</v>
      </c>
      <c r="IIQ147" s="26"/>
      <c r="IIR147" s="14" t="s">
        <v>3142</v>
      </c>
      <c r="IIS147" s="55" t="s">
        <v>3105</v>
      </c>
      <c r="IIT147" s="28" t="s">
        <v>3140</v>
      </c>
      <c r="IIU147" s="28" t="s">
        <v>3141</v>
      </c>
      <c r="IIV147" s="31">
        <v>1995</v>
      </c>
      <c r="IIW147" s="35"/>
      <c r="IIX147" s="31">
        <v>2019</v>
      </c>
      <c r="IIY147" s="26"/>
      <c r="IIZ147" s="14" t="s">
        <v>3142</v>
      </c>
      <c r="IJA147" s="55" t="s">
        <v>3105</v>
      </c>
      <c r="IJB147" s="28" t="s">
        <v>3140</v>
      </c>
      <c r="IJC147" s="28" t="s">
        <v>3141</v>
      </c>
      <c r="IJD147" s="31">
        <v>1995</v>
      </c>
      <c r="IJE147" s="35"/>
      <c r="IJF147" s="31">
        <v>2019</v>
      </c>
      <c r="IJG147" s="26"/>
      <c r="IJH147" s="14" t="s">
        <v>3142</v>
      </c>
      <c r="IJI147" s="55" t="s">
        <v>3105</v>
      </c>
      <c r="IJJ147" s="28" t="s">
        <v>3140</v>
      </c>
      <c r="IJK147" s="28" t="s">
        <v>3141</v>
      </c>
      <c r="IJL147" s="31">
        <v>1995</v>
      </c>
      <c r="IJM147" s="35"/>
      <c r="IJN147" s="31">
        <v>2019</v>
      </c>
      <c r="IJO147" s="26"/>
      <c r="IJP147" s="14" t="s">
        <v>3142</v>
      </c>
      <c r="IJQ147" s="55" t="s">
        <v>3105</v>
      </c>
      <c r="IJR147" s="28" t="s">
        <v>3140</v>
      </c>
      <c r="IJS147" s="28" t="s">
        <v>3141</v>
      </c>
      <c r="IJT147" s="31">
        <v>1995</v>
      </c>
      <c r="IJU147" s="35"/>
      <c r="IJV147" s="31">
        <v>2019</v>
      </c>
      <c r="IJW147" s="26"/>
      <c r="IJX147" s="14" t="s">
        <v>3142</v>
      </c>
      <c r="IJY147" s="55" t="s">
        <v>3105</v>
      </c>
      <c r="IJZ147" s="28" t="s">
        <v>3140</v>
      </c>
      <c r="IKA147" s="28" t="s">
        <v>3141</v>
      </c>
      <c r="IKB147" s="31">
        <v>1995</v>
      </c>
      <c r="IKC147" s="35"/>
      <c r="IKD147" s="31">
        <v>2019</v>
      </c>
      <c r="IKE147" s="26"/>
      <c r="IKF147" s="14" t="s">
        <v>3142</v>
      </c>
      <c r="IKG147" s="55" t="s">
        <v>3105</v>
      </c>
      <c r="IKH147" s="28" t="s">
        <v>3140</v>
      </c>
      <c r="IKI147" s="28" t="s">
        <v>3141</v>
      </c>
      <c r="IKJ147" s="31">
        <v>1995</v>
      </c>
      <c r="IKK147" s="35"/>
      <c r="IKL147" s="31">
        <v>2019</v>
      </c>
      <c r="IKM147" s="26"/>
      <c r="IKN147" s="14" t="s">
        <v>3142</v>
      </c>
      <c r="IKO147" s="55" t="s">
        <v>3105</v>
      </c>
      <c r="IKP147" s="28" t="s">
        <v>3140</v>
      </c>
      <c r="IKQ147" s="28" t="s">
        <v>3141</v>
      </c>
      <c r="IKR147" s="31">
        <v>1995</v>
      </c>
      <c r="IKS147" s="35"/>
      <c r="IKT147" s="31">
        <v>2019</v>
      </c>
      <c r="IKU147" s="26"/>
      <c r="IKV147" s="14" t="s">
        <v>3142</v>
      </c>
      <c r="IKW147" s="55" t="s">
        <v>3105</v>
      </c>
      <c r="IKX147" s="28" t="s">
        <v>3140</v>
      </c>
      <c r="IKY147" s="28" t="s">
        <v>3141</v>
      </c>
      <c r="IKZ147" s="31">
        <v>1995</v>
      </c>
      <c r="ILA147" s="35"/>
      <c r="ILB147" s="31">
        <v>2019</v>
      </c>
      <c r="ILC147" s="26"/>
      <c r="ILD147" s="14" t="s">
        <v>3142</v>
      </c>
      <c r="ILE147" s="55" t="s">
        <v>3105</v>
      </c>
      <c r="ILF147" s="28" t="s">
        <v>3140</v>
      </c>
      <c r="ILG147" s="28" t="s">
        <v>3141</v>
      </c>
      <c r="ILH147" s="31">
        <v>1995</v>
      </c>
      <c r="ILI147" s="35"/>
      <c r="ILJ147" s="31">
        <v>2019</v>
      </c>
      <c r="ILK147" s="26"/>
      <c r="ILL147" s="14" t="s">
        <v>3142</v>
      </c>
      <c r="ILM147" s="55" t="s">
        <v>3105</v>
      </c>
      <c r="ILN147" s="28" t="s">
        <v>3140</v>
      </c>
      <c r="ILO147" s="28" t="s">
        <v>3141</v>
      </c>
      <c r="ILP147" s="31">
        <v>1995</v>
      </c>
      <c r="ILQ147" s="35"/>
      <c r="ILR147" s="31">
        <v>2019</v>
      </c>
      <c r="ILS147" s="26"/>
      <c r="ILT147" s="14" t="s">
        <v>3142</v>
      </c>
      <c r="ILU147" s="55" t="s">
        <v>3105</v>
      </c>
      <c r="ILV147" s="28" t="s">
        <v>3140</v>
      </c>
      <c r="ILW147" s="28" t="s">
        <v>3141</v>
      </c>
      <c r="ILX147" s="31">
        <v>1995</v>
      </c>
      <c r="ILY147" s="35"/>
      <c r="ILZ147" s="31">
        <v>2019</v>
      </c>
      <c r="IMA147" s="26"/>
      <c r="IMB147" s="14" t="s">
        <v>3142</v>
      </c>
      <c r="IMC147" s="55" t="s">
        <v>3105</v>
      </c>
      <c r="IMD147" s="28" t="s">
        <v>3140</v>
      </c>
      <c r="IME147" s="28" t="s">
        <v>3141</v>
      </c>
      <c r="IMF147" s="31">
        <v>1995</v>
      </c>
      <c r="IMG147" s="35"/>
      <c r="IMH147" s="31">
        <v>2019</v>
      </c>
      <c r="IMI147" s="26"/>
      <c r="IMJ147" s="14" t="s">
        <v>3142</v>
      </c>
      <c r="IMK147" s="55" t="s">
        <v>3105</v>
      </c>
      <c r="IML147" s="28" t="s">
        <v>3140</v>
      </c>
      <c r="IMM147" s="28" t="s">
        <v>3141</v>
      </c>
      <c r="IMN147" s="31">
        <v>1995</v>
      </c>
      <c r="IMO147" s="35"/>
      <c r="IMP147" s="31">
        <v>2019</v>
      </c>
      <c r="IMQ147" s="26"/>
      <c r="IMR147" s="14" t="s">
        <v>3142</v>
      </c>
      <c r="IMS147" s="55" t="s">
        <v>3105</v>
      </c>
      <c r="IMT147" s="28" t="s">
        <v>3140</v>
      </c>
      <c r="IMU147" s="28" t="s">
        <v>3141</v>
      </c>
      <c r="IMV147" s="31">
        <v>1995</v>
      </c>
      <c r="IMW147" s="35"/>
      <c r="IMX147" s="31">
        <v>2019</v>
      </c>
      <c r="IMY147" s="26"/>
      <c r="IMZ147" s="14" t="s">
        <v>3142</v>
      </c>
      <c r="INA147" s="55" t="s">
        <v>3105</v>
      </c>
      <c r="INB147" s="28" t="s">
        <v>3140</v>
      </c>
      <c r="INC147" s="28" t="s">
        <v>3141</v>
      </c>
      <c r="IND147" s="31">
        <v>1995</v>
      </c>
      <c r="INE147" s="35"/>
      <c r="INF147" s="31">
        <v>2019</v>
      </c>
      <c r="ING147" s="26"/>
      <c r="INH147" s="14" t="s">
        <v>3142</v>
      </c>
      <c r="INI147" s="55" t="s">
        <v>3105</v>
      </c>
      <c r="INJ147" s="28" t="s">
        <v>3140</v>
      </c>
      <c r="INK147" s="28" t="s">
        <v>3141</v>
      </c>
      <c r="INL147" s="31">
        <v>1995</v>
      </c>
      <c r="INM147" s="35"/>
      <c r="INN147" s="31">
        <v>2019</v>
      </c>
      <c r="INO147" s="26"/>
      <c r="INP147" s="14" t="s">
        <v>3142</v>
      </c>
      <c r="INQ147" s="55" t="s">
        <v>3105</v>
      </c>
      <c r="INR147" s="28" t="s">
        <v>3140</v>
      </c>
      <c r="INS147" s="28" t="s">
        <v>3141</v>
      </c>
      <c r="INT147" s="31">
        <v>1995</v>
      </c>
      <c r="INU147" s="35"/>
      <c r="INV147" s="31">
        <v>2019</v>
      </c>
      <c r="INW147" s="26"/>
      <c r="INX147" s="14" t="s">
        <v>3142</v>
      </c>
      <c r="INY147" s="55" t="s">
        <v>3105</v>
      </c>
      <c r="INZ147" s="28" t="s">
        <v>3140</v>
      </c>
      <c r="IOA147" s="28" t="s">
        <v>3141</v>
      </c>
      <c r="IOB147" s="31">
        <v>1995</v>
      </c>
      <c r="IOC147" s="35"/>
      <c r="IOD147" s="31">
        <v>2019</v>
      </c>
      <c r="IOE147" s="26"/>
      <c r="IOF147" s="14" t="s">
        <v>3142</v>
      </c>
      <c r="IOG147" s="55" t="s">
        <v>3105</v>
      </c>
      <c r="IOH147" s="28" t="s">
        <v>3140</v>
      </c>
      <c r="IOI147" s="28" t="s">
        <v>3141</v>
      </c>
      <c r="IOJ147" s="31">
        <v>1995</v>
      </c>
      <c r="IOK147" s="35"/>
      <c r="IOL147" s="31">
        <v>2019</v>
      </c>
      <c r="IOM147" s="26"/>
      <c r="ION147" s="14" t="s">
        <v>3142</v>
      </c>
      <c r="IOO147" s="55" t="s">
        <v>3105</v>
      </c>
      <c r="IOP147" s="28" t="s">
        <v>3140</v>
      </c>
      <c r="IOQ147" s="28" t="s">
        <v>3141</v>
      </c>
      <c r="IOR147" s="31">
        <v>1995</v>
      </c>
      <c r="IOS147" s="35"/>
      <c r="IOT147" s="31">
        <v>2019</v>
      </c>
      <c r="IOU147" s="26"/>
      <c r="IOV147" s="14" t="s">
        <v>3142</v>
      </c>
      <c r="IOW147" s="55" t="s">
        <v>3105</v>
      </c>
      <c r="IOX147" s="28" t="s">
        <v>3140</v>
      </c>
      <c r="IOY147" s="28" t="s">
        <v>3141</v>
      </c>
      <c r="IOZ147" s="31">
        <v>1995</v>
      </c>
      <c r="IPA147" s="35"/>
      <c r="IPB147" s="31">
        <v>2019</v>
      </c>
      <c r="IPC147" s="26"/>
      <c r="IPD147" s="14" t="s">
        <v>3142</v>
      </c>
      <c r="IPE147" s="55" t="s">
        <v>3105</v>
      </c>
      <c r="IPF147" s="28" t="s">
        <v>3140</v>
      </c>
      <c r="IPG147" s="28" t="s">
        <v>3141</v>
      </c>
      <c r="IPH147" s="31">
        <v>1995</v>
      </c>
      <c r="IPI147" s="35"/>
      <c r="IPJ147" s="31">
        <v>2019</v>
      </c>
      <c r="IPK147" s="26"/>
      <c r="IPL147" s="14" t="s">
        <v>3142</v>
      </c>
      <c r="IPM147" s="55" t="s">
        <v>3105</v>
      </c>
      <c r="IPN147" s="28" t="s">
        <v>3140</v>
      </c>
      <c r="IPO147" s="28" t="s">
        <v>3141</v>
      </c>
      <c r="IPP147" s="31">
        <v>1995</v>
      </c>
      <c r="IPQ147" s="35"/>
      <c r="IPR147" s="31">
        <v>2019</v>
      </c>
      <c r="IPS147" s="26"/>
      <c r="IPT147" s="14" t="s">
        <v>3142</v>
      </c>
      <c r="IPU147" s="55" t="s">
        <v>3105</v>
      </c>
      <c r="IPV147" s="28" t="s">
        <v>3140</v>
      </c>
      <c r="IPW147" s="28" t="s">
        <v>3141</v>
      </c>
      <c r="IPX147" s="31">
        <v>1995</v>
      </c>
      <c r="IPY147" s="35"/>
      <c r="IPZ147" s="31">
        <v>2019</v>
      </c>
      <c r="IQA147" s="26"/>
      <c r="IQB147" s="14" t="s">
        <v>3142</v>
      </c>
      <c r="IQC147" s="55" t="s">
        <v>3105</v>
      </c>
      <c r="IQD147" s="28" t="s">
        <v>3140</v>
      </c>
      <c r="IQE147" s="28" t="s">
        <v>3141</v>
      </c>
      <c r="IQF147" s="31">
        <v>1995</v>
      </c>
      <c r="IQG147" s="35"/>
      <c r="IQH147" s="31">
        <v>2019</v>
      </c>
      <c r="IQI147" s="26"/>
      <c r="IQJ147" s="14" t="s">
        <v>3142</v>
      </c>
      <c r="IQK147" s="55" t="s">
        <v>3105</v>
      </c>
      <c r="IQL147" s="28" t="s">
        <v>3140</v>
      </c>
      <c r="IQM147" s="28" t="s">
        <v>3141</v>
      </c>
      <c r="IQN147" s="31">
        <v>1995</v>
      </c>
      <c r="IQO147" s="35"/>
      <c r="IQP147" s="31">
        <v>2019</v>
      </c>
      <c r="IQQ147" s="26"/>
      <c r="IQR147" s="14" t="s">
        <v>3142</v>
      </c>
      <c r="IQS147" s="55" t="s">
        <v>3105</v>
      </c>
      <c r="IQT147" s="28" t="s">
        <v>3140</v>
      </c>
      <c r="IQU147" s="28" t="s">
        <v>3141</v>
      </c>
      <c r="IQV147" s="31">
        <v>1995</v>
      </c>
      <c r="IQW147" s="35"/>
      <c r="IQX147" s="31">
        <v>2019</v>
      </c>
      <c r="IQY147" s="26"/>
      <c r="IQZ147" s="14" t="s">
        <v>3142</v>
      </c>
      <c r="IRA147" s="55" t="s">
        <v>3105</v>
      </c>
      <c r="IRB147" s="28" t="s">
        <v>3140</v>
      </c>
      <c r="IRC147" s="28" t="s">
        <v>3141</v>
      </c>
      <c r="IRD147" s="31">
        <v>1995</v>
      </c>
      <c r="IRE147" s="35"/>
      <c r="IRF147" s="31">
        <v>2019</v>
      </c>
      <c r="IRG147" s="26"/>
      <c r="IRH147" s="14" t="s">
        <v>3142</v>
      </c>
      <c r="IRI147" s="55" t="s">
        <v>3105</v>
      </c>
      <c r="IRJ147" s="28" t="s">
        <v>3140</v>
      </c>
      <c r="IRK147" s="28" t="s">
        <v>3141</v>
      </c>
      <c r="IRL147" s="31">
        <v>1995</v>
      </c>
      <c r="IRM147" s="35"/>
      <c r="IRN147" s="31">
        <v>2019</v>
      </c>
      <c r="IRO147" s="26"/>
      <c r="IRP147" s="14" t="s">
        <v>3142</v>
      </c>
      <c r="IRQ147" s="55" t="s">
        <v>3105</v>
      </c>
      <c r="IRR147" s="28" t="s">
        <v>3140</v>
      </c>
      <c r="IRS147" s="28" t="s">
        <v>3141</v>
      </c>
      <c r="IRT147" s="31">
        <v>1995</v>
      </c>
      <c r="IRU147" s="35"/>
      <c r="IRV147" s="31">
        <v>2019</v>
      </c>
      <c r="IRW147" s="26"/>
      <c r="IRX147" s="14" t="s">
        <v>3142</v>
      </c>
      <c r="IRY147" s="55" t="s">
        <v>3105</v>
      </c>
      <c r="IRZ147" s="28" t="s">
        <v>3140</v>
      </c>
      <c r="ISA147" s="28" t="s">
        <v>3141</v>
      </c>
      <c r="ISB147" s="31">
        <v>1995</v>
      </c>
      <c r="ISC147" s="35"/>
      <c r="ISD147" s="31">
        <v>2019</v>
      </c>
      <c r="ISE147" s="26"/>
      <c r="ISF147" s="14" t="s">
        <v>3142</v>
      </c>
      <c r="ISG147" s="55" t="s">
        <v>3105</v>
      </c>
      <c r="ISH147" s="28" t="s">
        <v>3140</v>
      </c>
      <c r="ISI147" s="28" t="s">
        <v>3141</v>
      </c>
      <c r="ISJ147" s="31">
        <v>1995</v>
      </c>
      <c r="ISK147" s="35"/>
      <c r="ISL147" s="31">
        <v>2019</v>
      </c>
      <c r="ISM147" s="26"/>
      <c r="ISN147" s="14" t="s">
        <v>3142</v>
      </c>
      <c r="ISO147" s="55" t="s">
        <v>3105</v>
      </c>
      <c r="ISP147" s="28" t="s">
        <v>3140</v>
      </c>
      <c r="ISQ147" s="28" t="s">
        <v>3141</v>
      </c>
      <c r="ISR147" s="31">
        <v>1995</v>
      </c>
      <c r="ISS147" s="35"/>
      <c r="IST147" s="31">
        <v>2019</v>
      </c>
      <c r="ISU147" s="26"/>
      <c r="ISV147" s="14" t="s">
        <v>3142</v>
      </c>
      <c r="ISW147" s="55" t="s">
        <v>3105</v>
      </c>
      <c r="ISX147" s="28" t="s">
        <v>3140</v>
      </c>
      <c r="ISY147" s="28" t="s">
        <v>3141</v>
      </c>
      <c r="ISZ147" s="31">
        <v>1995</v>
      </c>
      <c r="ITA147" s="35"/>
      <c r="ITB147" s="31">
        <v>2019</v>
      </c>
      <c r="ITC147" s="26"/>
      <c r="ITD147" s="14" t="s">
        <v>3142</v>
      </c>
      <c r="ITE147" s="55" t="s">
        <v>3105</v>
      </c>
      <c r="ITF147" s="28" t="s">
        <v>3140</v>
      </c>
      <c r="ITG147" s="28" t="s">
        <v>3141</v>
      </c>
      <c r="ITH147" s="31">
        <v>1995</v>
      </c>
      <c r="ITI147" s="35"/>
      <c r="ITJ147" s="31">
        <v>2019</v>
      </c>
      <c r="ITK147" s="26"/>
      <c r="ITL147" s="14" t="s">
        <v>3142</v>
      </c>
      <c r="ITM147" s="55" t="s">
        <v>3105</v>
      </c>
      <c r="ITN147" s="28" t="s">
        <v>3140</v>
      </c>
      <c r="ITO147" s="28" t="s">
        <v>3141</v>
      </c>
      <c r="ITP147" s="31">
        <v>1995</v>
      </c>
      <c r="ITQ147" s="35"/>
      <c r="ITR147" s="31">
        <v>2019</v>
      </c>
      <c r="ITS147" s="26"/>
      <c r="ITT147" s="14" t="s">
        <v>3142</v>
      </c>
      <c r="ITU147" s="55" t="s">
        <v>3105</v>
      </c>
      <c r="ITV147" s="28" t="s">
        <v>3140</v>
      </c>
      <c r="ITW147" s="28" t="s">
        <v>3141</v>
      </c>
      <c r="ITX147" s="31">
        <v>1995</v>
      </c>
      <c r="ITY147" s="35"/>
      <c r="ITZ147" s="31">
        <v>2019</v>
      </c>
      <c r="IUA147" s="26"/>
      <c r="IUB147" s="14" t="s">
        <v>3142</v>
      </c>
      <c r="IUC147" s="55" t="s">
        <v>3105</v>
      </c>
      <c r="IUD147" s="28" t="s">
        <v>3140</v>
      </c>
      <c r="IUE147" s="28" t="s">
        <v>3141</v>
      </c>
      <c r="IUF147" s="31">
        <v>1995</v>
      </c>
      <c r="IUG147" s="35"/>
      <c r="IUH147" s="31">
        <v>2019</v>
      </c>
      <c r="IUI147" s="26"/>
      <c r="IUJ147" s="14" t="s">
        <v>3142</v>
      </c>
      <c r="IUK147" s="55" t="s">
        <v>3105</v>
      </c>
      <c r="IUL147" s="28" t="s">
        <v>3140</v>
      </c>
      <c r="IUM147" s="28" t="s">
        <v>3141</v>
      </c>
      <c r="IUN147" s="31">
        <v>1995</v>
      </c>
      <c r="IUO147" s="35"/>
      <c r="IUP147" s="31">
        <v>2019</v>
      </c>
      <c r="IUQ147" s="26"/>
      <c r="IUR147" s="14" t="s">
        <v>3142</v>
      </c>
      <c r="IUS147" s="55" t="s">
        <v>3105</v>
      </c>
      <c r="IUT147" s="28" t="s">
        <v>3140</v>
      </c>
      <c r="IUU147" s="28" t="s">
        <v>3141</v>
      </c>
      <c r="IUV147" s="31">
        <v>1995</v>
      </c>
      <c r="IUW147" s="35"/>
      <c r="IUX147" s="31">
        <v>2019</v>
      </c>
      <c r="IUY147" s="26"/>
      <c r="IUZ147" s="14" t="s">
        <v>3142</v>
      </c>
      <c r="IVA147" s="55" t="s">
        <v>3105</v>
      </c>
      <c r="IVB147" s="28" t="s">
        <v>3140</v>
      </c>
      <c r="IVC147" s="28" t="s">
        <v>3141</v>
      </c>
      <c r="IVD147" s="31">
        <v>1995</v>
      </c>
      <c r="IVE147" s="35"/>
      <c r="IVF147" s="31">
        <v>2019</v>
      </c>
      <c r="IVG147" s="26"/>
      <c r="IVH147" s="14" t="s">
        <v>3142</v>
      </c>
      <c r="IVI147" s="55" t="s">
        <v>3105</v>
      </c>
      <c r="IVJ147" s="28" t="s">
        <v>3140</v>
      </c>
      <c r="IVK147" s="28" t="s">
        <v>3141</v>
      </c>
      <c r="IVL147" s="31">
        <v>1995</v>
      </c>
      <c r="IVM147" s="35"/>
      <c r="IVN147" s="31">
        <v>2019</v>
      </c>
      <c r="IVO147" s="26"/>
      <c r="IVP147" s="14" t="s">
        <v>3142</v>
      </c>
      <c r="IVQ147" s="55" t="s">
        <v>3105</v>
      </c>
      <c r="IVR147" s="28" t="s">
        <v>3140</v>
      </c>
      <c r="IVS147" s="28" t="s">
        <v>3141</v>
      </c>
      <c r="IVT147" s="31">
        <v>1995</v>
      </c>
      <c r="IVU147" s="35"/>
      <c r="IVV147" s="31">
        <v>2019</v>
      </c>
      <c r="IVW147" s="26"/>
      <c r="IVX147" s="14" t="s">
        <v>3142</v>
      </c>
      <c r="IVY147" s="55" t="s">
        <v>3105</v>
      </c>
      <c r="IVZ147" s="28" t="s">
        <v>3140</v>
      </c>
      <c r="IWA147" s="28" t="s">
        <v>3141</v>
      </c>
      <c r="IWB147" s="31">
        <v>1995</v>
      </c>
      <c r="IWC147" s="35"/>
      <c r="IWD147" s="31">
        <v>2019</v>
      </c>
      <c r="IWE147" s="26"/>
      <c r="IWF147" s="14" t="s">
        <v>3142</v>
      </c>
      <c r="IWG147" s="55" t="s">
        <v>3105</v>
      </c>
      <c r="IWH147" s="28" t="s">
        <v>3140</v>
      </c>
      <c r="IWI147" s="28" t="s">
        <v>3141</v>
      </c>
      <c r="IWJ147" s="31">
        <v>1995</v>
      </c>
      <c r="IWK147" s="35"/>
      <c r="IWL147" s="31">
        <v>2019</v>
      </c>
      <c r="IWM147" s="26"/>
      <c r="IWN147" s="14" t="s">
        <v>3142</v>
      </c>
      <c r="IWO147" s="55" t="s">
        <v>3105</v>
      </c>
      <c r="IWP147" s="28" t="s">
        <v>3140</v>
      </c>
      <c r="IWQ147" s="28" t="s">
        <v>3141</v>
      </c>
      <c r="IWR147" s="31">
        <v>1995</v>
      </c>
      <c r="IWS147" s="35"/>
      <c r="IWT147" s="31">
        <v>2019</v>
      </c>
      <c r="IWU147" s="26"/>
      <c r="IWV147" s="14" t="s">
        <v>3142</v>
      </c>
      <c r="IWW147" s="55" t="s">
        <v>3105</v>
      </c>
      <c r="IWX147" s="28" t="s">
        <v>3140</v>
      </c>
      <c r="IWY147" s="28" t="s">
        <v>3141</v>
      </c>
      <c r="IWZ147" s="31">
        <v>1995</v>
      </c>
      <c r="IXA147" s="35"/>
      <c r="IXB147" s="31">
        <v>2019</v>
      </c>
      <c r="IXC147" s="26"/>
      <c r="IXD147" s="14" t="s">
        <v>3142</v>
      </c>
      <c r="IXE147" s="55" t="s">
        <v>3105</v>
      </c>
      <c r="IXF147" s="28" t="s">
        <v>3140</v>
      </c>
      <c r="IXG147" s="28" t="s">
        <v>3141</v>
      </c>
      <c r="IXH147" s="31">
        <v>1995</v>
      </c>
      <c r="IXI147" s="35"/>
      <c r="IXJ147" s="31">
        <v>2019</v>
      </c>
      <c r="IXK147" s="26"/>
      <c r="IXL147" s="14" t="s">
        <v>3142</v>
      </c>
      <c r="IXM147" s="55" t="s">
        <v>3105</v>
      </c>
      <c r="IXN147" s="28" t="s">
        <v>3140</v>
      </c>
      <c r="IXO147" s="28" t="s">
        <v>3141</v>
      </c>
      <c r="IXP147" s="31">
        <v>1995</v>
      </c>
      <c r="IXQ147" s="35"/>
      <c r="IXR147" s="31">
        <v>2019</v>
      </c>
      <c r="IXS147" s="26"/>
      <c r="IXT147" s="14" t="s">
        <v>3142</v>
      </c>
      <c r="IXU147" s="55" t="s">
        <v>3105</v>
      </c>
      <c r="IXV147" s="28" t="s">
        <v>3140</v>
      </c>
      <c r="IXW147" s="28" t="s">
        <v>3141</v>
      </c>
      <c r="IXX147" s="31">
        <v>1995</v>
      </c>
      <c r="IXY147" s="35"/>
      <c r="IXZ147" s="31">
        <v>2019</v>
      </c>
      <c r="IYA147" s="26"/>
      <c r="IYB147" s="14" t="s">
        <v>3142</v>
      </c>
      <c r="IYC147" s="55" t="s">
        <v>3105</v>
      </c>
      <c r="IYD147" s="28" t="s">
        <v>3140</v>
      </c>
      <c r="IYE147" s="28" t="s">
        <v>3141</v>
      </c>
      <c r="IYF147" s="31">
        <v>1995</v>
      </c>
      <c r="IYG147" s="35"/>
      <c r="IYH147" s="31">
        <v>2019</v>
      </c>
      <c r="IYI147" s="26"/>
      <c r="IYJ147" s="14" t="s">
        <v>3142</v>
      </c>
      <c r="IYK147" s="55" t="s">
        <v>3105</v>
      </c>
      <c r="IYL147" s="28" t="s">
        <v>3140</v>
      </c>
      <c r="IYM147" s="28" t="s">
        <v>3141</v>
      </c>
      <c r="IYN147" s="31">
        <v>1995</v>
      </c>
      <c r="IYO147" s="35"/>
      <c r="IYP147" s="31">
        <v>2019</v>
      </c>
      <c r="IYQ147" s="26"/>
      <c r="IYR147" s="14" t="s">
        <v>3142</v>
      </c>
      <c r="IYS147" s="55" t="s">
        <v>3105</v>
      </c>
      <c r="IYT147" s="28" t="s">
        <v>3140</v>
      </c>
      <c r="IYU147" s="28" t="s">
        <v>3141</v>
      </c>
      <c r="IYV147" s="31">
        <v>1995</v>
      </c>
      <c r="IYW147" s="35"/>
      <c r="IYX147" s="31">
        <v>2019</v>
      </c>
      <c r="IYY147" s="26"/>
      <c r="IYZ147" s="14" t="s">
        <v>3142</v>
      </c>
      <c r="IZA147" s="55" t="s">
        <v>3105</v>
      </c>
      <c r="IZB147" s="28" t="s">
        <v>3140</v>
      </c>
      <c r="IZC147" s="28" t="s">
        <v>3141</v>
      </c>
      <c r="IZD147" s="31">
        <v>1995</v>
      </c>
      <c r="IZE147" s="35"/>
      <c r="IZF147" s="31">
        <v>2019</v>
      </c>
      <c r="IZG147" s="26"/>
      <c r="IZH147" s="14" t="s">
        <v>3142</v>
      </c>
      <c r="IZI147" s="55" t="s">
        <v>3105</v>
      </c>
      <c r="IZJ147" s="28" t="s">
        <v>3140</v>
      </c>
      <c r="IZK147" s="28" t="s">
        <v>3141</v>
      </c>
      <c r="IZL147" s="31">
        <v>1995</v>
      </c>
      <c r="IZM147" s="35"/>
      <c r="IZN147" s="31">
        <v>2019</v>
      </c>
      <c r="IZO147" s="26"/>
      <c r="IZP147" s="14" t="s">
        <v>3142</v>
      </c>
      <c r="IZQ147" s="55" t="s">
        <v>3105</v>
      </c>
      <c r="IZR147" s="28" t="s">
        <v>3140</v>
      </c>
      <c r="IZS147" s="28" t="s">
        <v>3141</v>
      </c>
      <c r="IZT147" s="31">
        <v>1995</v>
      </c>
      <c r="IZU147" s="35"/>
      <c r="IZV147" s="31">
        <v>2019</v>
      </c>
      <c r="IZW147" s="26"/>
      <c r="IZX147" s="14" t="s">
        <v>3142</v>
      </c>
      <c r="IZY147" s="55" t="s">
        <v>3105</v>
      </c>
      <c r="IZZ147" s="28" t="s">
        <v>3140</v>
      </c>
      <c r="JAA147" s="28" t="s">
        <v>3141</v>
      </c>
      <c r="JAB147" s="31">
        <v>1995</v>
      </c>
      <c r="JAC147" s="35"/>
      <c r="JAD147" s="31">
        <v>2019</v>
      </c>
      <c r="JAE147" s="26"/>
      <c r="JAF147" s="14" t="s">
        <v>3142</v>
      </c>
      <c r="JAG147" s="55" t="s">
        <v>3105</v>
      </c>
      <c r="JAH147" s="28" t="s">
        <v>3140</v>
      </c>
      <c r="JAI147" s="28" t="s">
        <v>3141</v>
      </c>
      <c r="JAJ147" s="31">
        <v>1995</v>
      </c>
      <c r="JAK147" s="35"/>
      <c r="JAL147" s="31">
        <v>2019</v>
      </c>
      <c r="JAM147" s="26"/>
      <c r="JAN147" s="14" t="s">
        <v>3142</v>
      </c>
      <c r="JAO147" s="55" t="s">
        <v>3105</v>
      </c>
      <c r="JAP147" s="28" t="s">
        <v>3140</v>
      </c>
      <c r="JAQ147" s="28" t="s">
        <v>3141</v>
      </c>
      <c r="JAR147" s="31">
        <v>1995</v>
      </c>
      <c r="JAS147" s="35"/>
      <c r="JAT147" s="31">
        <v>2019</v>
      </c>
      <c r="JAU147" s="26"/>
      <c r="JAV147" s="14" t="s">
        <v>3142</v>
      </c>
      <c r="JAW147" s="55" t="s">
        <v>3105</v>
      </c>
      <c r="JAX147" s="28" t="s">
        <v>3140</v>
      </c>
      <c r="JAY147" s="28" t="s">
        <v>3141</v>
      </c>
      <c r="JAZ147" s="31">
        <v>1995</v>
      </c>
      <c r="JBA147" s="35"/>
      <c r="JBB147" s="31">
        <v>2019</v>
      </c>
      <c r="JBC147" s="26"/>
      <c r="JBD147" s="14" t="s">
        <v>3142</v>
      </c>
      <c r="JBE147" s="55" t="s">
        <v>3105</v>
      </c>
      <c r="JBF147" s="28" t="s">
        <v>3140</v>
      </c>
      <c r="JBG147" s="28" t="s">
        <v>3141</v>
      </c>
      <c r="JBH147" s="31">
        <v>1995</v>
      </c>
      <c r="JBI147" s="35"/>
      <c r="JBJ147" s="31">
        <v>2019</v>
      </c>
      <c r="JBK147" s="26"/>
      <c r="JBL147" s="14" t="s">
        <v>3142</v>
      </c>
      <c r="JBM147" s="55" t="s">
        <v>3105</v>
      </c>
      <c r="JBN147" s="28" t="s">
        <v>3140</v>
      </c>
      <c r="JBO147" s="28" t="s">
        <v>3141</v>
      </c>
      <c r="JBP147" s="31">
        <v>1995</v>
      </c>
      <c r="JBQ147" s="35"/>
      <c r="JBR147" s="31">
        <v>2019</v>
      </c>
      <c r="JBS147" s="26"/>
      <c r="JBT147" s="14" t="s">
        <v>3142</v>
      </c>
      <c r="JBU147" s="55" t="s">
        <v>3105</v>
      </c>
      <c r="JBV147" s="28" t="s">
        <v>3140</v>
      </c>
      <c r="JBW147" s="28" t="s">
        <v>3141</v>
      </c>
      <c r="JBX147" s="31">
        <v>1995</v>
      </c>
      <c r="JBY147" s="35"/>
      <c r="JBZ147" s="31">
        <v>2019</v>
      </c>
      <c r="JCA147" s="26"/>
      <c r="JCB147" s="14" t="s">
        <v>3142</v>
      </c>
      <c r="JCC147" s="55" t="s">
        <v>3105</v>
      </c>
      <c r="JCD147" s="28" t="s">
        <v>3140</v>
      </c>
      <c r="JCE147" s="28" t="s">
        <v>3141</v>
      </c>
      <c r="JCF147" s="31">
        <v>1995</v>
      </c>
      <c r="JCG147" s="35"/>
      <c r="JCH147" s="31">
        <v>2019</v>
      </c>
      <c r="JCI147" s="26"/>
      <c r="JCJ147" s="14" t="s">
        <v>3142</v>
      </c>
      <c r="JCK147" s="55" t="s">
        <v>3105</v>
      </c>
      <c r="JCL147" s="28" t="s">
        <v>3140</v>
      </c>
      <c r="JCM147" s="28" t="s">
        <v>3141</v>
      </c>
      <c r="JCN147" s="31">
        <v>1995</v>
      </c>
      <c r="JCO147" s="35"/>
      <c r="JCP147" s="31">
        <v>2019</v>
      </c>
      <c r="JCQ147" s="26"/>
      <c r="JCR147" s="14" t="s">
        <v>3142</v>
      </c>
      <c r="JCS147" s="55" t="s">
        <v>3105</v>
      </c>
      <c r="JCT147" s="28" t="s">
        <v>3140</v>
      </c>
      <c r="JCU147" s="28" t="s">
        <v>3141</v>
      </c>
      <c r="JCV147" s="31">
        <v>1995</v>
      </c>
      <c r="JCW147" s="35"/>
      <c r="JCX147" s="31">
        <v>2019</v>
      </c>
      <c r="JCY147" s="26"/>
      <c r="JCZ147" s="14" t="s">
        <v>3142</v>
      </c>
      <c r="JDA147" s="55" t="s">
        <v>3105</v>
      </c>
      <c r="JDB147" s="28" t="s">
        <v>3140</v>
      </c>
      <c r="JDC147" s="28" t="s">
        <v>3141</v>
      </c>
      <c r="JDD147" s="31">
        <v>1995</v>
      </c>
      <c r="JDE147" s="35"/>
      <c r="JDF147" s="31">
        <v>2019</v>
      </c>
      <c r="JDG147" s="26"/>
      <c r="JDH147" s="14" t="s">
        <v>3142</v>
      </c>
      <c r="JDI147" s="55" t="s">
        <v>3105</v>
      </c>
      <c r="JDJ147" s="28" t="s">
        <v>3140</v>
      </c>
      <c r="JDK147" s="28" t="s">
        <v>3141</v>
      </c>
      <c r="JDL147" s="31">
        <v>1995</v>
      </c>
      <c r="JDM147" s="35"/>
      <c r="JDN147" s="31">
        <v>2019</v>
      </c>
      <c r="JDO147" s="26"/>
      <c r="JDP147" s="14" t="s">
        <v>3142</v>
      </c>
      <c r="JDQ147" s="55" t="s">
        <v>3105</v>
      </c>
      <c r="JDR147" s="28" t="s">
        <v>3140</v>
      </c>
      <c r="JDS147" s="28" t="s">
        <v>3141</v>
      </c>
      <c r="JDT147" s="31">
        <v>1995</v>
      </c>
      <c r="JDU147" s="35"/>
      <c r="JDV147" s="31">
        <v>2019</v>
      </c>
      <c r="JDW147" s="26"/>
      <c r="JDX147" s="14" t="s">
        <v>3142</v>
      </c>
      <c r="JDY147" s="55" t="s">
        <v>3105</v>
      </c>
      <c r="JDZ147" s="28" t="s">
        <v>3140</v>
      </c>
      <c r="JEA147" s="28" t="s">
        <v>3141</v>
      </c>
      <c r="JEB147" s="31">
        <v>1995</v>
      </c>
      <c r="JEC147" s="35"/>
      <c r="JED147" s="31">
        <v>2019</v>
      </c>
      <c r="JEE147" s="26"/>
      <c r="JEF147" s="14" t="s">
        <v>3142</v>
      </c>
      <c r="JEG147" s="55" t="s">
        <v>3105</v>
      </c>
      <c r="JEH147" s="28" t="s">
        <v>3140</v>
      </c>
      <c r="JEI147" s="28" t="s">
        <v>3141</v>
      </c>
      <c r="JEJ147" s="31">
        <v>1995</v>
      </c>
      <c r="JEK147" s="35"/>
      <c r="JEL147" s="31">
        <v>2019</v>
      </c>
      <c r="JEM147" s="26"/>
      <c r="JEN147" s="14" t="s">
        <v>3142</v>
      </c>
      <c r="JEO147" s="55" t="s">
        <v>3105</v>
      </c>
      <c r="JEP147" s="28" t="s">
        <v>3140</v>
      </c>
      <c r="JEQ147" s="28" t="s">
        <v>3141</v>
      </c>
      <c r="JER147" s="31">
        <v>1995</v>
      </c>
      <c r="JES147" s="35"/>
      <c r="JET147" s="31">
        <v>2019</v>
      </c>
      <c r="JEU147" s="26"/>
      <c r="JEV147" s="14" t="s">
        <v>3142</v>
      </c>
      <c r="JEW147" s="55" t="s">
        <v>3105</v>
      </c>
      <c r="JEX147" s="28" t="s">
        <v>3140</v>
      </c>
      <c r="JEY147" s="28" t="s">
        <v>3141</v>
      </c>
      <c r="JEZ147" s="31">
        <v>1995</v>
      </c>
      <c r="JFA147" s="35"/>
      <c r="JFB147" s="31">
        <v>2019</v>
      </c>
      <c r="JFC147" s="26"/>
      <c r="JFD147" s="14" t="s">
        <v>3142</v>
      </c>
      <c r="JFE147" s="55" t="s">
        <v>3105</v>
      </c>
      <c r="JFF147" s="28" t="s">
        <v>3140</v>
      </c>
      <c r="JFG147" s="28" t="s">
        <v>3141</v>
      </c>
      <c r="JFH147" s="31">
        <v>1995</v>
      </c>
      <c r="JFI147" s="35"/>
      <c r="JFJ147" s="31">
        <v>2019</v>
      </c>
      <c r="JFK147" s="26"/>
      <c r="JFL147" s="14" t="s">
        <v>3142</v>
      </c>
      <c r="JFM147" s="55" t="s">
        <v>3105</v>
      </c>
      <c r="JFN147" s="28" t="s">
        <v>3140</v>
      </c>
      <c r="JFO147" s="28" t="s">
        <v>3141</v>
      </c>
      <c r="JFP147" s="31">
        <v>1995</v>
      </c>
      <c r="JFQ147" s="35"/>
      <c r="JFR147" s="31">
        <v>2019</v>
      </c>
      <c r="JFS147" s="26"/>
      <c r="JFT147" s="14" t="s">
        <v>3142</v>
      </c>
      <c r="JFU147" s="55" t="s">
        <v>3105</v>
      </c>
      <c r="JFV147" s="28" t="s">
        <v>3140</v>
      </c>
      <c r="JFW147" s="28" t="s">
        <v>3141</v>
      </c>
      <c r="JFX147" s="31">
        <v>1995</v>
      </c>
      <c r="JFY147" s="35"/>
      <c r="JFZ147" s="31">
        <v>2019</v>
      </c>
      <c r="JGA147" s="26"/>
      <c r="JGB147" s="14" t="s">
        <v>3142</v>
      </c>
      <c r="JGC147" s="55" t="s">
        <v>3105</v>
      </c>
      <c r="JGD147" s="28" t="s">
        <v>3140</v>
      </c>
      <c r="JGE147" s="28" t="s">
        <v>3141</v>
      </c>
      <c r="JGF147" s="31">
        <v>1995</v>
      </c>
      <c r="JGG147" s="35"/>
      <c r="JGH147" s="31">
        <v>2019</v>
      </c>
      <c r="JGI147" s="26"/>
      <c r="JGJ147" s="14" t="s">
        <v>3142</v>
      </c>
      <c r="JGK147" s="55" t="s">
        <v>3105</v>
      </c>
      <c r="JGL147" s="28" t="s">
        <v>3140</v>
      </c>
      <c r="JGM147" s="28" t="s">
        <v>3141</v>
      </c>
      <c r="JGN147" s="31">
        <v>1995</v>
      </c>
      <c r="JGO147" s="35"/>
      <c r="JGP147" s="31">
        <v>2019</v>
      </c>
      <c r="JGQ147" s="26"/>
      <c r="JGR147" s="14" t="s">
        <v>3142</v>
      </c>
      <c r="JGS147" s="55" t="s">
        <v>3105</v>
      </c>
      <c r="JGT147" s="28" t="s">
        <v>3140</v>
      </c>
      <c r="JGU147" s="28" t="s">
        <v>3141</v>
      </c>
      <c r="JGV147" s="31">
        <v>1995</v>
      </c>
      <c r="JGW147" s="35"/>
      <c r="JGX147" s="31">
        <v>2019</v>
      </c>
      <c r="JGY147" s="26"/>
      <c r="JGZ147" s="14" t="s">
        <v>3142</v>
      </c>
      <c r="JHA147" s="55" t="s">
        <v>3105</v>
      </c>
      <c r="JHB147" s="28" t="s">
        <v>3140</v>
      </c>
      <c r="JHC147" s="28" t="s">
        <v>3141</v>
      </c>
      <c r="JHD147" s="31">
        <v>1995</v>
      </c>
      <c r="JHE147" s="35"/>
      <c r="JHF147" s="31">
        <v>2019</v>
      </c>
      <c r="JHG147" s="26"/>
      <c r="JHH147" s="14" t="s">
        <v>3142</v>
      </c>
      <c r="JHI147" s="55" t="s">
        <v>3105</v>
      </c>
      <c r="JHJ147" s="28" t="s">
        <v>3140</v>
      </c>
      <c r="JHK147" s="28" t="s">
        <v>3141</v>
      </c>
      <c r="JHL147" s="31">
        <v>1995</v>
      </c>
      <c r="JHM147" s="35"/>
      <c r="JHN147" s="31">
        <v>2019</v>
      </c>
      <c r="JHO147" s="26"/>
      <c r="JHP147" s="14" t="s">
        <v>3142</v>
      </c>
      <c r="JHQ147" s="55" t="s">
        <v>3105</v>
      </c>
      <c r="JHR147" s="28" t="s">
        <v>3140</v>
      </c>
      <c r="JHS147" s="28" t="s">
        <v>3141</v>
      </c>
      <c r="JHT147" s="31">
        <v>1995</v>
      </c>
      <c r="JHU147" s="35"/>
      <c r="JHV147" s="31">
        <v>2019</v>
      </c>
      <c r="JHW147" s="26"/>
      <c r="JHX147" s="14" t="s">
        <v>3142</v>
      </c>
      <c r="JHY147" s="55" t="s">
        <v>3105</v>
      </c>
      <c r="JHZ147" s="28" t="s">
        <v>3140</v>
      </c>
      <c r="JIA147" s="28" t="s">
        <v>3141</v>
      </c>
      <c r="JIB147" s="31">
        <v>1995</v>
      </c>
      <c r="JIC147" s="35"/>
      <c r="JID147" s="31">
        <v>2019</v>
      </c>
      <c r="JIE147" s="26"/>
      <c r="JIF147" s="14" t="s">
        <v>3142</v>
      </c>
      <c r="JIG147" s="55" t="s">
        <v>3105</v>
      </c>
      <c r="JIH147" s="28" t="s">
        <v>3140</v>
      </c>
      <c r="JII147" s="28" t="s">
        <v>3141</v>
      </c>
      <c r="JIJ147" s="31">
        <v>1995</v>
      </c>
      <c r="JIK147" s="35"/>
      <c r="JIL147" s="31">
        <v>2019</v>
      </c>
      <c r="JIM147" s="26"/>
      <c r="JIN147" s="14" t="s">
        <v>3142</v>
      </c>
      <c r="JIO147" s="55" t="s">
        <v>3105</v>
      </c>
      <c r="JIP147" s="28" t="s">
        <v>3140</v>
      </c>
      <c r="JIQ147" s="28" t="s">
        <v>3141</v>
      </c>
      <c r="JIR147" s="31">
        <v>1995</v>
      </c>
      <c r="JIS147" s="35"/>
      <c r="JIT147" s="31">
        <v>2019</v>
      </c>
      <c r="JIU147" s="26"/>
      <c r="JIV147" s="14" t="s">
        <v>3142</v>
      </c>
      <c r="JIW147" s="55" t="s">
        <v>3105</v>
      </c>
      <c r="JIX147" s="28" t="s">
        <v>3140</v>
      </c>
      <c r="JIY147" s="28" t="s">
        <v>3141</v>
      </c>
      <c r="JIZ147" s="31">
        <v>1995</v>
      </c>
      <c r="JJA147" s="35"/>
      <c r="JJB147" s="31">
        <v>2019</v>
      </c>
      <c r="JJC147" s="26"/>
      <c r="JJD147" s="14" t="s">
        <v>3142</v>
      </c>
      <c r="JJE147" s="55" t="s">
        <v>3105</v>
      </c>
      <c r="JJF147" s="28" t="s">
        <v>3140</v>
      </c>
      <c r="JJG147" s="28" t="s">
        <v>3141</v>
      </c>
      <c r="JJH147" s="31">
        <v>1995</v>
      </c>
      <c r="JJI147" s="35"/>
      <c r="JJJ147" s="31">
        <v>2019</v>
      </c>
      <c r="JJK147" s="26"/>
      <c r="JJL147" s="14" t="s">
        <v>3142</v>
      </c>
      <c r="JJM147" s="55" t="s">
        <v>3105</v>
      </c>
      <c r="JJN147" s="28" t="s">
        <v>3140</v>
      </c>
      <c r="JJO147" s="28" t="s">
        <v>3141</v>
      </c>
      <c r="JJP147" s="31">
        <v>1995</v>
      </c>
      <c r="JJQ147" s="35"/>
      <c r="JJR147" s="31">
        <v>2019</v>
      </c>
      <c r="JJS147" s="26"/>
      <c r="JJT147" s="14" t="s">
        <v>3142</v>
      </c>
      <c r="JJU147" s="55" t="s">
        <v>3105</v>
      </c>
      <c r="JJV147" s="28" t="s">
        <v>3140</v>
      </c>
      <c r="JJW147" s="28" t="s">
        <v>3141</v>
      </c>
      <c r="JJX147" s="31">
        <v>1995</v>
      </c>
      <c r="JJY147" s="35"/>
      <c r="JJZ147" s="31">
        <v>2019</v>
      </c>
      <c r="JKA147" s="26"/>
      <c r="JKB147" s="14" t="s">
        <v>3142</v>
      </c>
      <c r="JKC147" s="55" t="s">
        <v>3105</v>
      </c>
      <c r="JKD147" s="28" t="s">
        <v>3140</v>
      </c>
      <c r="JKE147" s="28" t="s">
        <v>3141</v>
      </c>
      <c r="JKF147" s="31">
        <v>1995</v>
      </c>
      <c r="JKG147" s="35"/>
      <c r="JKH147" s="31">
        <v>2019</v>
      </c>
      <c r="JKI147" s="26"/>
      <c r="JKJ147" s="14" t="s">
        <v>3142</v>
      </c>
      <c r="JKK147" s="55" t="s">
        <v>3105</v>
      </c>
      <c r="JKL147" s="28" t="s">
        <v>3140</v>
      </c>
      <c r="JKM147" s="28" t="s">
        <v>3141</v>
      </c>
      <c r="JKN147" s="31">
        <v>1995</v>
      </c>
      <c r="JKO147" s="35"/>
      <c r="JKP147" s="31">
        <v>2019</v>
      </c>
      <c r="JKQ147" s="26"/>
      <c r="JKR147" s="14" t="s">
        <v>3142</v>
      </c>
      <c r="JKS147" s="55" t="s">
        <v>3105</v>
      </c>
      <c r="JKT147" s="28" t="s">
        <v>3140</v>
      </c>
      <c r="JKU147" s="28" t="s">
        <v>3141</v>
      </c>
      <c r="JKV147" s="31">
        <v>1995</v>
      </c>
      <c r="JKW147" s="35"/>
      <c r="JKX147" s="31">
        <v>2019</v>
      </c>
      <c r="JKY147" s="26"/>
      <c r="JKZ147" s="14" t="s">
        <v>3142</v>
      </c>
      <c r="JLA147" s="55" t="s">
        <v>3105</v>
      </c>
      <c r="JLB147" s="28" t="s">
        <v>3140</v>
      </c>
      <c r="JLC147" s="28" t="s">
        <v>3141</v>
      </c>
      <c r="JLD147" s="31">
        <v>1995</v>
      </c>
      <c r="JLE147" s="35"/>
      <c r="JLF147" s="31">
        <v>2019</v>
      </c>
      <c r="JLG147" s="26"/>
      <c r="JLH147" s="14" t="s">
        <v>3142</v>
      </c>
      <c r="JLI147" s="55" t="s">
        <v>3105</v>
      </c>
      <c r="JLJ147" s="28" t="s">
        <v>3140</v>
      </c>
      <c r="JLK147" s="28" t="s">
        <v>3141</v>
      </c>
      <c r="JLL147" s="31">
        <v>1995</v>
      </c>
      <c r="JLM147" s="35"/>
      <c r="JLN147" s="31">
        <v>2019</v>
      </c>
      <c r="JLO147" s="26"/>
      <c r="JLP147" s="14" t="s">
        <v>3142</v>
      </c>
      <c r="JLQ147" s="55" t="s">
        <v>3105</v>
      </c>
      <c r="JLR147" s="28" t="s">
        <v>3140</v>
      </c>
      <c r="JLS147" s="28" t="s">
        <v>3141</v>
      </c>
      <c r="JLT147" s="31">
        <v>1995</v>
      </c>
      <c r="JLU147" s="35"/>
      <c r="JLV147" s="31">
        <v>2019</v>
      </c>
      <c r="JLW147" s="26"/>
      <c r="JLX147" s="14" t="s">
        <v>3142</v>
      </c>
      <c r="JLY147" s="55" t="s">
        <v>3105</v>
      </c>
      <c r="JLZ147" s="28" t="s">
        <v>3140</v>
      </c>
      <c r="JMA147" s="28" t="s">
        <v>3141</v>
      </c>
      <c r="JMB147" s="31">
        <v>1995</v>
      </c>
      <c r="JMC147" s="35"/>
      <c r="JMD147" s="31">
        <v>2019</v>
      </c>
      <c r="JME147" s="26"/>
      <c r="JMF147" s="14" t="s">
        <v>3142</v>
      </c>
      <c r="JMG147" s="55" t="s">
        <v>3105</v>
      </c>
      <c r="JMH147" s="28" t="s">
        <v>3140</v>
      </c>
      <c r="JMI147" s="28" t="s">
        <v>3141</v>
      </c>
      <c r="JMJ147" s="31">
        <v>1995</v>
      </c>
      <c r="JMK147" s="35"/>
      <c r="JML147" s="31">
        <v>2019</v>
      </c>
      <c r="JMM147" s="26"/>
      <c r="JMN147" s="14" t="s">
        <v>3142</v>
      </c>
      <c r="JMO147" s="55" t="s">
        <v>3105</v>
      </c>
      <c r="JMP147" s="28" t="s">
        <v>3140</v>
      </c>
      <c r="JMQ147" s="28" t="s">
        <v>3141</v>
      </c>
      <c r="JMR147" s="31">
        <v>1995</v>
      </c>
      <c r="JMS147" s="35"/>
      <c r="JMT147" s="31">
        <v>2019</v>
      </c>
      <c r="JMU147" s="26"/>
      <c r="JMV147" s="14" t="s">
        <v>3142</v>
      </c>
      <c r="JMW147" s="55" t="s">
        <v>3105</v>
      </c>
      <c r="JMX147" s="28" t="s">
        <v>3140</v>
      </c>
      <c r="JMY147" s="28" t="s">
        <v>3141</v>
      </c>
      <c r="JMZ147" s="31">
        <v>1995</v>
      </c>
      <c r="JNA147" s="35"/>
      <c r="JNB147" s="31">
        <v>2019</v>
      </c>
      <c r="JNC147" s="26"/>
      <c r="JND147" s="14" t="s">
        <v>3142</v>
      </c>
      <c r="JNE147" s="55" t="s">
        <v>3105</v>
      </c>
      <c r="JNF147" s="28" t="s">
        <v>3140</v>
      </c>
      <c r="JNG147" s="28" t="s">
        <v>3141</v>
      </c>
      <c r="JNH147" s="31">
        <v>1995</v>
      </c>
      <c r="JNI147" s="35"/>
      <c r="JNJ147" s="31">
        <v>2019</v>
      </c>
      <c r="JNK147" s="26"/>
      <c r="JNL147" s="14" t="s">
        <v>3142</v>
      </c>
      <c r="JNM147" s="55" t="s">
        <v>3105</v>
      </c>
      <c r="JNN147" s="28" t="s">
        <v>3140</v>
      </c>
      <c r="JNO147" s="28" t="s">
        <v>3141</v>
      </c>
      <c r="JNP147" s="31">
        <v>1995</v>
      </c>
      <c r="JNQ147" s="35"/>
      <c r="JNR147" s="31">
        <v>2019</v>
      </c>
      <c r="JNS147" s="26"/>
      <c r="JNT147" s="14" t="s">
        <v>3142</v>
      </c>
      <c r="JNU147" s="55" t="s">
        <v>3105</v>
      </c>
      <c r="JNV147" s="28" t="s">
        <v>3140</v>
      </c>
      <c r="JNW147" s="28" t="s">
        <v>3141</v>
      </c>
      <c r="JNX147" s="31">
        <v>1995</v>
      </c>
      <c r="JNY147" s="35"/>
      <c r="JNZ147" s="31">
        <v>2019</v>
      </c>
      <c r="JOA147" s="26"/>
      <c r="JOB147" s="14" t="s">
        <v>3142</v>
      </c>
      <c r="JOC147" s="55" t="s">
        <v>3105</v>
      </c>
      <c r="JOD147" s="28" t="s">
        <v>3140</v>
      </c>
      <c r="JOE147" s="28" t="s">
        <v>3141</v>
      </c>
      <c r="JOF147" s="31">
        <v>1995</v>
      </c>
      <c r="JOG147" s="35"/>
      <c r="JOH147" s="31">
        <v>2019</v>
      </c>
      <c r="JOI147" s="26"/>
      <c r="JOJ147" s="14" t="s">
        <v>3142</v>
      </c>
      <c r="JOK147" s="55" t="s">
        <v>3105</v>
      </c>
      <c r="JOL147" s="28" t="s">
        <v>3140</v>
      </c>
      <c r="JOM147" s="28" t="s">
        <v>3141</v>
      </c>
      <c r="JON147" s="31">
        <v>1995</v>
      </c>
      <c r="JOO147" s="35"/>
      <c r="JOP147" s="31">
        <v>2019</v>
      </c>
      <c r="JOQ147" s="26"/>
      <c r="JOR147" s="14" t="s">
        <v>3142</v>
      </c>
      <c r="JOS147" s="55" t="s">
        <v>3105</v>
      </c>
      <c r="JOT147" s="28" t="s">
        <v>3140</v>
      </c>
      <c r="JOU147" s="28" t="s">
        <v>3141</v>
      </c>
      <c r="JOV147" s="31">
        <v>1995</v>
      </c>
      <c r="JOW147" s="35"/>
      <c r="JOX147" s="31">
        <v>2019</v>
      </c>
      <c r="JOY147" s="26"/>
      <c r="JOZ147" s="14" t="s">
        <v>3142</v>
      </c>
      <c r="JPA147" s="55" t="s">
        <v>3105</v>
      </c>
      <c r="JPB147" s="28" t="s">
        <v>3140</v>
      </c>
      <c r="JPC147" s="28" t="s">
        <v>3141</v>
      </c>
      <c r="JPD147" s="31">
        <v>1995</v>
      </c>
      <c r="JPE147" s="35"/>
      <c r="JPF147" s="31">
        <v>2019</v>
      </c>
      <c r="JPG147" s="26"/>
      <c r="JPH147" s="14" t="s">
        <v>3142</v>
      </c>
      <c r="JPI147" s="55" t="s">
        <v>3105</v>
      </c>
      <c r="JPJ147" s="28" t="s">
        <v>3140</v>
      </c>
      <c r="JPK147" s="28" t="s">
        <v>3141</v>
      </c>
      <c r="JPL147" s="31">
        <v>1995</v>
      </c>
      <c r="JPM147" s="35"/>
      <c r="JPN147" s="31">
        <v>2019</v>
      </c>
      <c r="JPO147" s="26"/>
      <c r="JPP147" s="14" t="s">
        <v>3142</v>
      </c>
      <c r="JPQ147" s="55" t="s">
        <v>3105</v>
      </c>
      <c r="JPR147" s="28" t="s">
        <v>3140</v>
      </c>
      <c r="JPS147" s="28" t="s">
        <v>3141</v>
      </c>
      <c r="JPT147" s="31">
        <v>1995</v>
      </c>
      <c r="JPU147" s="35"/>
      <c r="JPV147" s="31">
        <v>2019</v>
      </c>
      <c r="JPW147" s="26"/>
      <c r="JPX147" s="14" t="s">
        <v>3142</v>
      </c>
      <c r="JPY147" s="55" t="s">
        <v>3105</v>
      </c>
      <c r="JPZ147" s="28" t="s">
        <v>3140</v>
      </c>
      <c r="JQA147" s="28" t="s">
        <v>3141</v>
      </c>
      <c r="JQB147" s="31">
        <v>1995</v>
      </c>
      <c r="JQC147" s="35"/>
      <c r="JQD147" s="31">
        <v>2019</v>
      </c>
      <c r="JQE147" s="26"/>
      <c r="JQF147" s="14" t="s">
        <v>3142</v>
      </c>
      <c r="JQG147" s="55" t="s">
        <v>3105</v>
      </c>
      <c r="JQH147" s="28" t="s">
        <v>3140</v>
      </c>
      <c r="JQI147" s="28" t="s">
        <v>3141</v>
      </c>
      <c r="JQJ147" s="31">
        <v>1995</v>
      </c>
      <c r="JQK147" s="35"/>
      <c r="JQL147" s="31">
        <v>2019</v>
      </c>
      <c r="JQM147" s="26"/>
      <c r="JQN147" s="14" t="s">
        <v>3142</v>
      </c>
      <c r="JQO147" s="55" t="s">
        <v>3105</v>
      </c>
      <c r="JQP147" s="28" t="s">
        <v>3140</v>
      </c>
      <c r="JQQ147" s="28" t="s">
        <v>3141</v>
      </c>
      <c r="JQR147" s="31">
        <v>1995</v>
      </c>
      <c r="JQS147" s="35"/>
      <c r="JQT147" s="31">
        <v>2019</v>
      </c>
      <c r="JQU147" s="26"/>
      <c r="JQV147" s="14" t="s">
        <v>3142</v>
      </c>
      <c r="JQW147" s="55" t="s">
        <v>3105</v>
      </c>
      <c r="JQX147" s="28" t="s">
        <v>3140</v>
      </c>
      <c r="JQY147" s="28" t="s">
        <v>3141</v>
      </c>
      <c r="JQZ147" s="31">
        <v>1995</v>
      </c>
      <c r="JRA147" s="35"/>
      <c r="JRB147" s="31">
        <v>2019</v>
      </c>
      <c r="JRC147" s="26"/>
      <c r="JRD147" s="14" t="s">
        <v>3142</v>
      </c>
      <c r="JRE147" s="55" t="s">
        <v>3105</v>
      </c>
      <c r="JRF147" s="28" t="s">
        <v>3140</v>
      </c>
      <c r="JRG147" s="28" t="s">
        <v>3141</v>
      </c>
      <c r="JRH147" s="31">
        <v>1995</v>
      </c>
      <c r="JRI147" s="35"/>
      <c r="JRJ147" s="31">
        <v>2019</v>
      </c>
      <c r="JRK147" s="26"/>
      <c r="JRL147" s="14" t="s">
        <v>3142</v>
      </c>
      <c r="JRM147" s="55" t="s">
        <v>3105</v>
      </c>
      <c r="JRN147" s="28" t="s">
        <v>3140</v>
      </c>
      <c r="JRO147" s="28" t="s">
        <v>3141</v>
      </c>
      <c r="JRP147" s="31">
        <v>1995</v>
      </c>
      <c r="JRQ147" s="35"/>
      <c r="JRR147" s="31">
        <v>2019</v>
      </c>
      <c r="JRS147" s="26"/>
      <c r="JRT147" s="14" t="s">
        <v>3142</v>
      </c>
      <c r="JRU147" s="55" t="s">
        <v>3105</v>
      </c>
      <c r="JRV147" s="28" t="s">
        <v>3140</v>
      </c>
      <c r="JRW147" s="28" t="s">
        <v>3141</v>
      </c>
      <c r="JRX147" s="31">
        <v>1995</v>
      </c>
      <c r="JRY147" s="35"/>
      <c r="JRZ147" s="31">
        <v>2019</v>
      </c>
      <c r="JSA147" s="26"/>
      <c r="JSB147" s="14" t="s">
        <v>3142</v>
      </c>
      <c r="JSC147" s="55" t="s">
        <v>3105</v>
      </c>
      <c r="JSD147" s="28" t="s">
        <v>3140</v>
      </c>
      <c r="JSE147" s="28" t="s">
        <v>3141</v>
      </c>
      <c r="JSF147" s="31">
        <v>1995</v>
      </c>
      <c r="JSG147" s="35"/>
      <c r="JSH147" s="31">
        <v>2019</v>
      </c>
      <c r="JSI147" s="26"/>
      <c r="JSJ147" s="14" t="s">
        <v>3142</v>
      </c>
      <c r="JSK147" s="55" t="s">
        <v>3105</v>
      </c>
      <c r="JSL147" s="28" t="s">
        <v>3140</v>
      </c>
      <c r="JSM147" s="28" t="s">
        <v>3141</v>
      </c>
      <c r="JSN147" s="31">
        <v>1995</v>
      </c>
      <c r="JSO147" s="35"/>
      <c r="JSP147" s="31">
        <v>2019</v>
      </c>
      <c r="JSQ147" s="26"/>
      <c r="JSR147" s="14" t="s">
        <v>3142</v>
      </c>
      <c r="JSS147" s="55" t="s">
        <v>3105</v>
      </c>
      <c r="JST147" s="28" t="s">
        <v>3140</v>
      </c>
      <c r="JSU147" s="28" t="s">
        <v>3141</v>
      </c>
      <c r="JSV147" s="31">
        <v>1995</v>
      </c>
      <c r="JSW147" s="35"/>
      <c r="JSX147" s="31">
        <v>2019</v>
      </c>
      <c r="JSY147" s="26"/>
      <c r="JSZ147" s="14" t="s">
        <v>3142</v>
      </c>
      <c r="JTA147" s="55" t="s">
        <v>3105</v>
      </c>
      <c r="JTB147" s="28" t="s">
        <v>3140</v>
      </c>
      <c r="JTC147" s="28" t="s">
        <v>3141</v>
      </c>
      <c r="JTD147" s="31">
        <v>1995</v>
      </c>
      <c r="JTE147" s="35"/>
      <c r="JTF147" s="31">
        <v>2019</v>
      </c>
      <c r="JTG147" s="26"/>
      <c r="JTH147" s="14" t="s">
        <v>3142</v>
      </c>
      <c r="JTI147" s="55" t="s">
        <v>3105</v>
      </c>
      <c r="JTJ147" s="28" t="s">
        <v>3140</v>
      </c>
      <c r="JTK147" s="28" t="s">
        <v>3141</v>
      </c>
      <c r="JTL147" s="31">
        <v>1995</v>
      </c>
      <c r="JTM147" s="35"/>
      <c r="JTN147" s="31">
        <v>2019</v>
      </c>
      <c r="JTO147" s="26"/>
      <c r="JTP147" s="14" t="s">
        <v>3142</v>
      </c>
      <c r="JTQ147" s="55" t="s">
        <v>3105</v>
      </c>
      <c r="JTR147" s="28" t="s">
        <v>3140</v>
      </c>
      <c r="JTS147" s="28" t="s">
        <v>3141</v>
      </c>
      <c r="JTT147" s="31">
        <v>1995</v>
      </c>
      <c r="JTU147" s="35"/>
      <c r="JTV147" s="31">
        <v>2019</v>
      </c>
      <c r="JTW147" s="26"/>
      <c r="JTX147" s="14" t="s">
        <v>3142</v>
      </c>
      <c r="JTY147" s="55" t="s">
        <v>3105</v>
      </c>
      <c r="JTZ147" s="28" t="s">
        <v>3140</v>
      </c>
      <c r="JUA147" s="28" t="s">
        <v>3141</v>
      </c>
      <c r="JUB147" s="31">
        <v>1995</v>
      </c>
      <c r="JUC147" s="35"/>
      <c r="JUD147" s="31">
        <v>2019</v>
      </c>
      <c r="JUE147" s="26"/>
      <c r="JUF147" s="14" t="s">
        <v>3142</v>
      </c>
      <c r="JUG147" s="55" t="s">
        <v>3105</v>
      </c>
      <c r="JUH147" s="28" t="s">
        <v>3140</v>
      </c>
      <c r="JUI147" s="28" t="s">
        <v>3141</v>
      </c>
      <c r="JUJ147" s="31">
        <v>1995</v>
      </c>
      <c r="JUK147" s="35"/>
      <c r="JUL147" s="31">
        <v>2019</v>
      </c>
      <c r="JUM147" s="26"/>
      <c r="JUN147" s="14" t="s">
        <v>3142</v>
      </c>
      <c r="JUO147" s="55" t="s">
        <v>3105</v>
      </c>
      <c r="JUP147" s="28" t="s">
        <v>3140</v>
      </c>
      <c r="JUQ147" s="28" t="s">
        <v>3141</v>
      </c>
      <c r="JUR147" s="31">
        <v>1995</v>
      </c>
      <c r="JUS147" s="35"/>
      <c r="JUT147" s="31">
        <v>2019</v>
      </c>
      <c r="JUU147" s="26"/>
      <c r="JUV147" s="14" t="s">
        <v>3142</v>
      </c>
      <c r="JUW147" s="55" t="s">
        <v>3105</v>
      </c>
      <c r="JUX147" s="28" t="s">
        <v>3140</v>
      </c>
      <c r="JUY147" s="28" t="s">
        <v>3141</v>
      </c>
      <c r="JUZ147" s="31">
        <v>1995</v>
      </c>
      <c r="JVA147" s="35"/>
      <c r="JVB147" s="31">
        <v>2019</v>
      </c>
      <c r="JVC147" s="26"/>
      <c r="JVD147" s="14" t="s">
        <v>3142</v>
      </c>
      <c r="JVE147" s="55" t="s">
        <v>3105</v>
      </c>
      <c r="JVF147" s="28" t="s">
        <v>3140</v>
      </c>
      <c r="JVG147" s="28" t="s">
        <v>3141</v>
      </c>
      <c r="JVH147" s="31">
        <v>1995</v>
      </c>
      <c r="JVI147" s="35"/>
      <c r="JVJ147" s="31">
        <v>2019</v>
      </c>
      <c r="JVK147" s="26"/>
      <c r="JVL147" s="14" t="s">
        <v>3142</v>
      </c>
      <c r="JVM147" s="55" t="s">
        <v>3105</v>
      </c>
      <c r="JVN147" s="28" t="s">
        <v>3140</v>
      </c>
      <c r="JVO147" s="28" t="s">
        <v>3141</v>
      </c>
      <c r="JVP147" s="31">
        <v>1995</v>
      </c>
      <c r="JVQ147" s="35"/>
      <c r="JVR147" s="31">
        <v>2019</v>
      </c>
      <c r="JVS147" s="26"/>
      <c r="JVT147" s="14" t="s">
        <v>3142</v>
      </c>
      <c r="JVU147" s="55" t="s">
        <v>3105</v>
      </c>
      <c r="JVV147" s="28" t="s">
        <v>3140</v>
      </c>
      <c r="JVW147" s="28" t="s">
        <v>3141</v>
      </c>
      <c r="JVX147" s="31">
        <v>1995</v>
      </c>
      <c r="JVY147" s="35"/>
      <c r="JVZ147" s="31">
        <v>2019</v>
      </c>
      <c r="JWA147" s="26"/>
      <c r="JWB147" s="14" t="s">
        <v>3142</v>
      </c>
      <c r="JWC147" s="55" t="s">
        <v>3105</v>
      </c>
      <c r="JWD147" s="28" t="s">
        <v>3140</v>
      </c>
      <c r="JWE147" s="28" t="s">
        <v>3141</v>
      </c>
      <c r="JWF147" s="31">
        <v>1995</v>
      </c>
      <c r="JWG147" s="35"/>
      <c r="JWH147" s="31">
        <v>2019</v>
      </c>
      <c r="JWI147" s="26"/>
      <c r="JWJ147" s="14" t="s">
        <v>3142</v>
      </c>
      <c r="JWK147" s="55" t="s">
        <v>3105</v>
      </c>
      <c r="JWL147" s="28" t="s">
        <v>3140</v>
      </c>
      <c r="JWM147" s="28" t="s">
        <v>3141</v>
      </c>
      <c r="JWN147" s="31">
        <v>1995</v>
      </c>
      <c r="JWO147" s="35"/>
      <c r="JWP147" s="31">
        <v>2019</v>
      </c>
      <c r="JWQ147" s="26"/>
      <c r="JWR147" s="14" t="s">
        <v>3142</v>
      </c>
      <c r="JWS147" s="55" t="s">
        <v>3105</v>
      </c>
      <c r="JWT147" s="28" t="s">
        <v>3140</v>
      </c>
      <c r="JWU147" s="28" t="s">
        <v>3141</v>
      </c>
      <c r="JWV147" s="31">
        <v>1995</v>
      </c>
      <c r="JWW147" s="35"/>
      <c r="JWX147" s="31">
        <v>2019</v>
      </c>
      <c r="JWY147" s="26"/>
      <c r="JWZ147" s="14" t="s">
        <v>3142</v>
      </c>
      <c r="JXA147" s="55" t="s">
        <v>3105</v>
      </c>
      <c r="JXB147" s="28" t="s">
        <v>3140</v>
      </c>
      <c r="JXC147" s="28" t="s">
        <v>3141</v>
      </c>
      <c r="JXD147" s="31">
        <v>1995</v>
      </c>
      <c r="JXE147" s="35"/>
      <c r="JXF147" s="31">
        <v>2019</v>
      </c>
      <c r="JXG147" s="26"/>
      <c r="JXH147" s="14" t="s">
        <v>3142</v>
      </c>
      <c r="JXI147" s="55" t="s">
        <v>3105</v>
      </c>
      <c r="JXJ147" s="28" t="s">
        <v>3140</v>
      </c>
      <c r="JXK147" s="28" t="s">
        <v>3141</v>
      </c>
      <c r="JXL147" s="31">
        <v>1995</v>
      </c>
      <c r="JXM147" s="35"/>
      <c r="JXN147" s="31">
        <v>2019</v>
      </c>
      <c r="JXO147" s="26"/>
      <c r="JXP147" s="14" t="s">
        <v>3142</v>
      </c>
      <c r="JXQ147" s="55" t="s">
        <v>3105</v>
      </c>
      <c r="JXR147" s="28" t="s">
        <v>3140</v>
      </c>
      <c r="JXS147" s="28" t="s">
        <v>3141</v>
      </c>
      <c r="JXT147" s="31">
        <v>1995</v>
      </c>
      <c r="JXU147" s="35"/>
      <c r="JXV147" s="31">
        <v>2019</v>
      </c>
      <c r="JXW147" s="26"/>
      <c r="JXX147" s="14" t="s">
        <v>3142</v>
      </c>
      <c r="JXY147" s="55" t="s">
        <v>3105</v>
      </c>
      <c r="JXZ147" s="28" t="s">
        <v>3140</v>
      </c>
      <c r="JYA147" s="28" t="s">
        <v>3141</v>
      </c>
      <c r="JYB147" s="31">
        <v>1995</v>
      </c>
      <c r="JYC147" s="35"/>
      <c r="JYD147" s="31">
        <v>2019</v>
      </c>
      <c r="JYE147" s="26"/>
      <c r="JYF147" s="14" t="s">
        <v>3142</v>
      </c>
      <c r="JYG147" s="55" t="s">
        <v>3105</v>
      </c>
      <c r="JYH147" s="28" t="s">
        <v>3140</v>
      </c>
      <c r="JYI147" s="28" t="s">
        <v>3141</v>
      </c>
      <c r="JYJ147" s="31">
        <v>1995</v>
      </c>
      <c r="JYK147" s="35"/>
      <c r="JYL147" s="31">
        <v>2019</v>
      </c>
      <c r="JYM147" s="26"/>
      <c r="JYN147" s="14" t="s">
        <v>3142</v>
      </c>
      <c r="JYO147" s="55" t="s">
        <v>3105</v>
      </c>
      <c r="JYP147" s="28" t="s">
        <v>3140</v>
      </c>
      <c r="JYQ147" s="28" t="s">
        <v>3141</v>
      </c>
      <c r="JYR147" s="31">
        <v>1995</v>
      </c>
      <c r="JYS147" s="35"/>
      <c r="JYT147" s="31">
        <v>2019</v>
      </c>
      <c r="JYU147" s="26"/>
      <c r="JYV147" s="14" t="s">
        <v>3142</v>
      </c>
      <c r="JYW147" s="55" t="s">
        <v>3105</v>
      </c>
      <c r="JYX147" s="28" t="s">
        <v>3140</v>
      </c>
      <c r="JYY147" s="28" t="s">
        <v>3141</v>
      </c>
      <c r="JYZ147" s="31">
        <v>1995</v>
      </c>
      <c r="JZA147" s="35"/>
      <c r="JZB147" s="31">
        <v>2019</v>
      </c>
      <c r="JZC147" s="26"/>
      <c r="JZD147" s="14" t="s">
        <v>3142</v>
      </c>
      <c r="JZE147" s="55" t="s">
        <v>3105</v>
      </c>
      <c r="JZF147" s="28" t="s">
        <v>3140</v>
      </c>
      <c r="JZG147" s="28" t="s">
        <v>3141</v>
      </c>
      <c r="JZH147" s="31">
        <v>1995</v>
      </c>
      <c r="JZI147" s="35"/>
      <c r="JZJ147" s="31">
        <v>2019</v>
      </c>
      <c r="JZK147" s="26"/>
      <c r="JZL147" s="14" t="s">
        <v>3142</v>
      </c>
      <c r="JZM147" s="55" t="s">
        <v>3105</v>
      </c>
      <c r="JZN147" s="28" t="s">
        <v>3140</v>
      </c>
      <c r="JZO147" s="28" t="s">
        <v>3141</v>
      </c>
      <c r="JZP147" s="31">
        <v>1995</v>
      </c>
      <c r="JZQ147" s="35"/>
      <c r="JZR147" s="31">
        <v>2019</v>
      </c>
      <c r="JZS147" s="26"/>
      <c r="JZT147" s="14" t="s">
        <v>3142</v>
      </c>
      <c r="JZU147" s="55" t="s">
        <v>3105</v>
      </c>
      <c r="JZV147" s="28" t="s">
        <v>3140</v>
      </c>
      <c r="JZW147" s="28" t="s">
        <v>3141</v>
      </c>
      <c r="JZX147" s="31">
        <v>1995</v>
      </c>
      <c r="JZY147" s="35"/>
      <c r="JZZ147" s="31">
        <v>2019</v>
      </c>
      <c r="KAA147" s="26"/>
      <c r="KAB147" s="14" t="s">
        <v>3142</v>
      </c>
      <c r="KAC147" s="55" t="s">
        <v>3105</v>
      </c>
      <c r="KAD147" s="28" t="s">
        <v>3140</v>
      </c>
      <c r="KAE147" s="28" t="s">
        <v>3141</v>
      </c>
      <c r="KAF147" s="31">
        <v>1995</v>
      </c>
      <c r="KAG147" s="35"/>
      <c r="KAH147" s="31">
        <v>2019</v>
      </c>
      <c r="KAI147" s="26"/>
      <c r="KAJ147" s="14" t="s">
        <v>3142</v>
      </c>
      <c r="KAK147" s="55" t="s">
        <v>3105</v>
      </c>
      <c r="KAL147" s="28" t="s">
        <v>3140</v>
      </c>
      <c r="KAM147" s="28" t="s">
        <v>3141</v>
      </c>
      <c r="KAN147" s="31">
        <v>1995</v>
      </c>
      <c r="KAO147" s="35"/>
      <c r="KAP147" s="31">
        <v>2019</v>
      </c>
      <c r="KAQ147" s="26"/>
      <c r="KAR147" s="14" t="s">
        <v>3142</v>
      </c>
      <c r="KAS147" s="55" t="s">
        <v>3105</v>
      </c>
      <c r="KAT147" s="28" t="s">
        <v>3140</v>
      </c>
      <c r="KAU147" s="28" t="s">
        <v>3141</v>
      </c>
      <c r="KAV147" s="31">
        <v>1995</v>
      </c>
      <c r="KAW147" s="35"/>
      <c r="KAX147" s="31">
        <v>2019</v>
      </c>
      <c r="KAY147" s="26"/>
      <c r="KAZ147" s="14" t="s">
        <v>3142</v>
      </c>
      <c r="KBA147" s="55" t="s">
        <v>3105</v>
      </c>
      <c r="KBB147" s="28" t="s">
        <v>3140</v>
      </c>
      <c r="KBC147" s="28" t="s">
        <v>3141</v>
      </c>
      <c r="KBD147" s="31">
        <v>1995</v>
      </c>
      <c r="KBE147" s="35"/>
      <c r="KBF147" s="31">
        <v>2019</v>
      </c>
      <c r="KBG147" s="26"/>
      <c r="KBH147" s="14" t="s">
        <v>3142</v>
      </c>
      <c r="KBI147" s="55" t="s">
        <v>3105</v>
      </c>
      <c r="KBJ147" s="28" t="s">
        <v>3140</v>
      </c>
      <c r="KBK147" s="28" t="s">
        <v>3141</v>
      </c>
      <c r="KBL147" s="31">
        <v>1995</v>
      </c>
      <c r="KBM147" s="35"/>
      <c r="KBN147" s="31">
        <v>2019</v>
      </c>
      <c r="KBO147" s="26"/>
      <c r="KBP147" s="14" t="s">
        <v>3142</v>
      </c>
      <c r="KBQ147" s="55" t="s">
        <v>3105</v>
      </c>
      <c r="KBR147" s="28" t="s">
        <v>3140</v>
      </c>
      <c r="KBS147" s="28" t="s">
        <v>3141</v>
      </c>
      <c r="KBT147" s="31">
        <v>1995</v>
      </c>
      <c r="KBU147" s="35"/>
      <c r="KBV147" s="31">
        <v>2019</v>
      </c>
      <c r="KBW147" s="26"/>
      <c r="KBX147" s="14" t="s">
        <v>3142</v>
      </c>
      <c r="KBY147" s="55" t="s">
        <v>3105</v>
      </c>
      <c r="KBZ147" s="28" t="s">
        <v>3140</v>
      </c>
      <c r="KCA147" s="28" t="s">
        <v>3141</v>
      </c>
      <c r="KCB147" s="31">
        <v>1995</v>
      </c>
      <c r="KCC147" s="35"/>
      <c r="KCD147" s="31">
        <v>2019</v>
      </c>
      <c r="KCE147" s="26"/>
      <c r="KCF147" s="14" t="s">
        <v>3142</v>
      </c>
      <c r="KCG147" s="55" t="s">
        <v>3105</v>
      </c>
      <c r="KCH147" s="28" t="s">
        <v>3140</v>
      </c>
      <c r="KCI147" s="28" t="s">
        <v>3141</v>
      </c>
      <c r="KCJ147" s="31">
        <v>1995</v>
      </c>
      <c r="KCK147" s="35"/>
      <c r="KCL147" s="31">
        <v>2019</v>
      </c>
      <c r="KCM147" s="26"/>
      <c r="KCN147" s="14" t="s">
        <v>3142</v>
      </c>
      <c r="KCO147" s="55" t="s">
        <v>3105</v>
      </c>
      <c r="KCP147" s="28" t="s">
        <v>3140</v>
      </c>
      <c r="KCQ147" s="28" t="s">
        <v>3141</v>
      </c>
      <c r="KCR147" s="31">
        <v>1995</v>
      </c>
      <c r="KCS147" s="35"/>
      <c r="KCT147" s="31">
        <v>2019</v>
      </c>
      <c r="KCU147" s="26"/>
      <c r="KCV147" s="14" t="s">
        <v>3142</v>
      </c>
      <c r="KCW147" s="55" t="s">
        <v>3105</v>
      </c>
      <c r="KCX147" s="28" t="s">
        <v>3140</v>
      </c>
      <c r="KCY147" s="28" t="s">
        <v>3141</v>
      </c>
      <c r="KCZ147" s="31">
        <v>1995</v>
      </c>
      <c r="KDA147" s="35"/>
      <c r="KDB147" s="31">
        <v>2019</v>
      </c>
      <c r="KDC147" s="26"/>
      <c r="KDD147" s="14" t="s">
        <v>3142</v>
      </c>
      <c r="KDE147" s="55" t="s">
        <v>3105</v>
      </c>
      <c r="KDF147" s="28" t="s">
        <v>3140</v>
      </c>
      <c r="KDG147" s="28" t="s">
        <v>3141</v>
      </c>
      <c r="KDH147" s="31">
        <v>1995</v>
      </c>
      <c r="KDI147" s="35"/>
      <c r="KDJ147" s="31">
        <v>2019</v>
      </c>
      <c r="KDK147" s="26"/>
      <c r="KDL147" s="14" t="s">
        <v>3142</v>
      </c>
      <c r="KDM147" s="55" t="s">
        <v>3105</v>
      </c>
      <c r="KDN147" s="28" t="s">
        <v>3140</v>
      </c>
      <c r="KDO147" s="28" t="s">
        <v>3141</v>
      </c>
      <c r="KDP147" s="31">
        <v>1995</v>
      </c>
      <c r="KDQ147" s="35"/>
      <c r="KDR147" s="31">
        <v>2019</v>
      </c>
      <c r="KDS147" s="26"/>
      <c r="KDT147" s="14" t="s">
        <v>3142</v>
      </c>
      <c r="KDU147" s="55" t="s">
        <v>3105</v>
      </c>
      <c r="KDV147" s="28" t="s">
        <v>3140</v>
      </c>
      <c r="KDW147" s="28" t="s">
        <v>3141</v>
      </c>
      <c r="KDX147" s="31">
        <v>1995</v>
      </c>
      <c r="KDY147" s="35"/>
      <c r="KDZ147" s="31">
        <v>2019</v>
      </c>
      <c r="KEA147" s="26"/>
      <c r="KEB147" s="14" t="s">
        <v>3142</v>
      </c>
      <c r="KEC147" s="55" t="s">
        <v>3105</v>
      </c>
      <c r="KED147" s="28" t="s">
        <v>3140</v>
      </c>
      <c r="KEE147" s="28" t="s">
        <v>3141</v>
      </c>
      <c r="KEF147" s="31">
        <v>1995</v>
      </c>
      <c r="KEG147" s="35"/>
      <c r="KEH147" s="31">
        <v>2019</v>
      </c>
      <c r="KEI147" s="26"/>
      <c r="KEJ147" s="14" t="s">
        <v>3142</v>
      </c>
      <c r="KEK147" s="55" t="s">
        <v>3105</v>
      </c>
      <c r="KEL147" s="28" t="s">
        <v>3140</v>
      </c>
      <c r="KEM147" s="28" t="s">
        <v>3141</v>
      </c>
      <c r="KEN147" s="31">
        <v>1995</v>
      </c>
      <c r="KEO147" s="35"/>
      <c r="KEP147" s="31">
        <v>2019</v>
      </c>
      <c r="KEQ147" s="26"/>
      <c r="KER147" s="14" t="s">
        <v>3142</v>
      </c>
      <c r="KES147" s="55" t="s">
        <v>3105</v>
      </c>
      <c r="KET147" s="28" t="s">
        <v>3140</v>
      </c>
      <c r="KEU147" s="28" t="s">
        <v>3141</v>
      </c>
      <c r="KEV147" s="31">
        <v>1995</v>
      </c>
      <c r="KEW147" s="35"/>
      <c r="KEX147" s="31">
        <v>2019</v>
      </c>
      <c r="KEY147" s="26"/>
      <c r="KEZ147" s="14" t="s">
        <v>3142</v>
      </c>
      <c r="KFA147" s="55" t="s">
        <v>3105</v>
      </c>
      <c r="KFB147" s="28" t="s">
        <v>3140</v>
      </c>
      <c r="KFC147" s="28" t="s">
        <v>3141</v>
      </c>
      <c r="KFD147" s="31">
        <v>1995</v>
      </c>
      <c r="KFE147" s="35"/>
      <c r="KFF147" s="31">
        <v>2019</v>
      </c>
      <c r="KFG147" s="26"/>
      <c r="KFH147" s="14" t="s">
        <v>3142</v>
      </c>
      <c r="KFI147" s="55" t="s">
        <v>3105</v>
      </c>
      <c r="KFJ147" s="28" t="s">
        <v>3140</v>
      </c>
      <c r="KFK147" s="28" t="s">
        <v>3141</v>
      </c>
      <c r="KFL147" s="31">
        <v>1995</v>
      </c>
      <c r="KFM147" s="35"/>
      <c r="KFN147" s="31">
        <v>2019</v>
      </c>
      <c r="KFO147" s="26"/>
      <c r="KFP147" s="14" t="s">
        <v>3142</v>
      </c>
      <c r="KFQ147" s="55" t="s">
        <v>3105</v>
      </c>
      <c r="KFR147" s="28" t="s">
        <v>3140</v>
      </c>
      <c r="KFS147" s="28" t="s">
        <v>3141</v>
      </c>
      <c r="KFT147" s="31">
        <v>1995</v>
      </c>
      <c r="KFU147" s="35"/>
      <c r="KFV147" s="31">
        <v>2019</v>
      </c>
      <c r="KFW147" s="26"/>
      <c r="KFX147" s="14" t="s">
        <v>3142</v>
      </c>
      <c r="KFY147" s="55" t="s">
        <v>3105</v>
      </c>
      <c r="KFZ147" s="28" t="s">
        <v>3140</v>
      </c>
      <c r="KGA147" s="28" t="s">
        <v>3141</v>
      </c>
      <c r="KGB147" s="31">
        <v>1995</v>
      </c>
      <c r="KGC147" s="35"/>
      <c r="KGD147" s="31">
        <v>2019</v>
      </c>
      <c r="KGE147" s="26"/>
      <c r="KGF147" s="14" t="s">
        <v>3142</v>
      </c>
      <c r="KGG147" s="55" t="s">
        <v>3105</v>
      </c>
      <c r="KGH147" s="28" t="s">
        <v>3140</v>
      </c>
      <c r="KGI147" s="28" t="s">
        <v>3141</v>
      </c>
      <c r="KGJ147" s="31">
        <v>1995</v>
      </c>
      <c r="KGK147" s="35"/>
      <c r="KGL147" s="31">
        <v>2019</v>
      </c>
      <c r="KGM147" s="26"/>
      <c r="KGN147" s="14" t="s">
        <v>3142</v>
      </c>
      <c r="KGO147" s="55" t="s">
        <v>3105</v>
      </c>
      <c r="KGP147" s="28" t="s">
        <v>3140</v>
      </c>
      <c r="KGQ147" s="28" t="s">
        <v>3141</v>
      </c>
      <c r="KGR147" s="31">
        <v>1995</v>
      </c>
      <c r="KGS147" s="35"/>
      <c r="KGT147" s="31">
        <v>2019</v>
      </c>
      <c r="KGU147" s="26"/>
      <c r="KGV147" s="14" t="s">
        <v>3142</v>
      </c>
      <c r="KGW147" s="55" t="s">
        <v>3105</v>
      </c>
      <c r="KGX147" s="28" t="s">
        <v>3140</v>
      </c>
      <c r="KGY147" s="28" t="s">
        <v>3141</v>
      </c>
      <c r="KGZ147" s="31">
        <v>1995</v>
      </c>
      <c r="KHA147" s="35"/>
      <c r="KHB147" s="31">
        <v>2019</v>
      </c>
      <c r="KHC147" s="26"/>
      <c r="KHD147" s="14" t="s">
        <v>3142</v>
      </c>
      <c r="KHE147" s="55" t="s">
        <v>3105</v>
      </c>
      <c r="KHF147" s="28" t="s">
        <v>3140</v>
      </c>
      <c r="KHG147" s="28" t="s">
        <v>3141</v>
      </c>
      <c r="KHH147" s="31">
        <v>1995</v>
      </c>
      <c r="KHI147" s="35"/>
      <c r="KHJ147" s="31">
        <v>2019</v>
      </c>
      <c r="KHK147" s="26"/>
      <c r="KHL147" s="14" t="s">
        <v>3142</v>
      </c>
      <c r="KHM147" s="55" t="s">
        <v>3105</v>
      </c>
      <c r="KHN147" s="28" t="s">
        <v>3140</v>
      </c>
      <c r="KHO147" s="28" t="s">
        <v>3141</v>
      </c>
      <c r="KHP147" s="31">
        <v>1995</v>
      </c>
      <c r="KHQ147" s="35"/>
      <c r="KHR147" s="31">
        <v>2019</v>
      </c>
      <c r="KHS147" s="26"/>
      <c r="KHT147" s="14" t="s">
        <v>3142</v>
      </c>
      <c r="KHU147" s="55" t="s">
        <v>3105</v>
      </c>
      <c r="KHV147" s="28" t="s">
        <v>3140</v>
      </c>
      <c r="KHW147" s="28" t="s">
        <v>3141</v>
      </c>
      <c r="KHX147" s="31">
        <v>1995</v>
      </c>
      <c r="KHY147" s="35"/>
      <c r="KHZ147" s="31">
        <v>2019</v>
      </c>
      <c r="KIA147" s="26"/>
      <c r="KIB147" s="14" t="s">
        <v>3142</v>
      </c>
      <c r="KIC147" s="55" t="s">
        <v>3105</v>
      </c>
      <c r="KID147" s="28" t="s">
        <v>3140</v>
      </c>
      <c r="KIE147" s="28" t="s">
        <v>3141</v>
      </c>
      <c r="KIF147" s="31">
        <v>1995</v>
      </c>
      <c r="KIG147" s="35"/>
      <c r="KIH147" s="31">
        <v>2019</v>
      </c>
      <c r="KII147" s="26"/>
      <c r="KIJ147" s="14" t="s">
        <v>3142</v>
      </c>
      <c r="KIK147" s="55" t="s">
        <v>3105</v>
      </c>
      <c r="KIL147" s="28" t="s">
        <v>3140</v>
      </c>
      <c r="KIM147" s="28" t="s">
        <v>3141</v>
      </c>
      <c r="KIN147" s="31">
        <v>1995</v>
      </c>
      <c r="KIO147" s="35"/>
      <c r="KIP147" s="31">
        <v>2019</v>
      </c>
      <c r="KIQ147" s="26"/>
      <c r="KIR147" s="14" t="s">
        <v>3142</v>
      </c>
      <c r="KIS147" s="55" t="s">
        <v>3105</v>
      </c>
      <c r="KIT147" s="28" t="s">
        <v>3140</v>
      </c>
      <c r="KIU147" s="28" t="s">
        <v>3141</v>
      </c>
      <c r="KIV147" s="31">
        <v>1995</v>
      </c>
      <c r="KIW147" s="35"/>
      <c r="KIX147" s="31">
        <v>2019</v>
      </c>
      <c r="KIY147" s="26"/>
      <c r="KIZ147" s="14" t="s">
        <v>3142</v>
      </c>
      <c r="KJA147" s="55" t="s">
        <v>3105</v>
      </c>
      <c r="KJB147" s="28" t="s">
        <v>3140</v>
      </c>
      <c r="KJC147" s="28" t="s">
        <v>3141</v>
      </c>
      <c r="KJD147" s="31">
        <v>1995</v>
      </c>
      <c r="KJE147" s="35"/>
      <c r="KJF147" s="31">
        <v>2019</v>
      </c>
      <c r="KJG147" s="26"/>
      <c r="KJH147" s="14" t="s">
        <v>3142</v>
      </c>
      <c r="KJI147" s="55" t="s">
        <v>3105</v>
      </c>
      <c r="KJJ147" s="28" t="s">
        <v>3140</v>
      </c>
      <c r="KJK147" s="28" t="s">
        <v>3141</v>
      </c>
      <c r="KJL147" s="31">
        <v>1995</v>
      </c>
      <c r="KJM147" s="35"/>
      <c r="KJN147" s="31">
        <v>2019</v>
      </c>
      <c r="KJO147" s="26"/>
      <c r="KJP147" s="14" t="s">
        <v>3142</v>
      </c>
      <c r="KJQ147" s="55" t="s">
        <v>3105</v>
      </c>
      <c r="KJR147" s="28" t="s">
        <v>3140</v>
      </c>
      <c r="KJS147" s="28" t="s">
        <v>3141</v>
      </c>
      <c r="KJT147" s="31">
        <v>1995</v>
      </c>
      <c r="KJU147" s="35"/>
      <c r="KJV147" s="31">
        <v>2019</v>
      </c>
      <c r="KJW147" s="26"/>
      <c r="KJX147" s="14" t="s">
        <v>3142</v>
      </c>
      <c r="KJY147" s="55" t="s">
        <v>3105</v>
      </c>
      <c r="KJZ147" s="28" t="s">
        <v>3140</v>
      </c>
      <c r="KKA147" s="28" t="s">
        <v>3141</v>
      </c>
      <c r="KKB147" s="31">
        <v>1995</v>
      </c>
      <c r="KKC147" s="35"/>
      <c r="KKD147" s="31">
        <v>2019</v>
      </c>
      <c r="KKE147" s="26"/>
      <c r="KKF147" s="14" t="s">
        <v>3142</v>
      </c>
      <c r="KKG147" s="55" t="s">
        <v>3105</v>
      </c>
      <c r="KKH147" s="28" t="s">
        <v>3140</v>
      </c>
      <c r="KKI147" s="28" t="s">
        <v>3141</v>
      </c>
      <c r="KKJ147" s="31">
        <v>1995</v>
      </c>
      <c r="KKK147" s="35"/>
      <c r="KKL147" s="31">
        <v>2019</v>
      </c>
      <c r="KKM147" s="26"/>
      <c r="KKN147" s="14" t="s">
        <v>3142</v>
      </c>
      <c r="KKO147" s="55" t="s">
        <v>3105</v>
      </c>
      <c r="KKP147" s="28" t="s">
        <v>3140</v>
      </c>
      <c r="KKQ147" s="28" t="s">
        <v>3141</v>
      </c>
      <c r="KKR147" s="31">
        <v>1995</v>
      </c>
      <c r="KKS147" s="35"/>
      <c r="KKT147" s="31">
        <v>2019</v>
      </c>
      <c r="KKU147" s="26"/>
      <c r="KKV147" s="14" t="s">
        <v>3142</v>
      </c>
      <c r="KKW147" s="55" t="s">
        <v>3105</v>
      </c>
      <c r="KKX147" s="28" t="s">
        <v>3140</v>
      </c>
      <c r="KKY147" s="28" t="s">
        <v>3141</v>
      </c>
      <c r="KKZ147" s="31">
        <v>1995</v>
      </c>
      <c r="KLA147" s="35"/>
      <c r="KLB147" s="31">
        <v>2019</v>
      </c>
      <c r="KLC147" s="26"/>
      <c r="KLD147" s="14" t="s">
        <v>3142</v>
      </c>
      <c r="KLE147" s="55" t="s">
        <v>3105</v>
      </c>
      <c r="KLF147" s="28" t="s">
        <v>3140</v>
      </c>
      <c r="KLG147" s="28" t="s">
        <v>3141</v>
      </c>
      <c r="KLH147" s="31">
        <v>1995</v>
      </c>
      <c r="KLI147" s="35"/>
      <c r="KLJ147" s="31">
        <v>2019</v>
      </c>
      <c r="KLK147" s="26"/>
      <c r="KLL147" s="14" t="s">
        <v>3142</v>
      </c>
      <c r="KLM147" s="55" t="s">
        <v>3105</v>
      </c>
      <c r="KLN147" s="28" t="s">
        <v>3140</v>
      </c>
      <c r="KLO147" s="28" t="s">
        <v>3141</v>
      </c>
      <c r="KLP147" s="31">
        <v>1995</v>
      </c>
      <c r="KLQ147" s="35"/>
      <c r="KLR147" s="31">
        <v>2019</v>
      </c>
      <c r="KLS147" s="26"/>
      <c r="KLT147" s="14" t="s">
        <v>3142</v>
      </c>
      <c r="KLU147" s="55" t="s">
        <v>3105</v>
      </c>
      <c r="KLV147" s="28" t="s">
        <v>3140</v>
      </c>
      <c r="KLW147" s="28" t="s">
        <v>3141</v>
      </c>
      <c r="KLX147" s="31">
        <v>1995</v>
      </c>
      <c r="KLY147" s="35"/>
      <c r="KLZ147" s="31">
        <v>2019</v>
      </c>
      <c r="KMA147" s="26"/>
      <c r="KMB147" s="14" t="s">
        <v>3142</v>
      </c>
      <c r="KMC147" s="55" t="s">
        <v>3105</v>
      </c>
      <c r="KMD147" s="28" t="s">
        <v>3140</v>
      </c>
      <c r="KME147" s="28" t="s">
        <v>3141</v>
      </c>
      <c r="KMF147" s="31">
        <v>1995</v>
      </c>
      <c r="KMG147" s="35"/>
      <c r="KMH147" s="31">
        <v>2019</v>
      </c>
      <c r="KMI147" s="26"/>
      <c r="KMJ147" s="14" t="s">
        <v>3142</v>
      </c>
      <c r="KMK147" s="55" t="s">
        <v>3105</v>
      </c>
      <c r="KML147" s="28" t="s">
        <v>3140</v>
      </c>
      <c r="KMM147" s="28" t="s">
        <v>3141</v>
      </c>
      <c r="KMN147" s="31">
        <v>1995</v>
      </c>
      <c r="KMO147" s="35"/>
      <c r="KMP147" s="31">
        <v>2019</v>
      </c>
      <c r="KMQ147" s="26"/>
      <c r="KMR147" s="14" t="s">
        <v>3142</v>
      </c>
      <c r="KMS147" s="55" t="s">
        <v>3105</v>
      </c>
      <c r="KMT147" s="28" t="s">
        <v>3140</v>
      </c>
      <c r="KMU147" s="28" t="s">
        <v>3141</v>
      </c>
      <c r="KMV147" s="31">
        <v>1995</v>
      </c>
      <c r="KMW147" s="35"/>
      <c r="KMX147" s="31">
        <v>2019</v>
      </c>
      <c r="KMY147" s="26"/>
      <c r="KMZ147" s="14" t="s">
        <v>3142</v>
      </c>
      <c r="KNA147" s="55" t="s">
        <v>3105</v>
      </c>
      <c r="KNB147" s="28" t="s">
        <v>3140</v>
      </c>
      <c r="KNC147" s="28" t="s">
        <v>3141</v>
      </c>
      <c r="KND147" s="31">
        <v>1995</v>
      </c>
      <c r="KNE147" s="35"/>
      <c r="KNF147" s="31">
        <v>2019</v>
      </c>
      <c r="KNG147" s="26"/>
      <c r="KNH147" s="14" t="s">
        <v>3142</v>
      </c>
      <c r="KNI147" s="55" t="s">
        <v>3105</v>
      </c>
      <c r="KNJ147" s="28" t="s">
        <v>3140</v>
      </c>
      <c r="KNK147" s="28" t="s">
        <v>3141</v>
      </c>
      <c r="KNL147" s="31">
        <v>1995</v>
      </c>
      <c r="KNM147" s="35"/>
      <c r="KNN147" s="31">
        <v>2019</v>
      </c>
      <c r="KNO147" s="26"/>
      <c r="KNP147" s="14" t="s">
        <v>3142</v>
      </c>
      <c r="KNQ147" s="55" t="s">
        <v>3105</v>
      </c>
      <c r="KNR147" s="28" t="s">
        <v>3140</v>
      </c>
      <c r="KNS147" s="28" t="s">
        <v>3141</v>
      </c>
      <c r="KNT147" s="31">
        <v>1995</v>
      </c>
      <c r="KNU147" s="35"/>
      <c r="KNV147" s="31">
        <v>2019</v>
      </c>
      <c r="KNW147" s="26"/>
      <c r="KNX147" s="14" t="s">
        <v>3142</v>
      </c>
      <c r="KNY147" s="55" t="s">
        <v>3105</v>
      </c>
      <c r="KNZ147" s="28" t="s">
        <v>3140</v>
      </c>
      <c r="KOA147" s="28" t="s">
        <v>3141</v>
      </c>
      <c r="KOB147" s="31">
        <v>1995</v>
      </c>
      <c r="KOC147" s="35"/>
      <c r="KOD147" s="31">
        <v>2019</v>
      </c>
      <c r="KOE147" s="26"/>
      <c r="KOF147" s="14" t="s">
        <v>3142</v>
      </c>
      <c r="KOG147" s="55" t="s">
        <v>3105</v>
      </c>
      <c r="KOH147" s="28" t="s">
        <v>3140</v>
      </c>
      <c r="KOI147" s="28" t="s">
        <v>3141</v>
      </c>
      <c r="KOJ147" s="31">
        <v>1995</v>
      </c>
      <c r="KOK147" s="35"/>
      <c r="KOL147" s="31">
        <v>2019</v>
      </c>
      <c r="KOM147" s="26"/>
      <c r="KON147" s="14" t="s">
        <v>3142</v>
      </c>
      <c r="KOO147" s="55" t="s">
        <v>3105</v>
      </c>
      <c r="KOP147" s="28" t="s">
        <v>3140</v>
      </c>
      <c r="KOQ147" s="28" t="s">
        <v>3141</v>
      </c>
      <c r="KOR147" s="31">
        <v>1995</v>
      </c>
      <c r="KOS147" s="35"/>
      <c r="KOT147" s="31">
        <v>2019</v>
      </c>
      <c r="KOU147" s="26"/>
      <c r="KOV147" s="14" t="s">
        <v>3142</v>
      </c>
      <c r="KOW147" s="55" t="s">
        <v>3105</v>
      </c>
      <c r="KOX147" s="28" t="s">
        <v>3140</v>
      </c>
      <c r="KOY147" s="28" t="s">
        <v>3141</v>
      </c>
      <c r="KOZ147" s="31">
        <v>1995</v>
      </c>
      <c r="KPA147" s="35"/>
      <c r="KPB147" s="31">
        <v>2019</v>
      </c>
      <c r="KPC147" s="26"/>
      <c r="KPD147" s="14" t="s">
        <v>3142</v>
      </c>
      <c r="KPE147" s="55" t="s">
        <v>3105</v>
      </c>
      <c r="KPF147" s="28" t="s">
        <v>3140</v>
      </c>
      <c r="KPG147" s="28" t="s">
        <v>3141</v>
      </c>
      <c r="KPH147" s="31">
        <v>1995</v>
      </c>
      <c r="KPI147" s="35"/>
      <c r="KPJ147" s="31">
        <v>2019</v>
      </c>
      <c r="KPK147" s="26"/>
      <c r="KPL147" s="14" t="s">
        <v>3142</v>
      </c>
      <c r="KPM147" s="55" t="s">
        <v>3105</v>
      </c>
      <c r="KPN147" s="28" t="s">
        <v>3140</v>
      </c>
      <c r="KPO147" s="28" t="s">
        <v>3141</v>
      </c>
      <c r="KPP147" s="31">
        <v>1995</v>
      </c>
      <c r="KPQ147" s="35"/>
      <c r="KPR147" s="31">
        <v>2019</v>
      </c>
      <c r="KPS147" s="26"/>
      <c r="KPT147" s="14" t="s">
        <v>3142</v>
      </c>
      <c r="KPU147" s="55" t="s">
        <v>3105</v>
      </c>
      <c r="KPV147" s="28" t="s">
        <v>3140</v>
      </c>
      <c r="KPW147" s="28" t="s">
        <v>3141</v>
      </c>
      <c r="KPX147" s="31">
        <v>1995</v>
      </c>
      <c r="KPY147" s="35"/>
      <c r="KPZ147" s="31">
        <v>2019</v>
      </c>
      <c r="KQA147" s="26"/>
      <c r="KQB147" s="14" t="s">
        <v>3142</v>
      </c>
      <c r="KQC147" s="55" t="s">
        <v>3105</v>
      </c>
      <c r="KQD147" s="28" t="s">
        <v>3140</v>
      </c>
      <c r="KQE147" s="28" t="s">
        <v>3141</v>
      </c>
      <c r="KQF147" s="31">
        <v>1995</v>
      </c>
      <c r="KQG147" s="35"/>
      <c r="KQH147" s="31">
        <v>2019</v>
      </c>
      <c r="KQI147" s="26"/>
      <c r="KQJ147" s="14" t="s">
        <v>3142</v>
      </c>
      <c r="KQK147" s="55" t="s">
        <v>3105</v>
      </c>
      <c r="KQL147" s="28" t="s">
        <v>3140</v>
      </c>
      <c r="KQM147" s="28" t="s">
        <v>3141</v>
      </c>
      <c r="KQN147" s="31">
        <v>1995</v>
      </c>
      <c r="KQO147" s="35"/>
      <c r="KQP147" s="31">
        <v>2019</v>
      </c>
      <c r="KQQ147" s="26"/>
      <c r="KQR147" s="14" t="s">
        <v>3142</v>
      </c>
      <c r="KQS147" s="55" t="s">
        <v>3105</v>
      </c>
      <c r="KQT147" s="28" t="s">
        <v>3140</v>
      </c>
      <c r="KQU147" s="28" t="s">
        <v>3141</v>
      </c>
      <c r="KQV147" s="31">
        <v>1995</v>
      </c>
      <c r="KQW147" s="35"/>
      <c r="KQX147" s="31">
        <v>2019</v>
      </c>
      <c r="KQY147" s="26"/>
      <c r="KQZ147" s="14" t="s">
        <v>3142</v>
      </c>
      <c r="KRA147" s="55" t="s">
        <v>3105</v>
      </c>
      <c r="KRB147" s="28" t="s">
        <v>3140</v>
      </c>
      <c r="KRC147" s="28" t="s">
        <v>3141</v>
      </c>
      <c r="KRD147" s="31">
        <v>1995</v>
      </c>
      <c r="KRE147" s="35"/>
      <c r="KRF147" s="31">
        <v>2019</v>
      </c>
      <c r="KRG147" s="26"/>
      <c r="KRH147" s="14" t="s">
        <v>3142</v>
      </c>
      <c r="KRI147" s="55" t="s">
        <v>3105</v>
      </c>
      <c r="KRJ147" s="28" t="s">
        <v>3140</v>
      </c>
      <c r="KRK147" s="28" t="s">
        <v>3141</v>
      </c>
      <c r="KRL147" s="31">
        <v>1995</v>
      </c>
      <c r="KRM147" s="35"/>
      <c r="KRN147" s="31">
        <v>2019</v>
      </c>
      <c r="KRO147" s="26"/>
      <c r="KRP147" s="14" t="s">
        <v>3142</v>
      </c>
      <c r="KRQ147" s="55" t="s">
        <v>3105</v>
      </c>
      <c r="KRR147" s="28" t="s">
        <v>3140</v>
      </c>
      <c r="KRS147" s="28" t="s">
        <v>3141</v>
      </c>
      <c r="KRT147" s="31">
        <v>1995</v>
      </c>
      <c r="KRU147" s="35"/>
      <c r="KRV147" s="31">
        <v>2019</v>
      </c>
      <c r="KRW147" s="26"/>
      <c r="KRX147" s="14" t="s">
        <v>3142</v>
      </c>
      <c r="KRY147" s="55" t="s">
        <v>3105</v>
      </c>
      <c r="KRZ147" s="28" t="s">
        <v>3140</v>
      </c>
      <c r="KSA147" s="28" t="s">
        <v>3141</v>
      </c>
      <c r="KSB147" s="31">
        <v>1995</v>
      </c>
      <c r="KSC147" s="35"/>
      <c r="KSD147" s="31">
        <v>2019</v>
      </c>
      <c r="KSE147" s="26"/>
      <c r="KSF147" s="14" t="s">
        <v>3142</v>
      </c>
      <c r="KSG147" s="55" t="s">
        <v>3105</v>
      </c>
      <c r="KSH147" s="28" t="s">
        <v>3140</v>
      </c>
      <c r="KSI147" s="28" t="s">
        <v>3141</v>
      </c>
      <c r="KSJ147" s="31">
        <v>1995</v>
      </c>
      <c r="KSK147" s="35"/>
      <c r="KSL147" s="31">
        <v>2019</v>
      </c>
      <c r="KSM147" s="26"/>
      <c r="KSN147" s="14" t="s">
        <v>3142</v>
      </c>
      <c r="KSO147" s="55" t="s">
        <v>3105</v>
      </c>
      <c r="KSP147" s="28" t="s">
        <v>3140</v>
      </c>
      <c r="KSQ147" s="28" t="s">
        <v>3141</v>
      </c>
      <c r="KSR147" s="31">
        <v>1995</v>
      </c>
      <c r="KSS147" s="35"/>
      <c r="KST147" s="31">
        <v>2019</v>
      </c>
      <c r="KSU147" s="26"/>
      <c r="KSV147" s="14" t="s">
        <v>3142</v>
      </c>
      <c r="KSW147" s="55" t="s">
        <v>3105</v>
      </c>
      <c r="KSX147" s="28" t="s">
        <v>3140</v>
      </c>
      <c r="KSY147" s="28" t="s">
        <v>3141</v>
      </c>
      <c r="KSZ147" s="31">
        <v>1995</v>
      </c>
      <c r="KTA147" s="35"/>
      <c r="KTB147" s="31">
        <v>2019</v>
      </c>
      <c r="KTC147" s="26"/>
      <c r="KTD147" s="14" t="s">
        <v>3142</v>
      </c>
      <c r="KTE147" s="55" t="s">
        <v>3105</v>
      </c>
      <c r="KTF147" s="28" t="s">
        <v>3140</v>
      </c>
      <c r="KTG147" s="28" t="s">
        <v>3141</v>
      </c>
      <c r="KTH147" s="31">
        <v>1995</v>
      </c>
      <c r="KTI147" s="35"/>
      <c r="KTJ147" s="31">
        <v>2019</v>
      </c>
      <c r="KTK147" s="26"/>
      <c r="KTL147" s="14" t="s">
        <v>3142</v>
      </c>
      <c r="KTM147" s="55" t="s">
        <v>3105</v>
      </c>
      <c r="KTN147" s="28" t="s">
        <v>3140</v>
      </c>
      <c r="KTO147" s="28" t="s">
        <v>3141</v>
      </c>
      <c r="KTP147" s="31">
        <v>1995</v>
      </c>
      <c r="KTQ147" s="35"/>
      <c r="KTR147" s="31">
        <v>2019</v>
      </c>
      <c r="KTS147" s="26"/>
      <c r="KTT147" s="14" t="s">
        <v>3142</v>
      </c>
      <c r="KTU147" s="55" t="s">
        <v>3105</v>
      </c>
      <c r="KTV147" s="28" t="s">
        <v>3140</v>
      </c>
      <c r="KTW147" s="28" t="s">
        <v>3141</v>
      </c>
      <c r="KTX147" s="31">
        <v>1995</v>
      </c>
      <c r="KTY147" s="35"/>
      <c r="KTZ147" s="31">
        <v>2019</v>
      </c>
      <c r="KUA147" s="26"/>
      <c r="KUB147" s="14" t="s">
        <v>3142</v>
      </c>
      <c r="KUC147" s="55" t="s">
        <v>3105</v>
      </c>
      <c r="KUD147" s="28" t="s">
        <v>3140</v>
      </c>
      <c r="KUE147" s="28" t="s">
        <v>3141</v>
      </c>
      <c r="KUF147" s="31">
        <v>1995</v>
      </c>
      <c r="KUG147" s="35"/>
      <c r="KUH147" s="31">
        <v>2019</v>
      </c>
      <c r="KUI147" s="26"/>
      <c r="KUJ147" s="14" t="s">
        <v>3142</v>
      </c>
      <c r="KUK147" s="55" t="s">
        <v>3105</v>
      </c>
      <c r="KUL147" s="28" t="s">
        <v>3140</v>
      </c>
      <c r="KUM147" s="28" t="s">
        <v>3141</v>
      </c>
      <c r="KUN147" s="31">
        <v>1995</v>
      </c>
      <c r="KUO147" s="35"/>
      <c r="KUP147" s="31">
        <v>2019</v>
      </c>
      <c r="KUQ147" s="26"/>
      <c r="KUR147" s="14" t="s">
        <v>3142</v>
      </c>
      <c r="KUS147" s="55" t="s">
        <v>3105</v>
      </c>
      <c r="KUT147" s="28" t="s">
        <v>3140</v>
      </c>
      <c r="KUU147" s="28" t="s">
        <v>3141</v>
      </c>
      <c r="KUV147" s="31">
        <v>1995</v>
      </c>
      <c r="KUW147" s="35"/>
      <c r="KUX147" s="31">
        <v>2019</v>
      </c>
      <c r="KUY147" s="26"/>
      <c r="KUZ147" s="14" t="s">
        <v>3142</v>
      </c>
      <c r="KVA147" s="55" t="s">
        <v>3105</v>
      </c>
      <c r="KVB147" s="28" t="s">
        <v>3140</v>
      </c>
      <c r="KVC147" s="28" t="s">
        <v>3141</v>
      </c>
      <c r="KVD147" s="31">
        <v>1995</v>
      </c>
      <c r="KVE147" s="35"/>
      <c r="KVF147" s="31">
        <v>2019</v>
      </c>
      <c r="KVG147" s="26"/>
      <c r="KVH147" s="14" t="s">
        <v>3142</v>
      </c>
      <c r="KVI147" s="55" t="s">
        <v>3105</v>
      </c>
      <c r="KVJ147" s="28" t="s">
        <v>3140</v>
      </c>
      <c r="KVK147" s="28" t="s">
        <v>3141</v>
      </c>
      <c r="KVL147" s="31">
        <v>1995</v>
      </c>
      <c r="KVM147" s="35"/>
      <c r="KVN147" s="31">
        <v>2019</v>
      </c>
      <c r="KVO147" s="26"/>
      <c r="KVP147" s="14" t="s">
        <v>3142</v>
      </c>
      <c r="KVQ147" s="55" t="s">
        <v>3105</v>
      </c>
      <c r="KVR147" s="28" t="s">
        <v>3140</v>
      </c>
      <c r="KVS147" s="28" t="s">
        <v>3141</v>
      </c>
      <c r="KVT147" s="31">
        <v>1995</v>
      </c>
      <c r="KVU147" s="35"/>
      <c r="KVV147" s="31">
        <v>2019</v>
      </c>
      <c r="KVW147" s="26"/>
      <c r="KVX147" s="14" t="s">
        <v>3142</v>
      </c>
      <c r="KVY147" s="55" t="s">
        <v>3105</v>
      </c>
      <c r="KVZ147" s="28" t="s">
        <v>3140</v>
      </c>
      <c r="KWA147" s="28" t="s">
        <v>3141</v>
      </c>
      <c r="KWB147" s="31">
        <v>1995</v>
      </c>
      <c r="KWC147" s="35"/>
      <c r="KWD147" s="31">
        <v>2019</v>
      </c>
      <c r="KWE147" s="26"/>
      <c r="KWF147" s="14" t="s">
        <v>3142</v>
      </c>
      <c r="KWG147" s="55" t="s">
        <v>3105</v>
      </c>
      <c r="KWH147" s="28" t="s">
        <v>3140</v>
      </c>
      <c r="KWI147" s="28" t="s">
        <v>3141</v>
      </c>
      <c r="KWJ147" s="31">
        <v>1995</v>
      </c>
      <c r="KWK147" s="35"/>
      <c r="KWL147" s="31">
        <v>2019</v>
      </c>
      <c r="KWM147" s="26"/>
      <c r="KWN147" s="14" t="s">
        <v>3142</v>
      </c>
      <c r="KWO147" s="55" t="s">
        <v>3105</v>
      </c>
      <c r="KWP147" s="28" t="s">
        <v>3140</v>
      </c>
      <c r="KWQ147" s="28" t="s">
        <v>3141</v>
      </c>
      <c r="KWR147" s="31">
        <v>1995</v>
      </c>
      <c r="KWS147" s="35"/>
      <c r="KWT147" s="31">
        <v>2019</v>
      </c>
      <c r="KWU147" s="26"/>
      <c r="KWV147" s="14" t="s">
        <v>3142</v>
      </c>
      <c r="KWW147" s="55" t="s">
        <v>3105</v>
      </c>
      <c r="KWX147" s="28" t="s">
        <v>3140</v>
      </c>
      <c r="KWY147" s="28" t="s">
        <v>3141</v>
      </c>
      <c r="KWZ147" s="31">
        <v>1995</v>
      </c>
      <c r="KXA147" s="35"/>
      <c r="KXB147" s="31">
        <v>2019</v>
      </c>
      <c r="KXC147" s="26"/>
      <c r="KXD147" s="14" t="s">
        <v>3142</v>
      </c>
      <c r="KXE147" s="55" t="s">
        <v>3105</v>
      </c>
      <c r="KXF147" s="28" t="s">
        <v>3140</v>
      </c>
      <c r="KXG147" s="28" t="s">
        <v>3141</v>
      </c>
      <c r="KXH147" s="31">
        <v>1995</v>
      </c>
      <c r="KXI147" s="35"/>
      <c r="KXJ147" s="31">
        <v>2019</v>
      </c>
      <c r="KXK147" s="26"/>
      <c r="KXL147" s="14" t="s">
        <v>3142</v>
      </c>
      <c r="KXM147" s="55" t="s">
        <v>3105</v>
      </c>
      <c r="KXN147" s="28" t="s">
        <v>3140</v>
      </c>
      <c r="KXO147" s="28" t="s">
        <v>3141</v>
      </c>
      <c r="KXP147" s="31">
        <v>1995</v>
      </c>
      <c r="KXQ147" s="35"/>
      <c r="KXR147" s="31">
        <v>2019</v>
      </c>
      <c r="KXS147" s="26"/>
      <c r="KXT147" s="14" t="s">
        <v>3142</v>
      </c>
      <c r="KXU147" s="55" t="s">
        <v>3105</v>
      </c>
      <c r="KXV147" s="28" t="s">
        <v>3140</v>
      </c>
      <c r="KXW147" s="28" t="s">
        <v>3141</v>
      </c>
      <c r="KXX147" s="31">
        <v>1995</v>
      </c>
      <c r="KXY147" s="35"/>
      <c r="KXZ147" s="31">
        <v>2019</v>
      </c>
      <c r="KYA147" s="26"/>
      <c r="KYB147" s="14" t="s">
        <v>3142</v>
      </c>
      <c r="KYC147" s="55" t="s">
        <v>3105</v>
      </c>
      <c r="KYD147" s="28" t="s">
        <v>3140</v>
      </c>
      <c r="KYE147" s="28" t="s">
        <v>3141</v>
      </c>
      <c r="KYF147" s="31">
        <v>1995</v>
      </c>
      <c r="KYG147" s="35"/>
      <c r="KYH147" s="31">
        <v>2019</v>
      </c>
      <c r="KYI147" s="26"/>
      <c r="KYJ147" s="14" t="s">
        <v>3142</v>
      </c>
      <c r="KYK147" s="55" t="s">
        <v>3105</v>
      </c>
      <c r="KYL147" s="28" t="s">
        <v>3140</v>
      </c>
      <c r="KYM147" s="28" t="s">
        <v>3141</v>
      </c>
      <c r="KYN147" s="31">
        <v>1995</v>
      </c>
      <c r="KYO147" s="35"/>
      <c r="KYP147" s="31">
        <v>2019</v>
      </c>
      <c r="KYQ147" s="26"/>
      <c r="KYR147" s="14" t="s">
        <v>3142</v>
      </c>
      <c r="KYS147" s="55" t="s">
        <v>3105</v>
      </c>
      <c r="KYT147" s="28" t="s">
        <v>3140</v>
      </c>
      <c r="KYU147" s="28" t="s">
        <v>3141</v>
      </c>
      <c r="KYV147" s="31">
        <v>1995</v>
      </c>
      <c r="KYW147" s="35"/>
      <c r="KYX147" s="31">
        <v>2019</v>
      </c>
      <c r="KYY147" s="26"/>
      <c r="KYZ147" s="14" t="s">
        <v>3142</v>
      </c>
      <c r="KZA147" s="55" t="s">
        <v>3105</v>
      </c>
      <c r="KZB147" s="28" t="s">
        <v>3140</v>
      </c>
      <c r="KZC147" s="28" t="s">
        <v>3141</v>
      </c>
      <c r="KZD147" s="31">
        <v>1995</v>
      </c>
      <c r="KZE147" s="35"/>
      <c r="KZF147" s="31">
        <v>2019</v>
      </c>
      <c r="KZG147" s="26"/>
      <c r="KZH147" s="14" t="s">
        <v>3142</v>
      </c>
      <c r="KZI147" s="55" t="s">
        <v>3105</v>
      </c>
      <c r="KZJ147" s="28" t="s">
        <v>3140</v>
      </c>
      <c r="KZK147" s="28" t="s">
        <v>3141</v>
      </c>
      <c r="KZL147" s="31">
        <v>1995</v>
      </c>
      <c r="KZM147" s="35"/>
      <c r="KZN147" s="31">
        <v>2019</v>
      </c>
      <c r="KZO147" s="26"/>
      <c r="KZP147" s="14" t="s">
        <v>3142</v>
      </c>
      <c r="KZQ147" s="55" t="s">
        <v>3105</v>
      </c>
      <c r="KZR147" s="28" t="s">
        <v>3140</v>
      </c>
      <c r="KZS147" s="28" t="s">
        <v>3141</v>
      </c>
      <c r="KZT147" s="31">
        <v>1995</v>
      </c>
      <c r="KZU147" s="35"/>
      <c r="KZV147" s="31">
        <v>2019</v>
      </c>
      <c r="KZW147" s="26"/>
      <c r="KZX147" s="14" t="s">
        <v>3142</v>
      </c>
      <c r="KZY147" s="55" t="s">
        <v>3105</v>
      </c>
      <c r="KZZ147" s="28" t="s">
        <v>3140</v>
      </c>
      <c r="LAA147" s="28" t="s">
        <v>3141</v>
      </c>
      <c r="LAB147" s="31">
        <v>1995</v>
      </c>
      <c r="LAC147" s="35"/>
      <c r="LAD147" s="31">
        <v>2019</v>
      </c>
      <c r="LAE147" s="26"/>
      <c r="LAF147" s="14" t="s">
        <v>3142</v>
      </c>
      <c r="LAG147" s="55" t="s">
        <v>3105</v>
      </c>
      <c r="LAH147" s="28" t="s">
        <v>3140</v>
      </c>
      <c r="LAI147" s="28" t="s">
        <v>3141</v>
      </c>
      <c r="LAJ147" s="31">
        <v>1995</v>
      </c>
      <c r="LAK147" s="35"/>
      <c r="LAL147" s="31">
        <v>2019</v>
      </c>
      <c r="LAM147" s="26"/>
      <c r="LAN147" s="14" t="s">
        <v>3142</v>
      </c>
      <c r="LAO147" s="55" t="s">
        <v>3105</v>
      </c>
      <c r="LAP147" s="28" t="s">
        <v>3140</v>
      </c>
      <c r="LAQ147" s="28" t="s">
        <v>3141</v>
      </c>
      <c r="LAR147" s="31">
        <v>1995</v>
      </c>
      <c r="LAS147" s="35"/>
      <c r="LAT147" s="31">
        <v>2019</v>
      </c>
      <c r="LAU147" s="26"/>
      <c r="LAV147" s="14" t="s">
        <v>3142</v>
      </c>
      <c r="LAW147" s="55" t="s">
        <v>3105</v>
      </c>
      <c r="LAX147" s="28" t="s">
        <v>3140</v>
      </c>
      <c r="LAY147" s="28" t="s">
        <v>3141</v>
      </c>
      <c r="LAZ147" s="31">
        <v>1995</v>
      </c>
      <c r="LBA147" s="35"/>
      <c r="LBB147" s="31">
        <v>2019</v>
      </c>
      <c r="LBC147" s="26"/>
      <c r="LBD147" s="14" t="s">
        <v>3142</v>
      </c>
      <c r="LBE147" s="55" t="s">
        <v>3105</v>
      </c>
      <c r="LBF147" s="28" t="s">
        <v>3140</v>
      </c>
      <c r="LBG147" s="28" t="s">
        <v>3141</v>
      </c>
      <c r="LBH147" s="31">
        <v>1995</v>
      </c>
      <c r="LBI147" s="35"/>
      <c r="LBJ147" s="31">
        <v>2019</v>
      </c>
      <c r="LBK147" s="26"/>
      <c r="LBL147" s="14" t="s">
        <v>3142</v>
      </c>
      <c r="LBM147" s="55" t="s">
        <v>3105</v>
      </c>
      <c r="LBN147" s="28" t="s">
        <v>3140</v>
      </c>
      <c r="LBO147" s="28" t="s">
        <v>3141</v>
      </c>
      <c r="LBP147" s="31">
        <v>1995</v>
      </c>
      <c r="LBQ147" s="35"/>
      <c r="LBR147" s="31">
        <v>2019</v>
      </c>
      <c r="LBS147" s="26"/>
      <c r="LBT147" s="14" t="s">
        <v>3142</v>
      </c>
      <c r="LBU147" s="55" t="s">
        <v>3105</v>
      </c>
      <c r="LBV147" s="28" t="s">
        <v>3140</v>
      </c>
      <c r="LBW147" s="28" t="s">
        <v>3141</v>
      </c>
      <c r="LBX147" s="31">
        <v>1995</v>
      </c>
      <c r="LBY147" s="35"/>
      <c r="LBZ147" s="31">
        <v>2019</v>
      </c>
      <c r="LCA147" s="26"/>
      <c r="LCB147" s="14" t="s">
        <v>3142</v>
      </c>
      <c r="LCC147" s="55" t="s">
        <v>3105</v>
      </c>
      <c r="LCD147" s="28" t="s">
        <v>3140</v>
      </c>
      <c r="LCE147" s="28" t="s">
        <v>3141</v>
      </c>
      <c r="LCF147" s="31">
        <v>1995</v>
      </c>
      <c r="LCG147" s="35"/>
      <c r="LCH147" s="31">
        <v>2019</v>
      </c>
      <c r="LCI147" s="26"/>
      <c r="LCJ147" s="14" t="s">
        <v>3142</v>
      </c>
      <c r="LCK147" s="55" t="s">
        <v>3105</v>
      </c>
      <c r="LCL147" s="28" t="s">
        <v>3140</v>
      </c>
      <c r="LCM147" s="28" t="s">
        <v>3141</v>
      </c>
      <c r="LCN147" s="31">
        <v>1995</v>
      </c>
      <c r="LCO147" s="35"/>
      <c r="LCP147" s="31">
        <v>2019</v>
      </c>
      <c r="LCQ147" s="26"/>
      <c r="LCR147" s="14" t="s">
        <v>3142</v>
      </c>
      <c r="LCS147" s="55" t="s">
        <v>3105</v>
      </c>
      <c r="LCT147" s="28" t="s">
        <v>3140</v>
      </c>
      <c r="LCU147" s="28" t="s">
        <v>3141</v>
      </c>
      <c r="LCV147" s="31">
        <v>1995</v>
      </c>
      <c r="LCW147" s="35"/>
      <c r="LCX147" s="31">
        <v>2019</v>
      </c>
      <c r="LCY147" s="26"/>
      <c r="LCZ147" s="14" t="s">
        <v>3142</v>
      </c>
      <c r="LDA147" s="55" t="s">
        <v>3105</v>
      </c>
      <c r="LDB147" s="28" t="s">
        <v>3140</v>
      </c>
      <c r="LDC147" s="28" t="s">
        <v>3141</v>
      </c>
      <c r="LDD147" s="31">
        <v>1995</v>
      </c>
      <c r="LDE147" s="35"/>
      <c r="LDF147" s="31">
        <v>2019</v>
      </c>
      <c r="LDG147" s="26"/>
      <c r="LDH147" s="14" t="s">
        <v>3142</v>
      </c>
      <c r="LDI147" s="55" t="s">
        <v>3105</v>
      </c>
      <c r="LDJ147" s="28" t="s">
        <v>3140</v>
      </c>
      <c r="LDK147" s="28" t="s">
        <v>3141</v>
      </c>
      <c r="LDL147" s="31">
        <v>1995</v>
      </c>
      <c r="LDM147" s="35"/>
      <c r="LDN147" s="31">
        <v>2019</v>
      </c>
      <c r="LDO147" s="26"/>
      <c r="LDP147" s="14" t="s">
        <v>3142</v>
      </c>
      <c r="LDQ147" s="55" t="s">
        <v>3105</v>
      </c>
      <c r="LDR147" s="28" t="s">
        <v>3140</v>
      </c>
      <c r="LDS147" s="28" t="s">
        <v>3141</v>
      </c>
      <c r="LDT147" s="31">
        <v>1995</v>
      </c>
      <c r="LDU147" s="35"/>
      <c r="LDV147" s="31">
        <v>2019</v>
      </c>
      <c r="LDW147" s="26"/>
      <c r="LDX147" s="14" t="s">
        <v>3142</v>
      </c>
      <c r="LDY147" s="55" t="s">
        <v>3105</v>
      </c>
      <c r="LDZ147" s="28" t="s">
        <v>3140</v>
      </c>
      <c r="LEA147" s="28" t="s">
        <v>3141</v>
      </c>
      <c r="LEB147" s="31">
        <v>1995</v>
      </c>
      <c r="LEC147" s="35"/>
      <c r="LED147" s="31">
        <v>2019</v>
      </c>
      <c r="LEE147" s="26"/>
      <c r="LEF147" s="14" t="s">
        <v>3142</v>
      </c>
      <c r="LEG147" s="55" t="s">
        <v>3105</v>
      </c>
      <c r="LEH147" s="28" t="s">
        <v>3140</v>
      </c>
      <c r="LEI147" s="28" t="s">
        <v>3141</v>
      </c>
      <c r="LEJ147" s="31">
        <v>1995</v>
      </c>
      <c r="LEK147" s="35"/>
      <c r="LEL147" s="31">
        <v>2019</v>
      </c>
      <c r="LEM147" s="26"/>
      <c r="LEN147" s="14" t="s">
        <v>3142</v>
      </c>
      <c r="LEO147" s="55" t="s">
        <v>3105</v>
      </c>
      <c r="LEP147" s="28" t="s">
        <v>3140</v>
      </c>
      <c r="LEQ147" s="28" t="s">
        <v>3141</v>
      </c>
      <c r="LER147" s="31">
        <v>1995</v>
      </c>
      <c r="LES147" s="35"/>
      <c r="LET147" s="31">
        <v>2019</v>
      </c>
      <c r="LEU147" s="26"/>
      <c r="LEV147" s="14" t="s">
        <v>3142</v>
      </c>
      <c r="LEW147" s="55" t="s">
        <v>3105</v>
      </c>
      <c r="LEX147" s="28" t="s">
        <v>3140</v>
      </c>
      <c r="LEY147" s="28" t="s">
        <v>3141</v>
      </c>
      <c r="LEZ147" s="31">
        <v>1995</v>
      </c>
      <c r="LFA147" s="35"/>
      <c r="LFB147" s="31">
        <v>2019</v>
      </c>
      <c r="LFC147" s="26"/>
      <c r="LFD147" s="14" t="s">
        <v>3142</v>
      </c>
      <c r="LFE147" s="55" t="s">
        <v>3105</v>
      </c>
      <c r="LFF147" s="28" t="s">
        <v>3140</v>
      </c>
      <c r="LFG147" s="28" t="s">
        <v>3141</v>
      </c>
      <c r="LFH147" s="31">
        <v>1995</v>
      </c>
      <c r="LFI147" s="35"/>
      <c r="LFJ147" s="31">
        <v>2019</v>
      </c>
      <c r="LFK147" s="26"/>
      <c r="LFL147" s="14" t="s">
        <v>3142</v>
      </c>
      <c r="LFM147" s="55" t="s">
        <v>3105</v>
      </c>
      <c r="LFN147" s="28" t="s">
        <v>3140</v>
      </c>
      <c r="LFO147" s="28" t="s">
        <v>3141</v>
      </c>
      <c r="LFP147" s="31">
        <v>1995</v>
      </c>
      <c r="LFQ147" s="35"/>
      <c r="LFR147" s="31">
        <v>2019</v>
      </c>
      <c r="LFS147" s="26"/>
      <c r="LFT147" s="14" t="s">
        <v>3142</v>
      </c>
      <c r="LFU147" s="55" t="s">
        <v>3105</v>
      </c>
      <c r="LFV147" s="28" t="s">
        <v>3140</v>
      </c>
      <c r="LFW147" s="28" t="s">
        <v>3141</v>
      </c>
      <c r="LFX147" s="31">
        <v>1995</v>
      </c>
      <c r="LFY147" s="35"/>
      <c r="LFZ147" s="31">
        <v>2019</v>
      </c>
      <c r="LGA147" s="26"/>
      <c r="LGB147" s="14" t="s">
        <v>3142</v>
      </c>
      <c r="LGC147" s="55" t="s">
        <v>3105</v>
      </c>
      <c r="LGD147" s="28" t="s">
        <v>3140</v>
      </c>
      <c r="LGE147" s="28" t="s">
        <v>3141</v>
      </c>
      <c r="LGF147" s="31">
        <v>1995</v>
      </c>
      <c r="LGG147" s="35"/>
      <c r="LGH147" s="31">
        <v>2019</v>
      </c>
      <c r="LGI147" s="26"/>
      <c r="LGJ147" s="14" t="s">
        <v>3142</v>
      </c>
      <c r="LGK147" s="55" t="s">
        <v>3105</v>
      </c>
      <c r="LGL147" s="28" t="s">
        <v>3140</v>
      </c>
      <c r="LGM147" s="28" t="s">
        <v>3141</v>
      </c>
      <c r="LGN147" s="31">
        <v>1995</v>
      </c>
      <c r="LGO147" s="35"/>
      <c r="LGP147" s="31">
        <v>2019</v>
      </c>
      <c r="LGQ147" s="26"/>
      <c r="LGR147" s="14" t="s">
        <v>3142</v>
      </c>
      <c r="LGS147" s="55" t="s">
        <v>3105</v>
      </c>
      <c r="LGT147" s="28" t="s">
        <v>3140</v>
      </c>
      <c r="LGU147" s="28" t="s">
        <v>3141</v>
      </c>
      <c r="LGV147" s="31">
        <v>1995</v>
      </c>
      <c r="LGW147" s="35"/>
      <c r="LGX147" s="31">
        <v>2019</v>
      </c>
      <c r="LGY147" s="26"/>
      <c r="LGZ147" s="14" t="s">
        <v>3142</v>
      </c>
      <c r="LHA147" s="55" t="s">
        <v>3105</v>
      </c>
      <c r="LHB147" s="28" t="s">
        <v>3140</v>
      </c>
      <c r="LHC147" s="28" t="s">
        <v>3141</v>
      </c>
      <c r="LHD147" s="31">
        <v>1995</v>
      </c>
      <c r="LHE147" s="35"/>
      <c r="LHF147" s="31">
        <v>2019</v>
      </c>
      <c r="LHG147" s="26"/>
      <c r="LHH147" s="14" t="s">
        <v>3142</v>
      </c>
      <c r="LHI147" s="55" t="s">
        <v>3105</v>
      </c>
      <c r="LHJ147" s="28" t="s">
        <v>3140</v>
      </c>
      <c r="LHK147" s="28" t="s">
        <v>3141</v>
      </c>
      <c r="LHL147" s="31">
        <v>1995</v>
      </c>
      <c r="LHM147" s="35"/>
      <c r="LHN147" s="31">
        <v>2019</v>
      </c>
      <c r="LHO147" s="26"/>
      <c r="LHP147" s="14" t="s">
        <v>3142</v>
      </c>
      <c r="LHQ147" s="55" t="s">
        <v>3105</v>
      </c>
      <c r="LHR147" s="28" t="s">
        <v>3140</v>
      </c>
      <c r="LHS147" s="28" t="s">
        <v>3141</v>
      </c>
      <c r="LHT147" s="31">
        <v>1995</v>
      </c>
      <c r="LHU147" s="35"/>
      <c r="LHV147" s="31">
        <v>2019</v>
      </c>
      <c r="LHW147" s="26"/>
      <c r="LHX147" s="14" t="s">
        <v>3142</v>
      </c>
      <c r="LHY147" s="55" t="s">
        <v>3105</v>
      </c>
      <c r="LHZ147" s="28" t="s">
        <v>3140</v>
      </c>
      <c r="LIA147" s="28" t="s">
        <v>3141</v>
      </c>
      <c r="LIB147" s="31">
        <v>1995</v>
      </c>
      <c r="LIC147" s="35"/>
      <c r="LID147" s="31">
        <v>2019</v>
      </c>
      <c r="LIE147" s="26"/>
      <c r="LIF147" s="14" t="s">
        <v>3142</v>
      </c>
      <c r="LIG147" s="55" t="s">
        <v>3105</v>
      </c>
      <c r="LIH147" s="28" t="s">
        <v>3140</v>
      </c>
      <c r="LII147" s="28" t="s">
        <v>3141</v>
      </c>
      <c r="LIJ147" s="31">
        <v>1995</v>
      </c>
      <c r="LIK147" s="35"/>
      <c r="LIL147" s="31">
        <v>2019</v>
      </c>
      <c r="LIM147" s="26"/>
      <c r="LIN147" s="14" t="s">
        <v>3142</v>
      </c>
      <c r="LIO147" s="55" t="s">
        <v>3105</v>
      </c>
      <c r="LIP147" s="28" t="s">
        <v>3140</v>
      </c>
      <c r="LIQ147" s="28" t="s">
        <v>3141</v>
      </c>
      <c r="LIR147" s="31">
        <v>1995</v>
      </c>
      <c r="LIS147" s="35"/>
      <c r="LIT147" s="31">
        <v>2019</v>
      </c>
      <c r="LIU147" s="26"/>
      <c r="LIV147" s="14" t="s">
        <v>3142</v>
      </c>
      <c r="LIW147" s="55" t="s">
        <v>3105</v>
      </c>
      <c r="LIX147" s="28" t="s">
        <v>3140</v>
      </c>
      <c r="LIY147" s="28" t="s">
        <v>3141</v>
      </c>
      <c r="LIZ147" s="31">
        <v>1995</v>
      </c>
      <c r="LJA147" s="35"/>
      <c r="LJB147" s="31">
        <v>2019</v>
      </c>
      <c r="LJC147" s="26"/>
      <c r="LJD147" s="14" t="s">
        <v>3142</v>
      </c>
      <c r="LJE147" s="55" t="s">
        <v>3105</v>
      </c>
      <c r="LJF147" s="28" t="s">
        <v>3140</v>
      </c>
      <c r="LJG147" s="28" t="s">
        <v>3141</v>
      </c>
      <c r="LJH147" s="31">
        <v>1995</v>
      </c>
      <c r="LJI147" s="35"/>
      <c r="LJJ147" s="31">
        <v>2019</v>
      </c>
      <c r="LJK147" s="26"/>
      <c r="LJL147" s="14" t="s">
        <v>3142</v>
      </c>
      <c r="LJM147" s="55" t="s">
        <v>3105</v>
      </c>
      <c r="LJN147" s="28" t="s">
        <v>3140</v>
      </c>
      <c r="LJO147" s="28" t="s">
        <v>3141</v>
      </c>
      <c r="LJP147" s="31">
        <v>1995</v>
      </c>
      <c r="LJQ147" s="35"/>
      <c r="LJR147" s="31">
        <v>2019</v>
      </c>
      <c r="LJS147" s="26"/>
      <c r="LJT147" s="14" t="s">
        <v>3142</v>
      </c>
      <c r="LJU147" s="55" t="s">
        <v>3105</v>
      </c>
      <c r="LJV147" s="28" t="s">
        <v>3140</v>
      </c>
      <c r="LJW147" s="28" t="s">
        <v>3141</v>
      </c>
      <c r="LJX147" s="31">
        <v>1995</v>
      </c>
      <c r="LJY147" s="35"/>
      <c r="LJZ147" s="31">
        <v>2019</v>
      </c>
      <c r="LKA147" s="26"/>
      <c r="LKB147" s="14" t="s">
        <v>3142</v>
      </c>
      <c r="LKC147" s="55" t="s">
        <v>3105</v>
      </c>
      <c r="LKD147" s="28" t="s">
        <v>3140</v>
      </c>
      <c r="LKE147" s="28" t="s">
        <v>3141</v>
      </c>
      <c r="LKF147" s="31">
        <v>1995</v>
      </c>
      <c r="LKG147" s="35"/>
      <c r="LKH147" s="31">
        <v>2019</v>
      </c>
      <c r="LKI147" s="26"/>
      <c r="LKJ147" s="14" t="s">
        <v>3142</v>
      </c>
      <c r="LKK147" s="55" t="s">
        <v>3105</v>
      </c>
      <c r="LKL147" s="28" t="s">
        <v>3140</v>
      </c>
      <c r="LKM147" s="28" t="s">
        <v>3141</v>
      </c>
      <c r="LKN147" s="31">
        <v>1995</v>
      </c>
      <c r="LKO147" s="35"/>
      <c r="LKP147" s="31">
        <v>2019</v>
      </c>
      <c r="LKQ147" s="26"/>
      <c r="LKR147" s="14" t="s">
        <v>3142</v>
      </c>
      <c r="LKS147" s="55" t="s">
        <v>3105</v>
      </c>
      <c r="LKT147" s="28" t="s">
        <v>3140</v>
      </c>
      <c r="LKU147" s="28" t="s">
        <v>3141</v>
      </c>
      <c r="LKV147" s="31">
        <v>1995</v>
      </c>
      <c r="LKW147" s="35"/>
      <c r="LKX147" s="31">
        <v>2019</v>
      </c>
      <c r="LKY147" s="26"/>
      <c r="LKZ147" s="14" t="s">
        <v>3142</v>
      </c>
      <c r="LLA147" s="55" t="s">
        <v>3105</v>
      </c>
      <c r="LLB147" s="28" t="s">
        <v>3140</v>
      </c>
      <c r="LLC147" s="28" t="s">
        <v>3141</v>
      </c>
      <c r="LLD147" s="31">
        <v>1995</v>
      </c>
      <c r="LLE147" s="35"/>
      <c r="LLF147" s="31">
        <v>2019</v>
      </c>
      <c r="LLG147" s="26"/>
      <c r="LLH147" s="14" t="s">
        <v>3142</v>
      </c>
      <c r="LLI147" s="55" t="s">
        <v>3105</v>
      </c>
      <c r="LLJ147" s="28" t="s">
        <v>3140</v>
      </c>
      <c r="LLK147" s="28" t="s">
        <v>3141</v>
      </c>
      <c r="LLL147" s="31">
        <v>1995</v>
      </c>
      <c r="LLM147" s="35"/>
      <c r="LLN147" s="31">
        <v>2019</v>
      </c>
      <c r="LLO147" s="26"/>
      <c r="LLP147" s="14" t="s">
        <v>3142</v>
      </c>
      <c r="LLQ147" s="55" t="s">
        <v>3105</v>
      </c>
      <c r="LLR147" s="28" t="s">
        <v>3140</v>
      </c>
      <c r="LLS147" s="28" t="s">
        <v>3141</v>
      </c>
      <c r="LLT147" s="31">
        <v>1995</v>
      </c>
      <c r="LLU147" s="35"/>
      <c r="LLV147" s="31">
        <v>2019</v>
      </c>
      <c r="LLW147" s="26"/>
      <c r="LLX147" s="14" t="s">
        <v>3142</v>
      </c>
      <c r="LLY147" s="55" t="s">
        <v>3105</v>
      </c>
      <c r="LLZ147" s="28" t="s">
        <v>3140</v>
      </c>
      <c r="LMA147" s="28" t="s">
        <v>3141</v>
      </c>
      <c r="LMB147" s="31">
        <v>1995</v>
      </c>
      <c r="LMC147" s="35"/>
      <c r="LMD147" s="31">
        <v>2019</v>
      </c>
      <c r="LME147" s="26"/>
      <c r="LMF147" s="14" t="s">
        <v>3142</v>
      </c>
      <c r="LMG147" s="55" t="s">
        <v>3105</v>
      </c>
      <c r="LMH147" s="28" t="s">
        <v>3140</v>
      </c>
      <c r="LMI147" s="28" t="s">
        <v>3141</v>
      </c>
      <c r="LMJ147" s="31">
        <v>1995</v>
      </c>
      <c r="LMK147" s="35"/>
      <c r="LML147" s="31">
        <v>2019</v>
      </c>
      <c r="LMM147" s="26"/>
      <c r="LMN147" s="14" t="s">
        <v>3142</v>
      </c>
      <c r="LMO147" s="55" t="s">
        <v>3105</v>
      </c>
      <c r="LMP147" s="28" t="s">
        <v>3140</v>
      </c>
      <c r="LMQ147" s="28" t="s">
        <v>3141</v>
      </c>
      <c r="LMR147" s="31">
        <v>1995</v>
      </c>
      <c r="LMS147" s="35"/>
      <c r="LMT147" s="31">
        <v>2019</v>
      </c>
      <c r="LMU147" s="26"/>
      <c r="LMV147" s="14" t="s">
        <v>3142</v>
      </c>
      <c r="LMW147" s="55" t="s">
        <v>3105</v>
      </c>
      <c r="LMX147" s="28" t="s">
        <v>3140</v>
      </c>
      <c r="LMY147" s="28" t="s">
        <v>3141</v>
      </c>
      <c r="LMZ147" s="31">
        <v>1995</v>
      </c>
      <c r="LNA147" s="35"/>
      <c r="LNB147" s="31">
        <v>2019</v>
      </c>
      <c r="LNC147" s="26"/>
      <c r="LND147" s="14" t="s">
        <v>3142</v>
      </c>
      <c r="LNE147" s="55" t="s">
        <v>3105</v>
      </c>
      <c r="LNF147" s="28" t="s">
        <v>3140</v>
      </c>
      <c r="LNG147" s="28" t="s">
        <v>3141</v>
      </c>
      <c r="LNH147" s="31">
        <v>1995</v>
      </c>
      <c r="LNI147" s="35"/>
      <c r="LNJ147" s="31">
        <v>2019</v>
      </c>
      <c r="LNK147" s="26"/>
      <c r="LNL147" s="14" t="s">
        <v>3142</v>
      </c>
      <c r="LNM147" s="55" t="s">
        <v>3105</v>
      </c>
      <c r="LNN147" s="28" t="s">
        <v>3140</v>
      </c>
      <c r="LNO147" s="28" t="s">
        <v>3141</v>
      </c>
      <c r="LNP147" s="31">
        <v>1995</v>
      </c>
      <c r="LNQ147" s="35"/>
      <c r="LNR147" s="31">
        <v>2019</v>
      </c>
      <c r="LNS147" s="26"/>
      <c r="LNT147" s="14" t="s">
        <v>3142</v>
      </c>
      <c r="LNU147" s="55" t="s">
        <v>3105</v>
      </c>
      <c r="LNV147" s="28" t="s">
        <v>3140</v>
      </c>
      <c r="LNW147" s="28" t="s">
        <v>3141</v>
      </c>
      <c r="LNX147" s="31">
        <v>1995</v>
      </c>
      <c r="LNY147" s="35"/>
      <c r="LNZ147" s="31">
        <v>2019</v>
      </c>
      <c r="LOA147" s="26"/>
      <c r="LOB147" s="14" t="s">
        <v>3142</v>
      </c>
      <c r="LOC147" s="55" t="s">
        <v>3105</v>
      </c>
      <c r="LOD147" s="28" t="s">
        <v>3140</v>
      </c>
      <c r="LOE147" s="28" t="s">
        <v>3141</v>
      </c>
      <c r="LOF147" s="31">
        <v>1995</v>
      </c>
      <c r="LOG147" s="35"/>
      <c r="LOH147" s="31">
        <v>2019</v>
      </c>
      <c r="LOI147" s="26"/>
      <c r="LOJ147" s="14" t="s">
        <v>3142</v>
      </c>
      <c r="LOK147" s="55" t="s">
        <v>3105</v>
      </c>
      <c r="LOL147" s="28" t="s">
        <v>3140</v>
      </c>
      <c r="LOM147" s="28" t="s">
        <v>3141</v>
      </c>
      <c r="LON147" s="31">
        <v>1995</v>
      </c>
      <c r="LOO147" s="35"/>
      <c r="LOP147" s="31">
        <v>2019</v>
      </c>
      <c r="LOQ147" s="26"/>
      <c r="LOR147" s="14" t="s">
        <v>3142</v>
      </c>
      <c r="LOS147" s="55" t="s">
        <v>3105</v>
      </c>
      <c r="LOT147" s="28" t="s">
        <v>3140</v>
      </c>
      <c r="LOU147" s="28" t="s">
        <v>3141</v>
      </c>
      <c r="LOV147" s="31">
        <v>1995</v>
      </c>
      <c r="LOW147" s="35"/>
      <c r="LOX147" s="31">
        <v>2019</v>
      </c>
      <c r="LOY147" s="26"/>
      <c r="LOZ147" s="14" t="s">
        <v>3142</v>
      </c>
      <c r="LPA147" s="55" t="s">
        <v>3105</v>
      </c>
      <c r="LPB147" s="28" t="s">
        <v>3140</v>
      </c>
      <c r="LPC147" s="28" t="s">
        <v>3141</v>
      </c>
      <c r="LPD147" s="31">
        <v>1995</v>
      </c>
      <c r="LPE147" s="35"/>
      <c r="LPF147" s="31">
        <v>2019</v>
      </c>
      <c r="LPG147" s="26"/>
      <c r="LPH147" s="14" t="s">
        <v>3142</v>
      </c>
      <c r="LPI147" s="55" t="s">
        <v>3105</v>
      </c>
      <c r="LPJ147" s="28" t="s">
        <v>3140</v>
      </c>
      <c r="LPK147" s="28" t="s">
        <v>3141</v>
      </c>
      <c r="LPL147" s="31">
        <v>1995</v>
      </c>
      <c r="LPM147" s="35"/>
      <c r="LPN147" s="31">
        <v>2019</v>
      </c>
      <c r="LPO147" s="26"/>
      <c r="LPP147" s="14" t="s">
        <v>3142</v>
      </c>
      <c r="LPQ147" s="55" t="s">
        <v>3105</v>
      </c>
      <c r="LPR147" s="28" t="s">
        <v>3140</v>
      </c>
      <c r="LPS147" s="28" t="s">
        <v>3141</v>
      </c>
      <c r="LPT147" s="31">
        <v>1995</v>
      </c>
      <c r="LPU147" s="35"/>
      <c r="LPV147" s="31">
        <v>2019</v>
      </c>
      <c r="LPW147" s="26"/>
      <c r="LPX147" s="14" t="s">
        <v>3142</v>
      </c>
      <c r="LPY147" s="55" t="s">
        <v>3105</v>
      </c>
      <c r="LPZ147" s="28" t="s">
        <v>3140</v>
      </c>
      <c r="LQA147" s="28" t="s">
        <v>3141</v>
      </c>
      <c r="LQB147" s="31">
        <v>1995</v>
      </c>
      <c r="LQC147" s="35"/>
      <c r="LQD147" s="31">
        <v>2019</v>
      </c>
      <c r="LQE147" s="26"/>
      <c r="LQF147" s="14" t="s">
        <v>3142</v>
      </c>
      <c r="LQG147" s="55" t="s">
        <v>3105</v>
      </c>
      <c r="LQH147" s="28" t="s">
        <v>3140</v>
      </c>
      <c r="LQI147" s="28" t="s">
        <v>3141</v>
      </c>
      <c r="LQJ147" s="31">
        <v>1995</v>
      </c>
      <c r="LQK147" s="35"/>
      <c r="LQL147" s="31">
        <v>2019</v>
      </c>
      <c r="LQM147" s="26"/>
      <c r="LQN147" s="14" t="s">
        <v>3142</v>
      </c>
      <c r="LQO147" s="55" t="s">
        <v>3105</v>
      </c>
      <c r="LQP147" s="28" t="s">
        <v>3140</v>
      </c>
      <c r="LQQ147" s="28" t="s">
        <v>3141</v>
      </c>
      <c r="LQR147" s="31">
        <v>1995</v>
      </c>
      <c r="LQS147" s="35"/>
      <c r="LQT147" s="31">
        <v>2019</v>
      </c>
      <c r="LQU147" s="26"/>
      <c r="LQV147" s="14" t="s">
        <v>3142</v>
      </c>
      <c r="LQW147" s="55" t="s">
        <v>3105</v>
      </c>
      <c r="LQX147" s="28" t="s">
        <v>3140</v>
      </c>
      <c r="LQY147" s="28" t="s">
        <v>3141</v>
      </c>
      <c r="LQZ147" s="31">
        <v>1995</v>
      </c>
      <c r="LRA147" s="35"/>
      <c r="LRB147" s="31">
        <v>2019</v>
      </c>
      <c r="LRC147" s="26"/>
      <c r="LRD147" s="14" t="s">
        <v>3142</v>
      </c>
      <c r="LRE147" s="55" t="s">
        <v>3105</v>
      </c>
      <c r="LRF147" s="28" t="s">
        <v>3140</v>
      </c>
      <c r="LRG147" s="28" t="s">
        <v>3141</v>
      </c>
      <c r="LRH147" s="31">
        <v>1995</v>
      </c>
      <c r="LRI147" s="35"/>
      <c r="LRJ147" s="31">
        <v>2019</v>
      </c>
      <c r="LRK147" s="26"/>
      <c r="LRL147" s="14" t="s">
        <v>3142</v>
      </c>
      <c r="LRM147" s="55" t="s">
        <v>3105</v>
      </c>
      <c r="LRN147" s="28" t="s">
        <v>3140</v>
      </c>
      <c r="LRO147" s="28" t="s">
        <v>3141</v>
      </c>
      <c r="LRP147" s="31">
        <v>1995</v>
      </c>
      <c r="LRQ147" s="35"/>
      <c r="LRR147" s="31">
        <v>2019</v>
      </c>
      <c r="LRS147" s="26"/>
      <c r="LRT147" s="14" t="s">
        <v>3142</v>
      </c>
      <c r="LRU147" s="55" t="s">
        <v>3105</v>
      </c>
      <c r="LRV147" s="28" t="s">
        <v>3140</v>
      </c>
      <c r="LRW147" s="28" t="s">
        <v>3141</v>
      </c>
      <c r="LRX147" s="31">
        <v>1995</v>
      </c>
      <c r="LRY147" s="35"/>
      <c r="LRZ147" s="31">
        <v>2019</v>
      </c>
      <c r="LSA147" s="26"/>
      <c r="LSB147" s="14" t="s">
        <v>3142</v>
      </c>
      <c r="LSC147" s="55" t="s">
        <v>3105</v>
      </c>
      <c r="LSD147" s="28" t="s">
        <v>3140</v>
      </c>
      <c r="LSE147" s="28" t="s">
        <v>3141</v>
      </c>
      <c r="LSF147" s="31">
        <v>1995</v>
      </c>
      <c r="LSG147" s="35"/>
      <c r="LSH147" s="31">
        <v>2019</v>
      </c>
      <c r="LSI147" s="26"/>
      <c r="LSJ147" s="14" t="s">
        <v>3142</v>
      </c>
      <c r="LSK147" s="55" t="s">
        <v>3105</v>
      </c>
      <c r="LSL147" s="28" t="s">
        <v>3140</v>
      </c>
      <c r="LSM147" s="28" t="s">
        <v>3141</v>
      </c>
      <c r="LSN147" s="31">
        <v>1995</v>
      </c>
      <c r="LSO147" s="35"/>
      <c r="LSP147" s="31">
        <v>2019</v>
      </c>
      <c r="LSQ147" s="26"/>
      <c r="LSR147" s="14" t="s">
        <v>3142</v>
      </c>
      <c r="LSS147" s="55" t="s">
        <v>3105</v>
      </c>
      <c r="LST147" s="28" t="s">
        <v>3140</v>
      </c>
      <c r="LSU147" s="28" t="s">
        <v>3141</v>
      </c>
      <c r="LSV147" s="31">
        <v>1995</v>
      </c>
      <c r="LSW147" s="35"/>
      <c r="LSX147" s="31">
        <v>2019</v>
      </c>
      <c r="LSY147" s="26"/>
      <c r="LSZ147" s="14" t="s">
        <v>3142</v>
      </c>
      <c r="LTA147" s="55" t="s">
        <v>3105</v>
      </c>
      <c r="LTB147" s="28" t="s">
        <v>3140</v>
      </c>
      <c r="LTC147" s="28" t="s">
        <v>3141</v>
      </c>
      <c r="LTD147" s="31">
        <v>1995</v>
      </c>
      <c r="LTE147" s="35"/>
      <c r="LTF147" s="31">
        <v>2019</v>
      </c>
      <c r="LTG147" s="26"/>
      <c r="LTH147" s="14" t="s">
        <v>3142</v>
      </c>
      <c r="LTI147" s="55" t="s">
        <v>3105</v>
      </c>
      <c r="LTJ147" s="28" t="s">
        <v>3140</v>
      </c>
      <c r="LTK147" s="28" t="s">
        <v>3141</v>
      </c>
      <c r="LTL147" s="31">
        <v>1995</v>
      </c>
      <c r="LTM147" s="35"/>
      <c r="LTN147" s="31">
        <v>2019</v>
      </c>
      <c r="LTO147" s="26"/>
      <c r="LTP147" s="14" t="s">
        <v>3142</v>
      </c>
      <c r="LTQ147" s="55" t="s">
        <v>3105</v>
      </c>
      <c r="LTR147" s="28" t="s">
        <v>3140</v>
      </c>
      <c r="LTS147" s="28" t="s">
        <v>3141</v>
      </c>
      <c r="LTT147" s="31">
        <v>1995</v>
      </c>
      <c r="LTU147" s="35"/>
      <c r="LTV147" s="31">
        <v>2019</v>
      </c>
      <c r="LTW147" s="26"/>
      <c r="LTX147" s="14" t="s">
        <v>3142</v>
      </c>
      <c r="LTY147" s="55" t="s">
        <v>3105</v>
      </c>
      <c r="LTZ147" s="28" t="s">
        <v>3140</v>
      </c>
      <c r="LUA147" s="28" t="s">
        <v>3141</v>
      </c>
      <c r="LUB147" s="31">
        <v>1995</v>
      </c>
      <c r="LUC147" s="35"/>
      <c r="LUD147" s="31">
        <v>2019</v>
      </c>
      <c r="LUE147" s="26"/>
      <c r="LUF147" s="14" t="s">
        <v>3142</v>
      </c>
      <c r="LUG147" s="55" t="s">
        <v>3105</v>
      </c>
      <c r="LUH147" s="28" t="s">
        <v>3140</v>
      </c>
      <c r="LUI147" s="28" t="s">
        <v>3141</v>
      </c>
      <c r="LUJ147" s="31">
        <v>1995</v>
      </c>
      <c r="LUK147" s="35"/>
      <c r="LUL147" s="31">
        <v>2019</v>
      </c>
      <c r="LUM147" s="26"/>
      <c r="LUN147" s="14" t="s">
        <v>3142</v>
      </c>
      <c r="LUO147" s="55" t="s">
        <v>3105</v>
      </c>
      <c r="LUP147" s="28" t="s">
        <v>3140</v>
      </c>
      <c r="LUQ147" s="28" t="s">
        <v>3141</v>
      </c>
      <c r="LUR147" s="31">
        <v>1995</v>
      </c>
      <c r="LUS147" s="35"/>
      <c r="LUT147" s="31">
        <v>2019</v>
      </c>
      <c r="LUU147" s="26"/>
      <c r="LUV147" s="14" t="s">
        <v>3142</v>
      </c>
      <c r="LUW147" s="55" t="s">
        <v>3105</v>
      </c>
      <c r="LUX147" s="28" t="s">
        <v>3140</v>
      </c>
      <c r="LUY147" s="28" t="s">
        <v>3141</v>
      </c>
      <c r="LUZ147" s="31">
        <v>1995</v>
      </c>
      <c r="LVA147" s="35"/>
      <c r="LVB147" s="31">
        <v>2019</v>
      </c>
      <c r="LVC147" s="26"/>
      <c r="LVD147" s="14" t="s">
        <v>3142</v>
      </c>
      <c r="LVE147" s="55" t="s">
        <v>3105</v>
      </c>
      <c r="LVF147" s="28" t="s">
        <v>3140</v>
      </c>
      <c r="LVG147" s="28" t="s">
        <v>3141</v>
      </c>
      <c r="LVH147" s="31">
        <v>1995</v>
      </c>
      <c r="LVI147" s="35"/>
      <c r="LVJ147" s="31">
        <v>2019</v>
      </c>
      <c r="LVK147" s="26"/>
      <c r="LVL147" s="14" t="s">
        <v>3142</v>
      </c>
      <c r="LVM147" s="55" t="s">
        <v>3105</v>
      </c>
      <c r="LVN147" s="28" t="s">
        <v>3140</v>
      </c>
      <c r="LVO147" s="28" t="s">
        <v>3141</v>
      </c>
      <c r="LVP147" s="31">
        <v>1995</v>
      </c>
      <c r="LVQ147" s="35"/>
      <c r="LVR147" s="31">
        <v>2019</v>
      </c>
      <c r="LVS147" s="26"/>
      <c r="LVT147" s="14" t="s">
        <v>3142</v>
      </c>
      <c r="LVU147" s="55" t="s">
        <v>3105</v>
      </c>
      <c r="LVV147" s="28" t="s">
        <v>3140</v>
      </c>
      <c r="LVW147" s="28" t="s">
        <v>3141</v>
      </c>
      <c r="LVX147" s="31">
        <v>1995</v>
      </c>
      <c r="LVY147" s="35"/>
      <c r="LVZ147" s="31">
        <v>2019</v>
      </c>
      <c r="LWA147" s="26"/>
      <c r="LWB147" s="14" t="s">
        <v>3142</v>
      </c>
      <c r="LWC147" s="55" t="s">
        <v>3105</v>
      </c>
      <c r="LWD147" s="28" t="s">
        <v>3140</v>
      </c>
      <c r="LWE147" s="28" t="s">
        <v>3141</v>
      </c>
      <c r="LWF147" s="31">
        <v>1995</v>
      </c>
      <c r="LWG147" s="35"/>
      <c r="LWH147" s="31">
        <v>2019</v>
      </c>
      <c r="LWI147" s="26"/>
      <c r="LWJ147" s="14" t="s">
        <v>3142</v>
      </c>
      <c r="LWK147" s="55" t="s">
        <v>3105</v>
      </c>
      <c r="LWL147" s="28" t="s">
        <v>3140</v>
      </c>
      <c r="LWM147" s="28" t="s">
        <v>3141</v>
      </c>
      <c r="LWN147" s="31">
        <v>1995</v>
      </c>
      <c r="LWO147" s="35"/>
      <c r="LWP147" s="31">
        <v>2019</v>
      </c>
      <c r="LWQ147" s="26"/>
      <c r="LWR147" s="14" t="s">
        <v>3142</v>
      </c>
      <c r="LWS147" s="55" t="s">
        <v>3105</v>
      </c>
      <c r="LWT147" s="28" t="s">
        <v>3140</v>
      </c>
      <c r="LWU147" s="28" t="s">
        <v>3141</v>
      </c>
      <c r="LWV147" s="31">
        <v>1995</v>
      </c>
      <c r="LWW147" s="35"/>
      <c r="LWX147" s="31">
        <v>2019</v>
      </c>
      <c r="LWY147" s="26"/>
      <c r="LWZ147" s="14" t="s">
        <v>3142</v>
      </c>
      <c r="LXA147" s="55" t="s">
        <v>3105</v>
      </c>
      <c r="LXB147" s="28" t="s">
        <v>3140</v>
      </c>
      <c r="LXC147" s="28" t="s">
        <v>3141</v>
      </c>
      <c r="LXD147" s="31">
        <v>1995</v>
      </c>
      <c r="LXE147" s="35"/>
      <c r="LXF147" s="31">
        <v>2019</v>
      </c>
      <c r="LXG147" s="26"/>
      <c r="LXH147" s="14" t="s">
        <v>3142</v>
      </c>
      <c r="LXI147" s="55" t="s">
        <v>3105</v>
      </c>
      <c r="LXJ147" s="28" t="s">
        <v>3140</v>
      </c>
      <c r="LXK147" s="28" t="s">
        <v>3141</v>
      </c>
      <c r="LXL147" s="31">
        <v>1995</v>
      </c>
      <c r="LXM147" s="35"/>
      <c r="LXN147" s="31">
        <v>2019</v>
      </c>
      <c r="LXO147" s="26"/>
      <c r="LXP147" s="14" t="s">
        <v>3142</v>
      </c>
      <c r="LXQ147" s="55" t="s">
        <v>3105</v>
      </c>
      <c r="LXR147" s="28" t="s">
        <v>3140</v>
      </c>
      <c r="LXS147" s="28" t="s">
        <v>3141</v>
      </c>
      <c r="LXT147" s="31">
        <v>1995</v>
      </c>
      <c r="LXU147" s="35"/>
      <c r="LXV147" s="31">
        <v>2019</v>
      </c>
      <c r="LXW147" s="26"/>
      <c r="LXX147" s="14" t="s">
        <v>3142</v>
      </c>
      <c r="LXY147" s="55" t="s">
        <v>3105</v>
      </c>
      <c r="LXZ147" s="28" t="s">
        <v>3140</v>
      </c>
      <c r="LYA147" s="28" t="s">
        <v>3141</v>
      </c>
      <c r="LYB147" s="31">
        <v>1995</v>
      </c>
      <c r="LYC147" s="35"/>
      <c r="LYD147" s="31">
        <v>2019</v>
      </c>
      <c r="LYE147" s="26"/>
      <c r="LYF147" s="14" t="s">
        <v>3142</v>
      </c>
      <c r="LYG147" s="55" t="s">
        <v>3105</v>
      </c>
      <c r="LYH147" s="28" t="s">
        <v>3140</v>
      </c>
      <c r="LYI147" s="28" t="s">
        <v>3141</v>
      </c>
      <c r="LYJ147" s="31">
        <v>1995</v>
      </c>
      <c r="LYK147" s="35"/>
      <c r="LYL147" s="31">
        <v>2019</v>
      </c>
      <c r="LYM147" s="26"/>
      <c r="LYN147" s="14" t="s">
        <v>3142</v>
      </c>
      <c r="LYO147" s="55" t="s">
        <v>3105</v>
      </c>
      <c r="LYP147" s="28" t="s">
        <v>3140</v>
      </c>
      <c r="LYQ147" s="28" t="s">
        <v>3141</v>
      </c>
      <c r="LYR147" s="31">
        <v>1995</v>
      </c>
      <c r="LYS147" s="35"/>
      <c r="LYT147" s="31">
        <v>2019</v>
      </c>
      <c r="LYU147" s="26"/>
      <c r="LYV147" s="14" t="s">
        <v>3142</v>
      </c>
      <c r="LYW147" s="55" t="s">
        <v>3105</v>
      </c>
      <c r="LYX147" s="28" t="s">
        <v>3140</v>
      </c>
      <c r="LYY147" s="28" t="s">
        <v>3141</v>
      </c>
      <c r="LYZ147" s="31">
        <v>1995</v>
      </c>
      <c r="LZA147" s="35"/>
      <c r="LZB147" s="31">
        <v>2019</v>
      </c>
      <c r="LZC147" s="26"/>
      <c r="LZD147" s="14" t="s">
        <v>3142</v>
      </c>
      <c r="LZE147" s="55" t="s">
        <v>3105</v>
      </c>
      <c r="LZF147" s="28" t="s">
        <v>3140</v>
      </c>
      <c r="LZG147" s="28" t="s">
        <v>3141</v>
      </c>
      <c r="LZH147" s="31">
        <v>1995</v>
      </c>
      <c r="LZI147" s="35"/>
      <c r="LZJ147" s="31">
        <v>2019</v>
      </c>
      <c r="LZK147" s="26"/>
      <c r="LZL147" s="14" t="s">
        <v>3142</v>
      </c>
      <c r="LZM147" s="55" t="s">
        <v>3105</v>
      </c>
      <c r="LZN147" s="28" t="s">
        <v>3140</v>
      </c>
      <c r="LZO147" s="28" t="s">
        <v>3141</v>
      </c>
      <c r="LZP147" s="31">
        <v>1995</v>
      </c>
      <c r="LZQ147" s="35"/>
      <c r="LZR147" s="31">
        <v>2019</v>
      </c>
      <c r="LZS147" s="26"/>
      <c r="LZT147" s="14" t="s">
        <v>3142</v>
      </c>
      <c r="LZU147" s="55" t="s">
        <v>3105</v>
      </c>
      <c r="LZV147" s="28" t="s">
        <v>3140</v>
      </c>
      <c r="LZW147" s="28" t="s">
        <v>3141</v>
      </c>
      <c r="LZX147" s="31">
        <v>1995</v>
      </c>
      <c r="LZY147" s="35"/>
      <c r="LZZ147" s="31">
        <v>2019</v>
      </c>
      <c r="MAA147" s="26"/>
      <c r="MAB147" s="14" t="s">
        <v>3142</v>
      </c>
      <c r="MAC147" s="55" t="s">
        <v>3105</v>
      </c>
      <c r="MAD147" s="28" t="s">
        <v>3140</v>
      </c>
      <c r="MAE147" s="28" t="s">
        <v>3141</v>
      </c>
      <c r="MAF147" s="31">
        <v>1995</v>
      </c>
      <c r="MAG147" s="35"/>
      <c r="MAH147" s="31">
        <v>2019</v>
      </c>
      <c r="MAI147" s="26"/>
      <c r="MAJ147" s="14" t="s">
        <v>3142</v>
      </c>
      <c r="MAK147" s="55" t="s">
        <v>3105</v>
      </c>
      <c r="MAL147" s="28" t="s">
        <v>3140</v>
      </c>
      <c r="MAM147" s="28" t="s">
        <v>3141</v>
      </c>
      <c r="MAN147" s="31">
        <v>1995</v>
      </c>
      <c r="MAO147" s="35"/>
      <c r="MAP147" s="31">
        <v>2019</v>
      </c>
      <c r="MAQ147" s="26"/>
      <c r="MAR147" s="14" t="s">
        <v>3142</v>
      </c>
      <c r="MAS147" s="55" t="s">
        <v>3105</v>
      </c>
      <c r="MAT147" s="28" t="s">
        <v>3140</v>
      </c>
      <c r="MAU147" s="28" t="s">
        <v>3141</v>
      </c>
      <c r="MAV147" s="31">
        <v>1995</v>
      </c>
      <c r="MAW147" s="35"/>
      <c r="MAX147" s="31">
        <v>2019</v>
      </c>
      <c r="MAY147" s="26"/>
      <c r="MAZ147" s="14" t="s">
        <v>3142</v>
      </c>
      <c r="MBA147" s="55" t="s">
        <v>3105</v>
      </c>
      <c r="MBB147" s="28" t="s">
        <v>3140</v>
      </c>
      <c r="MBC147" s="28" t="s">
        <v>3141</v>
      </c>
      <c r="MBD147" s="31">
        <v>1995</v>
      </c>
      <c r="MBE147" s="35"/>
      <c r="MBF147" s="31">
        <v>2019</v>
      </c>
      <c r="MBG147" s="26"/>
      <c r="MBH147" s="14" t="s">
        <v>3142</v>
      </c>
      <c r="MBI147" s="55" t="s">
        <v>3105</v>
      </c>
      <c r="MBJ147" s="28" t="s">
        <v>3140</v>
      </c>
      <c r="MBK147" s="28" t="s">
        <v>3141</v>
      </c>
      <c r="MBL147" s="31">
        <v>1995</v>
      </c>
      <c r="MBM147" s="35"/>
      <c r="MBN147" s="31">
        <v>2019</v>
      </c>
      <c r="MBO147" s="26"/>
      <c r="MBP147" s="14" t="s">
        <v>3142</v>
      </c>
      <c r="MBQ147" s="55" t="s">
        <v>3105</v>
      </c>
      <c r="MBR147" s="28" t="s">
        <v>3140</v>
      </c>
      <c r="MBS147" s="28" t="s">
        <v>3141</v>
      </c>
      <c r="MBT147" s="31">
        <v>1995</v>
      </c>
      <c r="MBU147" s="35"/>
      <c r="MBV147" s="31">
        <v>2019</v>
      </c>
      <c r="MBW147" s="26"/>
      <c r="MBX147" s="14" t="s">
        <v>3142</v>
      </c>
      <c r="MBY147" s="55" t="s">
        <v>3105</v>
      </c>
      <c r="MBZ147" s="28" t="s">
        <v>3140</v>
      </c>
      <c r="MCA147" s="28" t="s">
        <v>3141</v>
      </c>
      <c r="MCB147" s="31">
        <v>1995</v>
      </c>
      <c r="MCC147" s="35"/>
      <c r="MCD147" s="31">
        <v>2019</v>
      </c>
      <c r="MCE147" s="26"/>
      <c r="MCF147" s="14" t="s">
        <v>3142</v>
      </c>
      <c r="MCG147" s="55" t="s">
        <v>3105</v>
      </c>
      <c r="MCH147" s="28" t="s">
        <v>3140</v>
      </c>
      <c r="MCI147" s="28" t="s">
        <v>3141</v>
      </c>
      <c r="MCJ147" s="31">
        <v>1995</v>
      </c>
      <c r="MCK147" s="35"/>
      <c r="MCL147" s="31">
        <v>2019</v>
      </c>
      <c r="MCM147" s="26"/>
      <c r="MCN147" s="14" t="s">
        <v>3142</v>
      </c>
      <c r="MCO147" s="55" t="s">
        <v>3105</v>
      </c>
      <c r="MCP147" s="28" t="s">
        <v>3140</v>
      </c>
      <c r="MCQ147" s="28" t="s">
        <v>3141</v>
      </c>
      <c r="MCR147" s="31">
        <v>1995</v>
      </c>
      <c r="MCS147" s="35"/>
      <c r="MCT147" s="31">
        <v>2019</v>
      </c>
      <c r="MCU147" s="26"/>
      <c r="MCV147" s="14" t="s">
        <v>3142</v>
      </c>
      <c r="MCW147" s="55" t="s">
        <v>3105</v>
      </c>
      <c r="MCX147" s="28" t="s">
        <v>3140</v>
      </c>
      <c r="MCY147" s="28" t="s">
        <v>3141</v>
      </c>
      <c r="MCZ147" s="31">
        <v>1995</v>
      </c>
      <c r="MDA147" s="35"/>
      <c r="MDB147" s="31">
        <v>2019</v>
      </c>
      <c r="MDC147" s="26"/>
      <c r="MDD147" s="14" t="s">
        <v>3142</v>
      </c>
      <c r="MDE147" s="55" t="s">
        <v>3105</v>
      </c>
      <c r="MDF147" s="28" t="s">
        <v>3140</v>
      </c>
      <c r="MDG147" s="28" t="s">
        <v>3141</v>
      </c>
      <c r="MDH147" s="31">
        <v>1995</v>
      </c>
      <c r="MDI147" s="35"/>
      <c r="MDJ147" s="31">
        <v>2019</v>
      </c>
      <c r="MDK147" s="26"/>
      <c r="MDL147" s="14" t="s">
        <v>3142</v>
      </c>
      <c r="MDM147" s="55" t="s">
        <v>3105</v>
      </c>
      <c r="MDN147" s="28" t="s">
        <v>3140</v>
      </c>
      <c r="MDO147" s="28" t="s">
        <v>3141</v>
      </c>
      <c r="MDP147" s="31">
        <v>1995</v>
      </c>
      <c r="MDQ147" s="35"/>
      <c r="MDR147" s="31">
        <v>2019</v>
      </c>
      <c r="MDS147" s="26"/>
      <c r="MDT147" s="14" t="s">
        <v>3142</v>
      </c>
      <c r="MDU147" s="55" t="s">
        <v>3105</v>
      </c>
      <c r="MDV147" s="28" t="s">
        <v>3140</v>
      </c>
      <c r="MDW147" s="28" t="s">
        <v>3141</v>
      </c>
      <c r="MDX147" s="31">
        <v>1995</v>
      </c>
      <c r="MDY147" s="35"/>
      <c r="MDZ147" s="31">
        <v>2019</v>
      </c>
      <c r="MEA147" s="26"/>
      <c r="MEB147" s="14" t="s">
        <v>3142</v>
      </c>
      <c r="MEC147" s="55" t="s">
        <v>3105</v>
      </c>
      <c r="MED147" s="28" t="s">
        <v>3140</v>
      </c>
      <c r="MEE147" s="28" t="s">
        <v>3141</v>
      </c>
      <c r="MEF147" s="31">
        <v>1995</v>
      </c>
      <c r="MEG147" s="35"/>
      <c r="MEH147" s="31">
        <v>2019</v>
      </c>
      <c r="MEI147" s="26"/>
      <c r="MEJ147" s="14" t="s">
        <v>3142</v>
      </c>
      <c r="MEK147" s="55" t="s">
        <v>3105</v>
      </c>
      <c r="MEL147" s="28" t="s">
        <v>3140</v>
      </c>
      <c r="MEM147" s="28" t="s">
        <v>3141</v>
      </c>
      <c r="MEN147" s="31">
        <v>1995</v>
      </c>
      <c r="MEO147" s="35"/>
      <c r="MEP147" s="31">
        <v>2019</v>
      </c>
      <c r="MEQ147" s="26"/>
      <c r="MER147" s="14" t="s">
        <v>3142</v>
      </c>
      <c r="MES147" s="55" t="s">
        <v>3105</v>
      </c>
      <c r="MET147" s="28" t="s">
        <v>3140</v>
      </c>
      <c r="MEU147" s="28" t="s">
        <v>3141</v>
      </c>
      <c r="MEV147" s="31">
        <v>1995</v>
      </c>
      <c r="MEW147" s="35"/>
      <c r="MEX147" s="31">
        <v>2019</v>
      </c>
      <c r="MEY147" s="26"/>
      <c r="MEZ147" s="14" t="s">
        <v>3142</v>
      </c>
      <c r="MFA147" s="55" t="s">
        <v>3105</v>
      </c>
      <c r="MFB147" s="28" t="s">
        <v>3140</v>
      </c>
      <c r="MFC147" s="28" t="s">
        <v>3141</v>
      </c>
      <c r="MFD147" s="31">
        <v>1995</v>
      </c>
      <c r="MFE147" s="35"/>
      <c r="MFF147" s="31">
        <v>2019</v>
      </c>
      <c r="MFG147" s="26"/>
      <c r="MFH147" s="14" t="s">
        <v>3142</v>
      </c>
      <c r="MFI147" s="55" t="s">
        <v>3105</v>
      </c>
      <c r="MFJ147" s="28" t="s">
        <v>3140</v>
      </c>
      <c r="MFK147" s="28" t="s">
        <v>3141</v>
      </c>
      <c r="MFL147" s="31">
        <v>1995</v>
      </c>
      <c r="MFM147" s="35"/>
      <c r="MFN147" s="31">
        <v>2019</v>
      </c>
      <c r="MFO147" s="26"/>
      <c r="MFP147" s="14" t="s">
        <v>3142</v>
      </c>
      <c r="MFQ147" s="55" t="s">
        <v>3105</v>
      </c>
      <c r="MFR147" s="28" t="s">
        <v>3140</v>
      </c>
      <c r="MFS147" s="28" t="s">
        <v>3141</v>
      </c>
      <c r="MFT147" s="31">
        <v>1995</v>
      </c>
      <c r="MFU147" s="35"/>
      <c r="MFV147" s="31">
        <v>2019</v>
      </c>
      <c r="MFW147" s="26"/>
      <c r="MFX147" s="14" t="s">
        <v>3142</v>
      </c>
      <c r="MFY147" s="55" t="s">
        <v>3105</v>
      </c>
      <c r="MFZ147" s="28" t="s">
        <v>3140</v>
      </c>
      <c r="MGA147" s="28" t="s">
        <v>3141</v>
      </c>
      <c r="MGB147" s="31">
        <v>1995</v>
      </c>
      <c r="MGC147" s="35"/>
      <c r="MGD147" s="31">
        <v>2019</v>
      </c>
      <c r="MGE147" s="26"/>
      <c r="MGF147" s="14" t="s">
        <v>3142</v>
      </c>
      <c r="MGG147" s="55" t="s">
        <v>3105</v>
      </c>
      <c r="MGH147" s="28" t="s">
        <v>3140</v>
      </c>
      <c r="MGI147" s="28" t="s">
        <v>3141</v>
      </c>
      <c r="MGJ147" s="31">
        <v>1995</v>
      </c>
      <c r="MGK147" s="35"/>
      <c r="MGL147" s="31">
        <v>2019</v>
      </c>
      <c r="MGM147" s="26"/>
      <c r="MGN147" s="14" t="s">
        <v>3142</v>
      </c>
      <c r="MGO147" s="55" t="s">
        <v>3105</v>
      </c>
      <c r="MGP147" s="28" t="s">
        <v>3140</v>
      </c>
      <c r="MGQ147" s="28" t="s">
        <v>3141</v>
      </c>
      <c r="MGR147" s="31">
        <v>1995</v>
      </c>
      <c r="MGS147" s="35"/>
      <c r="MGT147" s="31">
        <v>2019</v>
      </c>
      <c r="MGU147" s="26"/>
      <c r="MGV147" s="14" t="s">
        <v>3142</v>
      </c>
      <c r="MGW147" s="55" t="s">
        <v>3105</v>
      </c>
      <c r="MGX147" s="28" t="s">
        <v>3140</v>
      </c>
      <c r="MGY147" s="28" t="s">
        <v>3141</v>
      </c>
      <c r="MGZ147" s="31">
        <v>1995</v>
      </c>
      <c r="MHA147" s="35"/>
      <c r="MHB147" s="31">
        <v>2019</v>
      </c>
      <c r="MHC147" s="26"/>
      <c r="MHD147" s="14" t="s">
        <v>3142</v>
      </c>
      <c r="MHE147" s="55" t="s">
        <v>3105</v>
      </c>
      <c r="MHF147" s="28" t="s">
        <v>3140</v>
      </c>
      <c r="MHG147" s="28" t="s">
        <v>3141</v>
      </c>
      <c r="MHH147" s="31">
        <v>1995</v>
      </c>
      <c r="MHI147" s="35"/>
      <c r="MHJ147" s="31">
        <v>2019</v>
      </c>
      <c r="MHK147" s="26"/>
      <c r="MHL147" s="14" t="s">
        <v>3142</v>
      </c>
      <c r="MHM147" s="55" t="s">
        <v>3105</v>
      </c>
      <c r="MHN147" s="28" t="s">
        <v>3140</v>
      </c>
      <c r="MHO147" s="28" t="s">
        <v>3141</v>
      </c>
      <c r="MHP147" s="31">
        <v>1995</v>
      </c>
      <c r="MHQ147" s="35"/>
      <c r="MHR147" s="31">
        <v>2019</v>
      </c>
      <c r="MHS147" s="26"/>
      <c r="MHT147" s="14" t="s">
        <v>3142</v>
      </c>
      <c r="MHU147" s="55" t="s">
        <v>3105</v>
      </c>
      <c r="MHV147" s="28" t="s">
        <v>3140</v>
      </c>
      <c r="MHW147" s="28" t="s">
        <v>3141</v>
      </c>
      <c r="MHX147" s="31">
        <v>1995</v>
      </c>
      <c r="MHY147" s="35"/>
      <c r="MHZ147" s="31">
        <v>2019</v>
      </c>
      <c r="MIA147" s="26"/>
      <c r="MIB147" s="14" t="s">
        <v>3142</v>
      </c>
      <c r="MIC147" s="55" t="s">
        <v>3105</v>
      </c>
      <c r="MID147" s="28" t="s">
        <v>3140</v>
      </c>
      <c r="MIE147" s="28" t="s">
        <v>3141</v>
      </c>
      <c r="MIF147" s="31">
        <v>1995</v>
      </c>
      <c r="MIG147" s="35"/>
      <c r="MIH147" s="31">
        <v>2019</v>
      </c>
      <c r="MII147" s="26"/>
      <c r="MIJ147" s="14" t="s">
        <v>3142</v>
      </c>
      <c r="MIK147" s="55" t="s">
        <v>3105</v>
      </c>
      <c r="MIL147" s="28" t="s">
        <v>3140</v>
      </c>
      <c r="MIM147" s="28" t="s">
        <v>3141</v>
      </c>
      <c r="MIN147" s="31">
        <v>1995</v>
      </c>
      <c r="MIO147" s="35"/>
      <c r="MIP147" s="31">
        <v>2019</v>
      </c>
      <c r="MIQ147" s="26"/>
      <c r="MIR147" s="14" t="s">
        <v>3142</v>
      </c>
      <c r="MIS147" s="55" t="s">
        <v>3105</v>
      </c>
      <c r="MIT147" s="28" t="s">
        <v>3140</v>
      </c>
      <c r="MIU147" s="28" t="s">
        <v>3141</v>
      </c>
      <c r="MIV147" s="31">
        <v>1995</v>
      </c>
      <c r="MIW147" s="35"/>
      <c r="MIX147" s="31">
        <v>2019</v>
      </c>
      <c r="MIY147" s="26"/>
      <c r="MIZ147" s="14" t="s">
        <v>3142</v>
      </c>
      <c r="MJA147" s="55" t="s">
        <v>3105</v>
      </c>
      <c r="MJB147" s="28" t="s">
        <v>3140</v>
      </c>
      <c r="MJC147" s="28" t="s">
        <v>3141</v>
      </c>
      <c r="MJD147" s="31">
        <v>1995</v>
      </c>
      <c r="MJE147" s="35"/>
      <c r="MJF147" s="31">
        <v>2019</v>
      </c>
      <c r="MJG147" s="26"/>
      <c r="MJH147" s="14" t="s">
        <v>3142</v>
      </c>
      <c r="MJI147" s="55" t="s">
        <v>3105</v>
      </c>
      <c r="MJJ147" s="28" t="s">
        <v>3140</v>
      </c>
      <c r="MJK147" s="28" t="s">
        <v>3141</v>
      </c>
      <c r="MJL147" s="31">
        <v>1995</v>
      </c>
      <c r="MJM147" s="35"/>
      <c r="MJN147" s="31">
        <v>2019</v>
      </c>
      <c r="MJO147" s="26"/>
      <c r="MJP147" s="14" t="s">
        <v>3142</v>
      </c>
      <c r="MJQ147" s="55" t="s">
        <v>3105</v>
      </c>
      <c r="MJR147" s="28" t="s">
        <v>3140</v>
      </c>
      <c r="MJS147" s="28" t="s">
        <v>3141</v>
      </c>
      <c r="MJT147" s="31">
        <v>1995</v>
      </c>
      <c r="MJU147" s="35"/>
      <c r="MJV147" s="31">
        <v>2019</v>
      </c>
      <c r="MJW147" s="26"/>
      <c r="MJX147" s="14" t="s">
        <v>3142</v>
      </c>
      <c r="MJY147" s="55" t="s">
        <v>3105</v>
      </c>
      <c r="MJZ147" s="28" t="s">
        <v>3140</v>
      </c>
      <c r="MKA147" s="28" t="s">
        <v>3141</v>
      </c>
      <c r="MKB147" s="31">
        <v>1995</v>
      </c>
      <c r="MKC147" s="35"/>
      <c r="MKD147" s="31">
        <v>2019</v>
      </c>
      <c r="MKE147" s="26"/>
      <c r="MKF147" s="14" t="s">
        <v>3142</v>
      </c>
      <c r="MKG147" s="55" t="s">
        <v>3105</v>
      </c>
      <c r="MKH147" s="28" t="s">
        <v>3140</v>
      </c>
      <c r="MKI147" s="28" t="s">
        <v>3141</v>
      </c>
      <c r="MKJ147" s="31">
        <v>1995</v>
      </c>
      <c r="MKK147" s="35"/>
      <c r="MKL147" s="31">
        <v>2019</v>
      </c>
      <c r="MKM147" s="26"/>
      <c r="MKN147" s="14" t="s">
        <v>3142</v>
      </c>
      <c r="MKO147" s="55" t="s">
        <v>3105</v>
      </c>
      <c r="MKP147" s="28" t="s">
        <v>3140</v>
      </c>
      <c r="MKQ147" s="28" t="s">
        <v>3141</v>
      </c>
      <c r="MKR147" s="31">
        <v>1995</v>
      </c>
      <c r="MKS147" s="35"/>
      <c r="MKT147" s="31">
        <v>2019</v>
      </c>
      <c r="MKU147" s="26"/>
      <c r="MKV147" s="14" t="s">
        <v>3142</v>
      </c>
      <c r="MKW147" s="55" t="s">
        <v>3105</v>
      </c>
      <c r="MKX147" s="28" t="s">
        <v>3140</v>
      </c>
      <c r="MKY147" s="28" t="s">
        <v>3141</v>
      </c>
      <c r="MKZ147" s="31">
        <v>1995</v>
      </c>
      <c r="MLA147" s="35"/>
      <c r="MLB147" s="31">
        <v>2019</v>
      </c>
      <c r="MLC147" s="26"/>
      <c r="MLD147" s="14" t="s">
        <v>3142</v>
      </c>
      <c r="MLE147" s="55" t="s">
        <v>3105</v>
      </c>
      <c r="MLF147" s="28" t="s">
        <v>3140</v>
      </c>
      <c r="MLG147" s="28" t="s">
        <v>3141</v>
      </c>
      <c r="MLH147" s="31">
        <v>1995</v>
      </c>
      <c r="MLI147" s="35"/>
      <c r="MLJ147" s="31">
        <v>2019</v>
      </c>
      <c r="MLK147" s="26"/>
      <c r="MLL147" s="14" t="s">
        <v>3142</v>
      </c>
      <c r="MLM147" s="55" t="s">
        <v>3105</v>
      </c>
      <c r="MLN147" s="28" t="s">
        <v>3140</v>
      </c>
      <c r="MLO147" s="28" t="s">
        <v>3141</v>
      </c>
      <c r="MLP147" s="31">
        <v>1995</v>
      </c>
      <c r="MLQ147" s="35"/>
      <c r="MLR147" s="31">
        <v>2019</v>
      </c>
      <c r="MLS147" s="26"/>
      <c r="MLT147" s="14" t="s">
        <v>3142</v>
      </c>
      <c r="MLU147" s="55" t="s">
        <v>3105</v>
      </c>
      <c r="MLV147" s="28" t="s">
        <v>3140</v>
      </c>
      <c r="MLW147" s="28" t="s">
        <v>3141</v>
      </c>
      <c r="MLX147" s="31">
        <v>1995</v>
      </c>
      <c r="MLY147" s="35"/>
      <c r="MLZ147" s="31">
        <v>2019</v>
      </c>
      <c r="MMA147" s="26"/>
      <c r="MMB147" s="14" t="s">
        <v>3142</v>
      </c>
      <c r="MMC147" s="55" t="s">
        <v>3105</v>
      </c>
      <c r="MMD147" s="28" t="s">
        <v>3140</v>
      </c>
      <c r="MME147" s="28" t="s">
        <v>3141</v>
      </c>
      <c r="MMF147" s="31">
        <v>1995</v>
      </c>
      <c r="MMG147" s="35"/>
      <c r="MMH147" s="31">
        <v>2019</v>
      </c>
      <c r="MMI147" s="26"/>
      <c r="MMJ147" s="14" t="s">
        <v>3142</v>
      </c>
      <c r="MMK147" s="55" t="s">
        <v>3105</v>
      </c>
      <c r="MML147" s="28" t="s">
        <v>3140</v>
      </c>
      <c r="MMM147" s="28" t="s">
        <v>3141</v>
      </c>
      <c r="MMN147" s="31">
        <v>1995</v>
      </c>
      <c r="MMO147" s="35"/>
      <c r="MMP147" s="31">
        <v>2019</v>
      </c>
      <c r="MMQ147" s="26"/>
      <c r="MMR147" s="14" t="s">
        <v>3142</v>
      </c>
      <c r="MMS147" s="55" t="s">
        <v>3105</v>
      </c>
      <c r="MMT147" s="28" t="s">
        <v>3140</v>
      </c>
      <c r="MMU147" s="28" t="s">
        <v>3141</v>
      </c>
      <c r="MMV147" s="31">
        <v>1995</v>
      </c>
      <c r="MMW147" s="35"/>
      <c r="MMX147" s="31">
        <v>2019</v>
      </c>
      <c r="MMY147" s="26"/>
      <c r="MMZ147" s="14" t="s">
        <v>3142</v>
      </c>
      <c r="MNA147" s="55" t="s">
        <v>3105</v>
      </c>
      <c r="MNB147" s="28" t="s">
        <v>3140</v>
      </c>
      <c r="MNC147" s="28" t="s">
        <v>3141</v>
      </c>
      <c r="MND147" s="31">
        <v>1995</v>
      </c>
      <c r="MNE147" s="35"/>
      <c r="MNF147" s="31">
        <v>2019</v>
      </c>
      <c r="MNG147" s="26"/>
      <c r="MNH147" s="14" t="s">
        <v>3142</v>
      </c>
      <c r="MNI147" s="55" t="s">
        <v>3105</v>
      </c>
      <c r="MNJ147" s="28" t="s">
        <v>3140</v>
      </c>
      <c r="MNK147" s="28" t="s">
        <v>3141</v>
      </c>
      <c r="MNL147" s="31">
        <v>1995</v>
      </c>
      <c r="MNM147" s="35"/>
      <c r="MNN147" s="31">
        <v>2019</v>
      </c>
      <c r="MNO147" s="26"/>
      <c r="MNP147" s="14" t="s">
        <v>3142</v>
      </c>
      <c r="MNQ147" s="55" t="s">
        <v>3105</v>
      </c>
      <c r="MNR147" s="28" t="s">
        <v>3140</v>
      </c>
      <c r="MNS147" s="28" t="s">
        <v>3141</v>
      </c>
      <c r="MNT147" s="31">
        <v>1995</v>
      </c>
      <c r="MNU147" s="35"/>
      <c r="MNV147" s="31">
        <v>2019</v>
      </c>
      <c r="MNW147" s="26"/>
      <c r="MNX147" s="14" t="s">
        <v>3142</v>
      </c>
      <c r="MNY147" s="55" t="s">
        <v>3105</v>
      </c>
      <c r="MNZ147" s="28" t="s">
        <v>3140</v>
      </c>
      <c r="MOA147" s="28" t="s">
        <v>3141</v>
      </c>
      <c r="MOB147" s="31">
        <v>1995</v>
      </c>
      <c r="MOC147" s="35"/>
      <c r="MOD147" s="31">
        <v>2019</v>
      </c>
      <c r="MOE147" s="26"/>
      <c r="MOF147" s="14" t="s">
        <v>3142</v>
      </c>
      <c r="MOG147" s="55" t="s">
        <v>3105</v>
      </c>
      <c r="MOH147" s="28" t="s">
        <v>3140</v>
      </c>
      <c r="MOI147" s="28" t="s">
        <v>3141</v>
      </c>
      <c r="MOJ147" s="31">
        <v>1995</v>
      </c>
      <c r="MOK147" s="35"/>
      <c r="MOL147" s="31">
        <v>2019</v>
      </c>
      <c r="MOM147" s="26"/>
      <c r="MON147" s="14" t="s">
        <v>3142</v>
      </c>
      <c r="MOO147" s="55" t="s">
        <v>3105</v>
      </c>
      <c r="MOP147" s="28" t="s">
        <v>3140</v>
      </c>
      <c r="MOQ147" s="28" t="s">
        <v>3141</v>
      </c>
      <c r="MOR147" s="31">
        <v>1995</v>
      </c>
      <c r="MOS147" s="35"/>
      <c r="MOT147" s="31">
        <v>2019</v>
      </c>
      <c r="MOU147" s="26"/>
      <c r="MOV147" s="14" t="s">
        <v>3142</v>
      </c>
      <c r="MOW147" s="55" t="s">
        <v>3105</v>
      </c>
      <c r="MOX147" s="28" t="s">
        <v>3140</v>
      </c>
      <c r="MOY147" s="28" t="s">
        <v>3141</v>
      </c>
      <c r="MOZ147" s="31">
        <v>1995</v>
      </c>
      <c r="MPA147" s="35"/>
      <c r="MPB147" s="31">
        <v>2019</v>
      </c>
      <c r="MPC147" s="26"/>
      <c r="MPD147" s="14" t="s">
        <v>3142</v>
      </c>
      <c r="MPE147" s="55" t="s">
        <v>3105</v>
      </c>
      <c r="MPF147" s="28" t="s">
        <v>3140</v>
      </c>
      <c r="MPG147" s="28" t="s">
        <v>3141</v>
      </c>
      <c r="MPH147" s="31">
        <v>1995</v>
      </c>
      <c r="MPI147" s="35"/>
      <c r="MPJ147" s="31">
        <v>2019</v>
      </c>
      <c r="MPK147" s="26"/>
      <c r="MPL147" s="14" t="s">
        <v>3142</v>
      </c>
      <c r="MPM147" s="55" t="s">
        <v>3105</v>
      </c>
      <c r="MPN147" s="28" t="s">
        <v>3140</v>
      </c>
      <c r="MPO147" s="28" t="s">
        <v>3141</v>
      </c>
      <c r="MPP147" s="31">
        <v>1995</v>
      </c>
      <c r="MPQ147" s="35"/>
      <c r="MPR147" s="31">
        <v>2019</v>
      </c>
      <c r="MPS147" s="26"/>
      <c r="MPT147" s="14" t="s">
        <v>3142</v>
      </c>
      <c r="MPU147" s="55" t="s">
        <v>3105</v>
      </c>
      <c r="MPV147" s="28" t="s">
        <v>3140</v>
      </c>
      <c r="MPW147" s="28" t="s">
        <v>3141</v>
      </c>
      <c r="MPX147" s="31">
        <v>1995</v>
      </c>
      <c r="MPY147" s="35"/>
      <c r="MPZ147" s="31">
        <v>2019</v>
      </c>
      <c r="MQA147" s="26"/>
      <c r="MQB147" s="14" t="s">
        <v>3142</v>
      </c>
      <c r="MQC147" s="55" t="s">
        <v>3105</v>
      </c>
      <c r="MQD147" s="28" t="s">
        <v>3140</v>
      </c>
      <c r="MQE147" s="28" t="s">
        <v>3141</v>
      </c>
      <c r="MQF147" s="31">
        <v>1995</v>
      </c>
      <c r="MQG147" s="35"/>
      <c r="MQH147" s="31">
        <v>2019</v>
      </c>
      <c r="MQI147" s="26"/>
      <c r="MQJ147" s="14" t="s">
        <v>3142</v>
      </c>
      <c r="MQK147" s="55" t="s">
        <v>3105</v>
      </c>
      <c r="MQL147" s="28" t="s">
        <v>3140</v>
      </c>
      <c r="MQM147" s="28" t="s">
        <v>3141</v>
      </c>
      <c r="MQN147" s="31">
        <v>1995</v>
      </c>
      <c r="MQO147" s="35"/>
      <c r="MQP147" s="31">
        <v>2019</v>
      </c>
      <c r="MQQ147" s="26"/>
      <c r="MQR147" s="14" t="s">
        <v>3142</v>
      </c>
      <c r="MQS147" s="55" t="s">
        <v>3105</v>
      </c>
      <c r="MQT147" s="28" t="s">
        <v>3140</v>
      </c>
      <c r="MQU147" s="28" t="s">
        <v>3141</v>
      </c>
      <c r="MQV147" s="31">
        <v>1995</v>
      </c>
      <c r="MQW147" s="35"/>
      <c r="MQX147" s="31">
        <v>2019</v>
      </c>
      <c r="MQY147" s="26"/>
      <c r="MQZ147" s="14" t="s">
        <v>3142</v>
      </c>
      <c r="MRA147" s="55" t="s">
        <v>3105</v>
      </c>
      <c r="MRB147" s="28" t="s">
        <v>3140</v>
      </c>
      <c r="MRC147" s="28" t="s">
        <v>3141</v>
      </c>
      <c r="MRD147" s="31">
        <v>1995</v>
      </c>
      <c r="MRE147" s="35"/>
      <c r="MRF147" s="31">
        <v>2019</v>
      </c>
      <c r="MRG147" s="26"/>
      <c r="MRH147" s="14" t="s">
        <v>3142</v>
      </c>
      <c r="MRI147" s="55" t="s">
        <v>3105</v>
      </c>
      <c r="MRJ147" s="28" t="s">
        <v>3140</v>
      </c>
      <c r="MRK147" s="28" t="s">
        <v>3141</v>
      </c>
      <c r="MRL147" s="31">
        <v>1995</v>
      </c>
      <c r="MRM147" s="35"/>
      <c r="MRN147" s="31">
        <v>2019</v>
      </c>
      <c r="MRO147" s="26"/>
      <c r="MRP147" s="14" t="s">
        <v>3142</v>
      </c>
      <c r="MRQ147" s="55" t="s">
        <v>3105</v>
      </c>
      <c r="MRR147" s="28" t="s">
        <v>3140</v>
      </c>
      <c r="MRS147" s="28" t="s">
        <v>3141</v>
      </c>
      <c r="MRT147" s="31">
        <v>1995</v>
      </c>
      <c r="MRU147" s="35"/>
      <c r="MRV147" s="31">
        <v>2019</v>
      </c>
      <c r="MRW147" s="26"/>
      <c r="MRX147" s="14" t="s">
        <v>3142</v>
      </c>
      <c r="MRY147" s="55" t="s">
        <v>3105</v>
      </c>
      <c r="MRZ147" s="28" t="s">
        <v>3140</v>
      </c>
      <c r="MSA147" s="28" t="s">
        <v>3141</v>
      </c>
      <c r="MSB147" s="31">
        <v>1995</v>
      </c>
      <c r="MSC147" s="35"/>
      <c r="MSD147" s="31">
        <v>2019</v>
      </c>
      <c r="MSE147" s="26"/>
      <c r="MSF147" s="14" t="s">
        <v>3142</v>
      </c>
      <c r="MSG147" s="55" t="s">
        <v>3105</v>
      </c>
      <c r="MSH147" s="28" t="s">
        <v>3140</v>
      </c>
      <c r="MSI147" s="28" t="s">
        <v>3141</v>
      </c>
      <c r="MSJ147" s="31">
        <v>1995</v>
      </c>
      <c r="MSK147" s="35"/>
      <c r="MSL147" s="31">
        <v>2019</v>
      </c>
      <c r="MSM147" s="26"/>
      <c r="MSN147" s="14" t="s">
        <v>3142</v>
      </c>
      <c r="MSO147" s="55" t="s">
        <v>3105</v>
      </c>
      <c r="MSP147" s="28" t="s">
        <v>3140</v>
      </c>
      <c r="MSQ147" s="28" t="s">
        <v>3141</v>
      </c>
      <c r="MSR147" s="31">
        <v>1995</v>
      </c>
      <c r="MSS147" s="35"/>
      <c r="MST147" s="31">
        <v>2019</v>
      </c>
      <c r="MSU147" s="26"/>
      <c r="MSV147" s="14" t="s">
        <v>3142</v>
      </c>
      <c r="MSW147" s="55" t="s">
        <v>3105</v>
      </c>
      <c r="MSX147" s="28" t="s">
        <v>3140</v>
      </c>
      <c r="MSY147" s="28" t="s">
        <v>3141</v>
      </c>
      <c r="MSZ147" s="31">
        <v>1995</v>
      </c>
      <c r="MTA147" s="35"/>
      <c r="MTB147" s="31">
        <v>2019</v>
      </c>
      <c r="MTC147" s="26"/>
      <c r="MTD147" s="14" t="s">
        <v>3142</v>
      </c>
      <c r="MTE147" s="55" t="s">
        <v>3105</v>
      </c>
      <c r="MTF147" s="28" t="s">
        <v>3140</v>
      </c>
      <c r="MTG147" s="28" t="s">
        <v>3141</v>
      </c>
      <c r="MTH147" s="31">
        <v>1995</v>
      </c>
      <c r="MTI147" s="35"/>
      <c r="MTJ147" s="31">
        <v>2019</v>
      </c>
      <c r="MTK147" s="26"/>
      <c r="MTL147" s="14" t="s">
        <v>3142</v>
      </c>
      <c r="MTM147" s="55" t="s">
        <v>3105</v>
      </c>
      <c r="MTN147" s="28" t="s">
        <v>3140</v>
      </c>
      <c r="MTO147" s="28" t="s">
        <v>3141</v>
      </c>
      <c r="MTP147" s="31">
        <v>1995</v>
      </c>
      <c r="MTQ147" s="35"/>
      <c r="MTR147" s="31">
        <v>2019</v>
      </c>
      <c r="MTS147" s="26"/>
      <c r="MTT147" s="14" t="s">
        <v>3142</v>
      </c>
      <c r="MTU147" s="55" t="s">
        <v>3105</v>
      </c>
      <c r="MTV147" s="28" t="s">
        <v>3140</v>
      </c>
      <c r="MTW147" s="28" t="s">
        <v>3141</v>
      </c>
      <c r="MTX147" s="31">
        <v>1995</v>
      </c>
      <c r="MTY147" s="35"/>
      <c r="MTZ147" s="31">
        <v>2019</v>
      </c>
      <c r="MUA147" s="26"/>
      <c r="MUB147" s="14" t="s">
        <v>3142</v>
      </c>
      <c r="MUC147" s="55" t="s">
        <v>3105</v>
      </c>
      <c r="MUD147" s="28" t="s">
        <v>3140</v>
      </c>
      <c r="MUE147" s="28" t="s">
        <v>3141</v>
      </c>
      <c r="MUF147" s="31">
        <v>1995</v>
      </c>
      <c r="MUG147" s="35"/>
      <c r="MUH147" s="31">
        <v>2019</v>
      </c>
      <c r="MUI147" s="26"/>
      <c r="MUJ147" s="14" t="s">
        <v>3142</v>
      </c>
      <c r="MUK147" s="55" t="s">
        <v>3105</v>
      </c>
      <c r="MUL147" s="28" t="s">
        <v>3140</v>
      </c>
      <c r="MUM147" s="28" t="s">
        <v>3141</v>
      </c>
      <c r="MUN147" s="31">
        <v>1995</v>
      </c>
      <c r="MUO147" s="35"/>
      <c r="MUP147" s="31">
        <v>2019</v>
      </c>
      <c r="MUQ147" s="26"/>
      <c r="MUR147" s="14" t="s">
        <v>3142</v>
      </c>
      <c r="MUS147" s="55" t="s">
        <v>3105</v>
      </c>
      <c r="MUT147" s="28" t="s">
        <v>3140</v>
      </c>
      <c r="MUU147" s="28" t="s">
        <v>3141</v>
      </c>
      <c r="MUV147" s="31">
        <v>1995</v>
      </c>
      <c r="MUW147" s="35"/>
      <c r="MUX147" s="31">
        <v>2019</v>
      </c>
      <c r="MUY147" s="26"/>
      <c r="MUZ147" s="14" t="s">
        <v>3142</v>
      </c>
      <c r="MVA147" s="55" t="s">
        <v>3105</v>
      </c>
      <c r="MVB147" s="28" t="s">
        <v>3140</v>
      </c>
      <c r="MVC147" s="28" t="s">
        <v>3141</v>
      </c>
      <c r="MVD147" s="31">
        <v>1995</v>
      </c>
      <c r="MVE147" s="35"/>
      <c r="MVF147" s="31">
        <v>2019</v>
      </c>
      <c r="MVG147" s="26"/>
      <c r="MVH147" s="14" t="s">
        <v>3142</v>
      </c>
      <c r="MVI147" s="55" t="s">
        <v>3105</v>
      </c>
      <c r="MVJ147" s="28" t="s">
        <v>3140</v>
      </c>
      <c r="MVK147" s="28" t="s">
        <v>3141</v>
      </c>
      <c r="MVL147" s="31">
        <v>1995</v>
      </c>
      <c r="MVM147" s="35"/>
      <c r="MVN147" s="31">
        <v>2019</v>
      </c>
      <c r="MVO147" s="26"/>
      <c r="MVP147" s="14" t="s">
        <v>3142</v>
      </c>
      <c r="MVQ147" s="55" t="s">
        <v>3105</v>
      </c>
      <c r="MVR147" s="28" t="s">
        <v>3140</v>
      </c>
      <c r="MVS147" s="28" t="s">
        <v>3141</v>
      </c>
      <c r="MVT147" s="31">
        <v>1995</v>
      </c>
      <c r="MVU147" s="35"/>
      <c r="MVV147" s="31">
        <v>2019</v>
      </c>
      <c r="MVW147" s="26"/>
      <c r="MVX147" s="14" t="s">
        <v>3142</v>
      </c>
      <c r="MVY147" s="55" t="s">
        <v>3105</v>
      </c>
      <c r="MVZ147" s="28" t="s">
        <v>3140</v>
      </c>
      <c r="MWA147" s="28" t="s">
        <v>3141</v>
      </c>
      <c r="MWB147" s="31">
        <v>1995</v>
      </c>
      <c r="MWC147" s="35"/>
      <c r="MWD147" s="31">
        <v>2019</v>
      </c>
      <c r="MWE147" s="26"/>
      <c r="MWF147" s="14" t="s">
        <v>3142</v>
      </c>
      <c r="MWG147" s="55" t="s">
        <v>3105</v>
      </c>
      <c r="MWH147" s="28" t="s">
        <v>3140</v>
      </c>
      <c r="MWI147" s="28" t="s">
        <v>3141</v>
      </c>
      <c r="MWJ147" s="31">
        <v>1995</v>
      </c>
      <c r="MWK147" s="35"/>
      <c r="MWL147" s="31">
        <v>2019</v>
      </c>
      <c r="MWM147" s="26"/>
      <c r="MWN147" s="14" t="s">
        <v>3142</v>
      </c>
      <c r="MWO147" s="55" t="s">
        <v>3105</v>
      </c>
      <c r="MWP147" s="28" t="s">
        <v>3140</v>
      </c>
      <c r="MWQ147" s="28" t="s">
        <v>3141</v>
      </c>
      <c r="MWR147" s="31">
        <v>1995</v>
      </c>
      <c r="MWS147" s="35"/>
      <c r="MWT147" s="31">
        <v>2019</v>
      </c>
      <c r="MWU147" s="26"/>
      <c r="MWV147" s="14" t="s">
        <v>3142</v>
      </c>
      <c r="MWW147" s="55" t="s">
        <v>3105</v>
      </c>
      <c r="MWX147" s="28" t="s">
        <v>3140</v>
      </c>
      <c r="MWY147" s="28" t="s">
        <v>3141</v>
      </c>
      <c r="MWZ147" s="31">
        <v>1995</v>
      </c>
      <c r="MXA147" s="35"/>
      <c r="MXB147" s="31">
        <v>2019</v>
      </c>
      <c r="MXC147" s="26"/>
      <c r="MXD147" s="14" t="s">
        <v>3142</v>
      </c>
      <c r="MXE147" s="55" t="s">
        <v>3105</v>
      </c>
      <c r="MXF147" s="28" t="s">
        <v>3140</v>
      </c>
      <c r="MXG147" s="28" t="s">
        <v>3141</v>
      </c>
      <c r="MXH147" s="31">
        <v>1995</v>
      </c>
      <c r="MXI147" s="35"/>
      <c r="MXJ147" s="31">
        <v>2019</v>
      </c>
      <c r="MXK147" s="26"/>
      <c r="MXL147" s="14" t="s">
        <v>3142</v>
      </c>
      <c r="MXM147" s="55" t="s">
        <v>3105</v>
      </c>
      <c r="MXN147" s="28" t="s">
        <v>3140</v>
      </c>
      <c r="MXO147" s="28" t="s">
        <v>3141</v>
      </c>
      <c r="MXP147" s="31">
        <v>1995</v>
      </c>
      <c r="MXQ147" s="35"/>
      <c r="MXR147" s="31">
        <v>2019</v>
      </c>
      <c r="MXS147" s="26"/>
      <c r="MXT147" s="14" t="s">
        <v>3142</v>
      </c>
      <c r="MXU147" s="55" t="s">
        <v>3105</v>
      </c>
      <c r="MXV147" s="28" t="s">
        <v>3140</v>
      </c>
      <c r="MXW147" s="28" t="s">
        <v>3141</v>
      </c>
      <c r="MXX147" s="31">
        <v>1995</v>
      </c>
      <c r="MXY147" s="35"/>
      <c r="MXZ147" s="31">
        <v>2019</v>
      </c>
      <c r="MYA147" s="26"/>
      <c r="MYB147" s="14" t="s">
        <v>3142</v>
      </c>
      <c r="MYC147" s="55" t="s">
        <v>3105</v>
      </c>
      <c r="MYD147" s="28" t="s">
        <v>3140</v>
      </c>
      <c r="MYE147" s="28" t="s">
        <v>3141</v>
      </c>
      <c r="MYF147" s="31">
        <v>1995</v>
      </c>
      <c r="MYG147" s="35"/>
      <c r="MYH147" s="31">
        <v>2019</v>
      </c>
      <c r="MYI147" s="26"/>
      <c r="MYJ147" s="14" t="s">
        <v>3142</v>
      </c>
      <c r="MYK147" s="55" t="s">
        <v>3105</v>
      </c>
      <c r="MYL147" s="28" t="s">
        <v>3140</v>
      </c>
      <c r="MYM147" s="28" t="s">
        <v>3141</v>
      </c>
      <c r="MYN147" s="31">
        <v>1995</v>
      </c>
      <c r="MYO147" s="35"/>
      <c r="MYP147" s="31">
        <v>2019</v>
      </c>
      <c r="MYQ147" s="26"/>
      <c r="MYR147" s="14" t="s">
        <v>3142</v>
      </c>
      <c r="MYS147" s="55" t="s">
        <v>3105</v>
      </c>
      <c r="MYT147" s="28" t="s">
        <v>3140</v>
      </c>
      <c r="MYU147" s="28" t="s">
        <v>3141</v>
      </c>
      <c r="MYV147" s="31">
        <v>1995</v>
      </c>
      <c r="MYW147" s="35"/>
      <c r="MYX147" s="31">
        <v>2019</v>
      </c>
      <c r="MYY147" s="26"/>
      <c r="MYZ147" s="14" t="s">
        <v>3142</v>
      </c>
      <c r="MZA147" s="55" t="s">
        <v>3105</v>
      </c>
      <c r="MZB147" s="28" t="s">
        <v>3140</v>
      </c>
      <c r="MZC147" s="28" t="s">
        <v>3141</v>
      </c>
      <c r="MZD147" s="31">
        <v>1995</v>
      </c>
      <c r="MZE147" s="35"/>
      <c r="MZF147" s="31">
        <v>2019</v>
      </c>
      <c r="MZG147" s="26"/>
      <c r="MZH147" s="14" t="s">
        <v>3142</v>
      </c>
      <c r="MZI147" s="55" t="s">
        <v>3105</v>
      </c>
      <c r="MZJ147" s="28" t="s">
        <v>3140</v>
      </c>
      <c r="MZK147" s="28" t="s">
        <v>3141</v>
      </c>
      <c r="MZL147" s="31">
        <v>1995</v>
      </c>
      <c r="MZM147" s="35"/>
      <c r="MZN147" s="31">
        <v>2019</v>
      </c>
      <c r="MZO147" s="26"/>
      <c r="MZP147" s="14" t="s">
        <v>3142</v>
      </c>
      <c r="MZQ147" s="55" t="s">
        <v>3105</v>
      </c>
      <c r="MZR147" s="28" t="s">
        <v>3140</v>
      </c>
      <c r="MZS147" s="28" t="s">
        <v>3141</v>
      </c>
      <c r="MZT147" s="31">
        <v>1995</v>
      </c>
      <c r="MZU147" s="35"/>
      <c r="MZV147" s="31">
        <v>2019</v>
      </c>
      <c r="MZW147" s="26"/>
      <c r="MZX147" s="14" t="s">
        <v>3142</v>
      </c>
      <c r="MZY147" s="55" t="s">
        <v>3105</v>
      </c>
      <c r="MZZ147" s="28" t="s">
        <v>3140</v>
      </c>
      <c r="NAA147" s="28" t="s">
        <v>3141</v>
      </c>
      <c r="NAB147" s="31">
        <v>1995</v>
      </c>
      <c r="NAC147" s="35"/>
      <c r="NAD147" s="31">
        <v>2019</v>
      </c>
      <c r="NAE147" s="26"/>
      <c r="NAF147" s="14" t="s">
        <v>3142</v>
      </c>
      <c r="NAG147" s="55" t="s">
        <v>3105</v>
      </c>
      <c r="NAH147" s="28" t="s">
        <v>3140</v>
      </c>
      <c r="NAI147" s="28" t="s">
        <v>3141</v>
      </c>
      <c r="NAJ147" s="31">
        <v>1995</v>
      </c>
      <c r="NAK147" s="35"/>
      <c r="NAL147" s="31">
        <v>2019</v>
      </c>
      <c r="NAM147" s="26"/>
      <c r="NAN147" s="14" t="s">
        <v>3142</v>
      </c>
      <c r="NAO147" s="55" t="s">
        <v>3105</v>
      </c>
      <c r="NAP147" s="28" t="s">
        <v>3140</v>
      </c>
      <c r="NAQ147" s="28" t="s">
        <v>3141</v>
      </c>
      <c r="NAR147" s="31">
        <v>1995</v>
      </c>
      <c r="NAS147" s="35"/>
      <c r="NAT147" s="31">
        <v>2019</v>
      </c>
      <c r="NAU147" s="26"/>
      <c r="NAV147" s="14" t="s">
        <v>3142</v>
      </c>
      <c r="NAW147" s="55" t="s">
        <v>3105</v>
      </c>
      <c r="NAX147" s="28" t="s">
        <v>3140</v>
      </c>
      <c r="NAY147" s="28" t="s">
        <v>3141</v>
      </c>
      <c r="NAZ147" s="31">
        <v>1995</v>
      </c>
      <c r="NBA147" s="35"/>
      <c r="NBB147" s="31">
        <v>2019</v>
      </c>
      <c r="NBC147" s="26"/>
      <c r="NBD147" s="14" t="s">
        <v>3142</v>
      </c>
      <c r="NBE147" s="55" t="s">
        <v>3105</v>
      </c>
      <c r="NBF147" s="28" t="s">
        <v>3140</v>
      </c>
      <c r="NBG147" s="28" t="s">
        <v>3141</v>
      </c>
      <c r="NBH147" s="31">
        <v>1995</v>
      </c>
      <c r="NBI147" s="35"/>
      <c r="NBJ147" s="31">
        <v>2019</v>
      </c>
      <c r="NBK147" s="26"/>
      <c r="NBL147" s="14" t="s">
        <v>3142</v>
      </c>
      <c r="NBM147" s="55" t="s">
        <v>3105</v>
      </c>
      <c r="NBN147" s="28" t="s">
        <v>3140</v>
      </c>
      <c r="NBO147" s="28" t="s">
        <v>3141</v>
      </c>
      <c r="NBP147" s="31">
        <v>1995</v>
      </c>
      <c r="NBQ147" s="35"/>
      <c r="NBR147" s="31">
        <v>2019</v>
      </c>
      <c r="NBS147" s="26"/>
      <c r="NBT147" s="14" t="s">
        <v>3142</v>
      </c>
      <c r="NBU147" s="55" t="s">
        <v>3105</v>
      </c>
      <c r="NBV147" s="28" t="s">
        <v>3140</v>
      </c>
      <c r="NBW147" s="28" t="s">
        <v>3141</v>
      </c>
      <c r="NBX147" s="31">
        <v>1995</v>
      </c>
      <c r="NBY147" s="35"/>
      <c r="NBZ147" s="31">
        <v>2019</v>
      </c>
      <c r="NCA147" s="26"/>
      <c r="NCB147" s="14" t="s">
        <v>3142</v>
      </c>
      <c r="NCC147" s="55" t="s">
        <v>3105</v>
      </c>
      <c r="NCD147" s="28" t="s">
        <v>3140</v>
      </c>
      <c r="NCE147" s="28" t="s">
        <v>3141</v>
      </c>
      <c r="NCF147" s="31">
        <v>1995</v>
      </c>
      <c r="NCG147" s="35"/>
      <c r="NCH147" s="31">
        <v>2019</v>
      </c>
      <c r="NCI147" s="26"/>
      <c r="NCJ147" s="14" t="s">
        <v>3142</v>
      </c>
      <c r="NCK147" s="55" t="s">
        <v>3105</v>
      </c>
      <c r="NCL147" s="28" t="s">
        <v>3140</v>
      </c>
      <c r="NCM147" s="28" t="s">
        <v>3141</v>
      </c>
      <c r="NCN147" s="31">
        <v>1995</v>
      </c>
      <c r="NCO147" s="35"/>
      <c r="NCP147" s="31">
        <v>2019</v>
      </c>
      <c r="NCQ147" s="26"/>
      <c r="NCR147" s="14" t="s">
        <v>3142</v>
      </c>
      <c r="NCS147" s="55" t="s">
        <v>3105</v>
      </c>
      <c r="NCT147" s="28" t="s">
        <v>3140</v>
      </c>
      <c r="NCU147" s="28" t="s">
        <v>3141</v>
      </c>
      <c r="NCV147" s="31">
        <v>1995</v>
      </c>
      <c r="NCW147" s="35"/>
      <c r="NCX147" s="31">
        <v>2019</v>
      </c>
      <c r="NCY147" s="26"/>
      <c r="NCZ147" s="14" t="s">
        <v>3142</v>
      </c>
      <c r="NDA147" s="55" t="s">
        <v>3105</v>
      </c>
      <c r="NDB147" s="28" t="s">
        <v>3140</v>
      </c>
      <c r="NDC147" s="28" t="s">
        <v>3141</v>
      </c>
      <c r="NDD147" s="31">
        <v>1995</v>
      </c>
      <c r="NDE147" s="35"/>
      <c r="NDF147" s="31">
        <v>2019</v>
      </c>
      <c r="NDG147" s="26"/>
      <c r="NDH147" s="14" t="s">
        <v>3142</v>
      </c>
      <c r="NDI147" s="55" t="s">
        <v>3105</v>
      </c>
      <c r="NDJ147" s="28" t="s">
        <v>3140</v>
      </c>
      <c r="NDK147" s="28" t="s">
        <v>3141</v>
      </c>
      <c r="NDL147" s="31">
        <v>1995</v>
      </c>
      <c r="NDM147" s="35"/>
      <c r="NDN147" s="31">
        <v>2019</v>
      </c>
      <c r="NDO147" s="26"/>
      <c r="NDP147" s="14" t="s">
        <v>3142</v>
      </c>
      <c r="NDQ147" s="55" t="s">
        <v>3105</v>
      </c>
      <c r="NDR147" s="28" t="s">
        <v>3140</v>
      </c>
      <c r="NDS147" s="28" t="s">
        <v>3141</v>
      </c>
      <c r="NDT147" s="31">
        <v>1995</v>
      </c>
      <c r="NDU147" s="35"/>
      <c r="NDV147" s="31">
        <v>2019</v>
      </c>
      <c r="NDW147" s="26"/>
      <c r="NDX147" s="14" t="s">
        <v>3142</v>
      </c>
      <c r="NDY147" s="55" t="s">
        <v>3105</v>
      </c>
      <c r="NDZ147" s="28" t="s">
        <v>3140</v>
      </c>
      <c r="NEA147" s="28" t="s">
        <v>3141</v>
      </c>
      <c r="NEB147" s="31">
        <v>1995</v>
      </c>
      <c r="NEC147" s="35"/>
      <c r="NED147" s="31">
        <v>2019</v>
      </c>
      <c r="NEE147" s="26"/>
      <c r="NEF147" s="14" t="s">
        <v>3142</v>
      </c>
      <c r="NEG147" s="55" t="s">
        <v>3105</v>
      </c>
      <c r="NEH147" s="28" t="s">
        <v>3140</v>
      </c>
      <c r="NEI147" s="28" t="s">
        <v>3141</v>
      </c>
      <c r="NEJ147" s="31">
        <v>1995</v>
      </c>
      <c r="NEK147" s="35"/>
      <c r="NEL147" s="31">
        <v>2019</v>
      </c>
      <c r="NEM147" s="26"/>
      <c r="NEN147" s="14" t="s">
        <v>3142</v>
      </c>
      <c r="NEO147" s="55" t="s">
        <v>3105</v>
      </c>
      <c r="NEP147" s="28" t="s">
        <v>3140</v>
      </c>
      <c r="NEQ147" s="28" t="s">
        <v>3141</v>
      </c>
      <c r="NER147" s="31">
        <v>1995</v>
      </c>
      <c r="NES147" s="35"/>
      <c r="NET147" s="31">
        <v>2019</v>
      </c>
      <c r="NEU147" s="26"/>
      <c r="NEV147" s="14" t="s">
        <v>3142</v>
      </c>
      <c r="NEW147" s="55" t="s">
        <v>3105</v>
      </c>
      <c r="NEX147" s="28" t="s">
        <v>3140</v>
      </c>
      <c r="NEY147" s="28" t="s">
        <v>3141</v>
      </c>
      <c r="NEZ147" s="31">
        <v>1995</v>
      </c>
      <c r="NFA147" s="35"/>
      <c r="NFB147" s="31">
        <v>2019</v>
      </c>
      <c r="NFC147" s="26"/>
      <c r="NFD147" s="14" t="s">
        <v>3142</v>
      </c>
      <c r="NFE147" s="55" t="s">
        <v>3105</v>
      </c>
      <c r="NFF147" s="28" t="s">
        <v>3140</v>
      </c>
      <c r="NFG147" s="28" t="s">
        <v>3141</v>
      </c>
      <c r="NFH147" s="31">
        <v>1995</v>
      </c>
      <c r="NFI147" s="35"/>
      <c r="NFJ147" s="31">
        <v>2019</v>
      </c>
      <c r="NFK147" s="26"/>
      <c r="NFL147" s="14" t="s">
        <v>3142</v>
      </c>
      <c r="NFM147" s="55" t="s">
        <v>3105</v>
      </c>
      <c r="NFN147" s="28" t="s">
        <v>3140</v>
      </c>
      <c r="NFO147" s="28" t="s">
        <v>3141</v>
      </c>
      <c r="NFP147" s="31">
        <v>1995</v>
      </c>
      <c r="NFQ147" s="35"/>
      <c r="NFR147" s="31">
        <v>2019</v>
      </c>
      <c r="NFS147" s="26"/>
      <c r="NFT147" s="14" t="s">
        <v>3142</v>
      </c>
      <c r="NFU147" s="55" t="s">
        <v>3105</v>
      </c>
      <c r="NFV147" s="28" t="s">
        <v>3140</v>
      </c>
      <c r="NFW147" s="28" t="s">
        <v>3141</v>
      </c>
      <c r="NFX147" s="31">
        <v>1995</v>
      </c>
      <c r="NFY147" s="35"/>
      <c r="NFZ147" s="31">
        <v>2019</v>
      </c>
      <c r="NGA147" s="26"/>
      <c r="NGB147" s="14" t="s">
        <v>3142</v>
      </c>
      <c r="NGC147" s="55" t="s">
        <v>3105</v>
      </c>
      <c r="NGD147" s="28" t="s">
        <v>3140</v>
      </c>
      <c r="NGE147" s="28" t="s">
        <v>3141</v>
      </c>
      <c r="NGF147" s="31">
        <v>1995</v>
      </c>
      <c r="NGG147" s="35"/>
      <c r="NGH147" s="31">
        <v>2019</v>
      </c>
      <c r="NGI147" s="26"/>
      <c r="NGJ147" s="14" t="s">
        <v>3142</v>
      </c>
      <c r="NGK147" s="55" t="s">
        <v>3105</v>
      </c>
      <c r="NGL147" s="28" t="s">
        <v>3140</v>
      </c>
      <c r="NGM147" s="28" t="s">
        <v>3141</v>
      </c>
      <c r="NGN147" s="31">
        <v>1995</v>
      </c>
      <c r="NGO147" s="35"/>
      <c r="NGP147" s="31">
        <v>2019</v>
      </c>
      <c r="NGQ147" s="26"/>
      <c r="NGR147" s="14" t="s">
        <v>3142</v>
      </c>
      <c r="NGS147" s="55" t="s">
        <v>3105</v>
      </c>
      <c r="NGT147" s="28" t="s">
        <v>3140</v>
      </c>
      <c r="NGU147" s="28" t="s">
        <v>3141</v>
      </c>
      <c r="NGV147" s="31">
        <v>1995</v>
      </c>
      <c r="NGW147" s="35"/>
      <c r="NGX147" s="31">
        <v>2019</v>
      </c>
      <c r="NGY147" s="26"/>
      <c r="NGZ147" s="14" t="s">
        <v>3142</v>
      </c>
      <c r="NHA147" s="55" t="s">
        <v>3105</v>
      </c>
      <c r="NHB147" s="28" t="s">
        <v>3140</v>
      </c>
      <c r="NHC147" s="28" t="s">
        <v>3141</v>
      </c>
      <c r="NHD147" s="31">
        <v>1995</v>
      </c>
      <c r="NHE147" s="35"/>
      <c r="NHF147" s="31">
        <v>2019</v>
      </c>
      <c r="NHG147" s="26"/>
      <c r="NHH147" s="14" t="s">
        <v>3142</v>
      </c>
      <c r="NHI147" s="55" t="s">
        <v>3105</v>
      </c>
      <c r="NHJ147" s="28" t="s">
        <v>3140</v>
      </c>
      <c r="NHK147" s="28" t="s">
        <v>3141</v>
      </c>
      <c r="NHL147" s="31">
        <v>1995</v>
      </c>
      <c r="NHM147" s="35"/>
      <c r="NHN147" s="31">
        <v>2019</v>
      </c>
      <c r="NHO147" s="26"/>
      <c r="NHP147" s="14" t="s">
        <v>3142</v>
      </c>
      <c r="NHQ147" s="55" t="s">
        <v>3105</v>
      </c>
      <c r="NHR147" s="28" t="s">
        <v>3140</v>
      </c>
      <c r="NHS147" s="28" t="s">
        <v>3141</v>
      </c>
      <c r="NHT147" s="31">
        <v>1995</v>
      </c>
      <c r="NHU147" s="35"/>
      <c r="NHV147" s="31">
        <v>2019</v>
      </c>
      <c r="NHW147" s="26"/>
      <c r="NHX147" s="14" t="s">
        <v>3142</v>
      </c>
      <c r="NHY147" s="55" t="s">
        <v>3105</v>
      </c>
      <c r="NHZ147" s="28" t="s">
        <v>3140</v>
      </c>
      <c r="NIA147" s="28" t="s">
        <v>3141</v>
      </c>
      <c r="NIB147" s="31">
        <v>1995</v>
      </c>
      <c r="NIC147" s="35"/>
      <c r="NID147" s="31">
        <v>2019</v>
      </c>
      <c r="NIE147" s="26"/>
      <c r="NIF147" s="14" t="s">
        <v>3142</v>
      </c>
      <c r="NIG147" s="55" t="s">
        <v>3105</v>
      </c>
      <c r="NIH147" s="28" t="s">
        <v>3140</v>
      </c>
      <c r="NII147" s="28" t="s">
        <v>3141</v>
      </c>
      <c r="NIJ147" s="31">
        <v>1995</v>
      </c>
      <c r="NIK147" s="35"/>
      <c r="NIL147" s="31">
        <v>2019</v>
      </c>
      <c r="NIM147" s="26"/>
      <c r="NIN147" s="14" t="s">
        <v>3142</v>
      </c>
      <c r="NIO147" s="55" t="s">
        <v>3105</v>
      </c>
      <c r="NIP147" s="28" t="s">
        <v>3140</v>
      </c>
      <c r="NIQ147" s="28" t="s">
        <v>3141</v>
      </c>
      <c r="NIR147" s="31">
        <v>1995</v>
      </c>
      <c r="NIS147" s="35"/>
      <c r="NIT147" s="31">
        <v>2019</v>
      </c>
      <c r="NIU147" s="26"/>
      <c r="NIV147" s="14" t="s">
        <v>3142</v>
      </c>
      <c r="NIW147" s="55" t="s">
        <v>3105</v>
      </c>
      <c r="NIX147" s="28" t="s">
        <v>3140</v>
      </c>
      <c r="NIY147" s="28" t="s">
        <v>3141</v>
      </c>
      <c r="NIZ147" s="31">
        <v>1995</v>
      </c>
      <c r="NJA147" s="35"/>
      <c r="NJB147" s="31">
        <v>2019</v>
      </c>
      <c r="NJC147" s="26"/>
      <c r="NJD147" s="14" t="s">
        <v>3142</v>
      </c>
      <c r="NJE147" s="55" t="s">
        <v>3105</v>
      </c>
      <c r="NJF147" s="28" t="s">
        <v>3140</v>
      </c>
      <c r="NJG147" s="28" t="s">
        <v>3141</v>
      </c>
      <c r="NJH147" s="31">
        <v>1995</v>
      </c>
      <c r="NJI147" s="35"/>
      <c r="NJJ147" s="31">
        <v>2019</v>
      </c>
      <c r="NJK147" s="26"/>
      <c r="NJL147" s="14" t="s">
        <v>3142</v>
      </c>
      <c r="NJM147" s="55" t="s">
        <v>3105</v>
      </c>
      <c r="NJN147" s="28" t="s">
        <v>3140</v>
      </c>
      <c r="NJO147" s="28" t="s">
        <v>3141</v>
      </c>
      <c r="NJP147" s="31">
        <v>1995</v>
      </c>
      <c r="NJQ147" s="35"/>
      <c r="NJR147" s="31">
        <v>2019</v>
      </c>
      <c r="NJS147" s="26"/>
      <c r="NJT147" s="14" t="s">
        <v>3142</v>
      </c>
      <c r="NJU147" s="55" t="s">
        <v>3105</v>
      </c>
      <c r="NJV147" s="28" t="s">
        <v>3140</v>
      </c>
      <c r="NJW147" s="28" t="s">
        <v>3141</v>
      </c>
      <c r="NJX147" s="31">
        <v>1995</v>
      </c>
      <c r="NJY147" s="35"/>
      <c r="NJZ147" s="31">
        <v>2019</v>
      </c>
      <c r="NKA147" s="26"/>
      <c r="NKB147" s="14" t="s">
        <v>3142</v>
      </c>
      <c r="NKC147" s="55" t="s">
        <v>3105</v>
      </c>
      <c r="NKD147" s="28" t="s">
        <v>3140</v>
      </c>
      <c r="NKE147" s="28" t="s">
        <v>3141</v>
      </c>
      <c r="NKF147" s="31">
        <v>1995</v>
      </c>
      <c r="NKG147" s="35"/>
      <c r="NKH147" s="31">
        <v>2019</v>
      </c>
      <c r="NKI147" s="26"/>
      <c r="NKJ147" s="14" t="s">
        <v>3142</v>
      </c>
      <c r="NKK147" s="55" t="s">
        <v>3105</v>
      </c>
      <c r="NKL147" s="28" t="s">
        <v>3140</v>
      </c>
      <c r="NKM147" s="28" t="s">
        <v>3141</v>
      </c>
      <c r="NKN147" s="31">
        <v>1995</v>
      </c>
      <c r="NKO147" s="35"/>
      <c r="NKP147" s="31">
        <v>2019</v>
      </c>
      <c r="NKQ147" s="26"/>
      <c r="NKR147" s="14" t="s">
        <v>3142</v>
      </c>
      <c r="NKS147" s="55" t="s">
        <v>3105</v>
      </c>
      <c r="NKT147" s="28" t="s">
        <v>3140</v>
      </c>
      <c r="NKU147" s="28" t="s">
        <v>3141</v>
      </c>
      <c r="NKV147" s="31">
        <v>1995</v>
      </c>
      <c r="NKW147" s="35"/>
      <c r="NKX147" s="31">
        <v>2019</v>
      </c>
      <c r="NKY147" s="26"/>
      <c r="NKZ147" s="14" t="s">
        <v>3142</v>
      </c>
      <c r="NLA147" s="55" t="s">
        <v>3105</v>
      </c>
      <c r="NLB147" s="28" t="s">
        <v>3140</v>
      </c>
      <c r="NLC147" s="28" t="s">
        <v>3141</v>
      </c>
      <c r="NLD147" s="31">
        <v>1995</v>
      </c>
      <c r="NLE147" s="35"/>
      <c r="NLF147" s="31">
        <v>2019</v>
      </c>
      <c r="NLG147" s="26"/>
      <c r="NLH147" s="14" t="s">
        <v>3142</v>
      </c>
      <c r="NLI147" s="55" t="s">
        <v>3105</v>
      </c>
      <c r="NLJ147" s="28" t="s">
        <v>3140</v>
      </c>
      <c r="NLK147" s="28" t="s">
        <v>3141</v>
      </c>
      <c r="NLL147" s="31">
        <v>1995</v>
      </c>
      <c r="NLM147" s="35"/>
      <c r="NLN147" s="31">
        <v>2019</v>
      </c>
      <c r="NLO147" s="26"/>
      <c r="NLP147" s="14" t="s">
        <v>3142</v>
      </c>
      <c r="NLQ147" s="55" t="s">
        <v>3105</v>
      </c>
      <c r="NLR147" s="28" t="s">
        <v>3140</v>
      </c>
      <c r="NLS147" s="28" t="s">
        <v>3141</v>
      </c>
      <c r="NLT147" s="31">
        <v>1995</v>
      </c>
      <c r="NLU147" s="35"/>
      <c r="NLV147" s="31">
        <v>2019</v>
      </c>
      <c r="NLW147" s="26"/>
      <c r="NLX147" s="14" t="s">
        <v>3142</v>
      </c>
      <c r="NLY147" s="55" t="s">
        <v>3105</v>
      </c>
      <c r="NLZ147" s="28" t="s">
        <v>3140</v>
      </c>
      <c r="NMA147" s="28" t="s">
        <v>3141</v>
      </c>
      <c r="NMB147" s="31">
        <v>1995</v>
      </c>
      <c r="NMC147" s="35"/>
      <c r="NMD147" s="31">
        <v>2019</v>
      </c>
      <c r="NME147" s="26"/>
      <c r="NMF147" s="14" t="s">
        <v>3142</v>
      </c>
      <c r="NMG147" s="55" t="s">
        <v>3105</v>
      </c>
      <c r="NMH147" s="28" t="s">
        <v>3140</v>
      </c>
      <c r="NMI147" s="28" t="s">
        <v>3141</v>
      </c>
      <c r="NMJ147" s="31">
        <v>1995</v>
      </c>
      <c r="NMK147" s="35"/>
      <c r="NML147" s="31">
        <v>2019</v>
      </c>
      <c r="NMM147" s="26"/>
      <c r="NMN147" s="14" t="s">
        <v>3142</v>
      </c>
      <c r="NMO147" s="55" t="s">
        <v>3105</v>
      </c>
      <c r="NMP147" s="28" t="s">
        <v>3140</v>
      </c>
      <c r="NMQ147" s="28" t="s">
        <v>3141</v>
      </c>
      <c r="NMR147" s="31">
        <v>1995</v>
      </c>
      <c r="NMS147" s="35"/>
      <c r="NMT147" s="31">
        <v>2019</v>
      </c>
      <c r="NMU147" s="26"/>
      <c r="NMV147" s="14" t="s">
        <v>3142</v>
      </c>
      <c r="NMW147" s="55" t="s">
        <v>3105</v>
      </c>
      <c r="NMX147" s="28" t="s">
        <v>3140</v>
      </c>
      <c r="NMY147" s="28" t="s">
        <v>3141</v>
      </c>
      <c r="NMZ147" s="31">
        <v>1995</v>
      </c>
      <c r="NNA147" s="35"/>
      <c r="NNB147" s="31">
        <v>2019</v>
      </c>
      <c r="NNC147" s="26"/>
      <c r="NND147" s="14" t="s">
        <v>3142</v>
      </c>
      <c r="NNE147" s="55" t="s">
        <v>3105</v>
      </c>
      <c r="NNF147" s="28" t="s">
        <v>3140</v>
      </c>
      <c r="NNG147" s="28" t="s">
        <v>3141</v>
      </c>
      <c r="NNH147" s="31">
        <v>1995</v>
      </c>
      <c r="NNI147" s="35"/>
      <c r="NNJ147" s="31">
        <v>2019</v>
      </c>
      <c r="NNK147" s="26"/>
      <c r="NNL147" s="14" t="s">
        <v>3142</v>
      </c>
      <c r="NNM147" s="55" t="s">
        <v>3105</v>
      </c>
      <c r="NNN147" s="28" t="s">
        <v>3140</v>
      </c>
      <c r="NNO147" s="28" t="s">
        <v>3141</v>
      </c>
      <c r="NNP147" s="31">
        <v>1995</v>
      </c>
      <c r="NNQ147" s="35"/>
      <c r="NNR147" s="31">
        <v>2019</v>
      </c>
      <c r="NNS147" s="26"/>
      <c r="NNT147" s="14" t="s">
        <v>3142</v>
      </c>
      <c r="NNU147" s="55" t="s">
        <v>3105</v>
      </c>
      <c r="NNV147" s="28" t="s">
        <v>3140</v>
      </c>
      <c r="NNW147" s="28" t="s">
        <v>3141</v>
      </c>
      <c r="NNX147" s="31">
        <v>1995</v>
      </c>
      <c r="NNY147" s="35"/>
      <c r="NNZ147" s="31">
        <v>2019</v>
      </c>
      <c r="NOA147" s="26"/>
      <c r="NOB147" s="14" t="s">
        <v>3142</v>
      </c>
      <c r="NOC147" s="55" t="s">
        <v>3105</v>
      </c>
      <c r="NOD147" s="28" t="s">
        <v>3140</v>
      </c>
      <c r="NOE147" s="28" t="s">
        <v>3141</v>
      </c>
      <c r="NOF147" s="31">
        <v>1995</v>
      </c>
      <c r="NOG147" s="35"/>
      <c r="NOH147" s="31">
        <v>2019</v>
      </c>
      <c r="NOI147" s="26"/>
      <c r="NOJ147" s="14" t="s">
        <v>3142</v>
      </c>
      <c r="NOK147" s="55" t="s">
        <v>3105</v>
      </c>
      <c r="NOL147" s="28" t="s">
        <v>3140</v>
      </c>
      <c r="NOM147" s="28" t="s">
        <v>3141</v>
      </c>
      <c r="NON147" s="31">
        <v>1995</v>
      </c>
      <c r="NOO147" s="35"/>
      <c r="NOP147" s="31">
        <v>2019</v>
      </c>
      <c r="NOQ147" s="26"/>
      <c r="NOR147" s="14" t="s">
        <v>3142</v>
      </c>
      <c r="NOS147" s="55" t="s">
        <v>3105</v>
      </c>
      <c r="NOT147" s="28" t="s">
        <v>3140</v>
      </c>
      <c r="NOU147" s="28" t="s">
        <v>3141</v>
      </c>
      <c r="NOV147" s="31">
        <v>1995</v>
      </c>
      <c r="NOW147" s="35"/>
      <c r="NOX147" s="31">
        <v>2019</v>
      </c>
      <c r="NOY147" s="26"/>
      <c r="NOZ147" s="14" t="s">
        <v>3142</v>
      </c>
      <c r="NPA147" s="55" t="s">
        <v>3105</v>
      </c>
      <c r="NPB147" s="28" t="s">
        <v>3140</v>
      </c>
      <c r="NPC147" s="28" t="s">
        <v>3141</v>
      </c>
      <c r="NPD147" s="31">
        <v>1995</v>
      </c>
      <c r="NPE147" s="35"/>
      <c r="NPF147" s="31">
        <v>2019</v>
      </c>
      <c r="NPG147" s="26"/>
      <c r="NPH147" s="14" t="s">
        <v>3142</v>
      </c>
      <c r="NPI147" s="55" t="s">
        <v>3105</v>
      </c>
      <c r="NPJ147" s="28" t="s">
        <v>3140</v>
      </c>
      <c r="NPK147" s="28" t="s">
        <v>3141</v>
      </c>
      <c r="NPL147" s="31">
        <v>1995</v>
      </c>
      <c r="NPM147" s="35"/>
      <c r="NPN147" s="31">
        <v>2019</v>
      </c>
      <c r="NPO147" s="26"/>
      <c r="NPP147" s="14" t="s">
        <v>3142</v>
      </c>
      <c r="NPQ147" s="55" t="s">
        <v>3105</v>
      </c>
      <c r="NPR147" s="28" t="s">
        <v>3140</v>
      </c>
      <c r="NPS147" s="28" t="s">
        <v>3141</v>
      </c>
      <c r="NPT147" s="31">
        <v>1995</v>
      </c>
      <c r="NPU147" s="35"/>
      <c r="NPV147" s="31">
        <v>2019</v>
      </c>
      <c r="NPW147" s="26"/>
      <c r="NPX147" s="14" t="s">
        <v>3142</v>
      </c>
      <c r="NPY147" s="55" t="s">
        <v>3105</v>
      </c>
      <c r="NPZ147" s="28" t="s">
        <v>3140</v>
      </c>
      <c r="NQA147" s="28" t="s">
        <v>3141</v>
      </c>
      <c r="NQB147" s="31">
        <v>1995</v>
      </c>
      <c r="NQC147" s="35"/>
      <c r="NQD147" s="31">
        <v>2019</v>
      </c>
      <c r="NQE147" s="26"/>
      <c r="NQF147" s="14" t="s">
        <v>3142</v>
      </c>
      <c r="NQG147" s="55" t="s">
        <v>3105</v>
      </c>
      <c r="NQH147" s="28" t="s">
        <v>3140</v>
      </c>
      <c r="NQI147" s="28" t="s">
        <v>3141</v>
      </c>
      <c r="NQJ147" s="31">
        <v>1995</v>
      </c>
      <c r="NQK147" s="35"/>
      <c r="NQL147" s="31">
        <v>2019</v>
      </c>
      <c r="NQM147" s="26"/>
      <c r="NQN147" s="14" t="s">
        <v>3142</v>
      </c>
      <c r="NQO147" s="55" t="s">
        <v>3105</v>
      </c>
      <c r="NQP147" s="28" t="s">
        <v>3140</v>
      </c>
      <c r="NQQ147" s="28" t="s">
        <v>3141</v>
      </c>
      <c r="NQR147" s="31">
        <v>1995</v>
      </c>
      <c r="NQS147" s="35"/>
      <c r="NQT147" s="31">
        <v>2019</v>
      </c>
      <c r="NQU147" s="26"/>
      <c r="NQV147" s="14" t="s">
        <v>3142</v>
      </c>
      <c r="NQW147" s="55" t="s">
        <v>3105</v>
      </c>
      <c r="NQX147" s="28" t="s">
        <v>3140</v>
      </c>
      <c r="NQY147" s="28" t="s">
        <v>3141</v>
      </c>
      <c r="NQZ147" s="31">
        <v>1995</v>
      </c>
      <c r="NRA147" s="35"/>
      <c r="NRB147" s="31">
        <v>2019</v>
      </c>
      <c r="NRC147" s="26"/>
      <c r="NRD147" s="14" t="s">
        <v>3142</v>
      </c>
      <c r="NRE147" s="55" t="s">
        <v>3105</v>
      </c>
      <c r="NRF147" s="28" t="s">
        <v>3140</v>
      </c>
      <c r="NRG147" s="28" t="s">
        <v>3141</v>
      </c>
      <c r="NRH147" s="31">
        <v>1995</v>
      </c>
      <c r="NRI147" s="35"/>
      <c r="NRJ147" s="31">
        <v>2019</v>
      </c>
      <c r="NRK147" s="26"/>
      <c r="NRL147" s="14" t="s">
        <v>3142</v>
      </c>
      <c r="NRM147" s="55" t="s">
        <v>3105</v>
      </c>
      <c r="NRN147" s="28" t="s">
        <v>3140</v>
      </c>
      <c r="NRO147" s="28" t="s">
        <v>3141</v>
      </c>
      <c r="NRP147" s="31">
        <v>1995</v>
      </c>
      <c r="NRQ147" s="35"/>
      <c r="NRR147" s="31">
        <v>2019</v>
      </c>
      <c r="NRS147" s="26"/>
      <c r="NRT147" s="14" t="s">
        <v>3142</v>
      </c>
      <c r="NRU147" s="55" t="s">
        <v>3105</v>
      </c>
      <c r="NRV147" s="28" t="s">
        <v>3140</v>
      </c>
      <c r="NRW147" s="28" t="s">
        <v>3141</v>
      </c>
      <c r="NRX147" s="31">
        <v>1995</v>
      </c>
      <c r="NRY147" s="35"/>
      <c r="NRZ147" s="31">
        <v>2019</v>
      </c>
      <c r="NSA147" s="26"/>
      <c r="NSB147" s="14" t="s">
        <v>3142</v>
      </c>
      <c r="NSC147" s="55" t="s">
        <v>3105</v>
      </c>
      <c r="NSD147" s="28" t="s">
        <v>3140</v>
      </c>
      <c r="NSE147" s="28" t="s">
        <v>3141</v>
      </c>
      <c r="NSF147" s="31">
        <v>1995</v>
      </c>
      <c r="NSG147" s="35"/>
      <c r="NSH147" s="31">
        <v>2019</v>
      </c>
      <c r="NSI147" s="26"/>
      <c r="NSJ147" s="14" t="s">
        <v>3142</v>
      </c>
      <c r="NSK147" s="55" t="s">
        <v>3105</v>
      </c>
      <c r="NSL147" s="28" t="s">
        <v>3140</v>
      </c>
      <c r="NSM147" s="28" t="s">
        <v>3141</v>
      </c>
      <c r="NSN147" s="31">
        <v>1995</v>
      </c>
      <c r="NSO147" s="35"/>
      <c r="NSP147" s="31">
        <v>2019</v>
      </c>
      <c r="NSQ147" s="26"/>
      <c r="NSR147" s="14" t="s">
        <v>3142</v>
      </c>
      <c r="NSS147" s="55" t="s">
        <v>3105</v>
      </c>
      <c r="NST147" s="28" t="s">
        <v>3140</v>
      </c>
      <c r="NSU147" s="28" t="s">
        <v>3141</v>
      </c>
      <c r="NSV147" s="31">
        <v>1995</v>
      </c>
      <c r="NSW147" s="35"/>
      <c r="NSX147" s="31">
        <v>2019</v>
      </c>
      <c r="NSY147" s="26"/>
      <c r="NSZ147" s="14" t="s">
        <v>3142</v>
      </c>
      <c r="NTA147" s="55" t="s">
        <v>3105</v>
      </c>
      <c r="NTB147" s="28" t="s">
        <v>3140</v>
      </c>
      <c r="NTC147" s="28" t="s">
        <v>3141</v>
      </c>
      <c r="NTD147" s="31">
        <v>1995</v>
      </c>
      <c r="NTE147" s="35"/>
      <c r="NTF147" s="31">
        <v>2019</v>
      </c>
      <c r="NTG147" s="26"/>
      <c r="NTH147" s="14" t="s">
        <v>3142</v>
      </c>
      <c r="NTI147" s="55" t="s">
        <v>3105</v>
      </c>
      <c r="NTJ147" s="28" t="s">
        <v>3140</v>
      </c>
      <c r="NTK147" s="28" t="s">
        <v>3141</v>
      </c>
      <c r="NTL147" s="31">
        <v>1995</v>
      </c>
      <c r="NTM147" s="35"/>
      <c r="NTN147" s="31">
        <v>2019</v>
      </c>
      <c r="NTO147" s="26"/>
      <c r="NTP147" s="14" t="s">
        <v>3142</v>
      </c>
      <c r="NTQ147" s="55" t="s">
        <v>3105</v>
      </c>
      <c r="NTR147" s="28" t="s">
        <v>3140</v>
      </c>
      <c r="NTS147" s="28" t="s">
        <v>3141</v>
      </c>
      <c r="NTT147" s="31">
        <v>1995</v>
      </c>
      <c r="NTU147" s="35"/>
      <c r="NTV147" s="31">
        <v>2019</v>
      </c>
      <c r="NTW147" s="26"/>
      <c r="NTX147" s="14" t="s">
        <v>3142</v>
      </c>
      <c r="NTY147" s="55" t="s">
        <v>3105</v>
      </c>
      <c r="NTZ147" s="28" t="s">
        <v>3140</v>
      </c>
      <c r="NUA147" s="28" t="s">
        <v>3141</v>
      </c>
      <c r="NUB147" s="31">
        <v>1995</v>
      </c>
      <c r="NUC147" s="35"/>
      <c r="NUD147" s="31">
        <v>2019</v>
      </c>
      <c r="NUE147" s="26"/>
      <c r="NUF147" s="14" t="s">
        <v>3142</v>
      </c>
      <c r="NUG147" s="55" t="s">
        <v>3105</v>
      </c>
      <c r="NUH147" s="28" t="s">
        <v>3140</v>
      </c>
      <c r="NUI147" s="28" t="s">
        <v>3141</v>
      </c>
      <c r="NUJ147" s="31">
        <v>1995</v>
      </c>
      <c r="NUK147" s="35"/>
      <c r="NUL147" s="31">
        <v>2019</v>
      </c>
      <c r="NUM147" s="26"/>
      <c r="NUN147" s="14" t="s">
        <v>3142</v>
      </c>
      <c r="NUO147" s="55" t="s">
        <v>3105</v>
      </c>
      <c r="NUP147" s="28" t="s">
        <v>3140</v>
      </c>
      <c r="NUQ147" s="28" t="s">
        <v>3141</v>
      </c>
      <c r="NUR147" s="31">
        <v>1995</v>
      </c>
      <c r="NUS147" s="35"/>
      <c r="NUT147" s="31">
        <v>2019</v>
      </c>
      <c r="NUU147" s="26"/>
      <c r="NUV147" s="14" t="s">
        <v>3142</v>
      </c>
      <c r="NUW147" s="55" t="s">
        <v>3105</v>
      </c>
      <c r="NUX147" s="28" t="s">
        <v>3140</v>
      </c>
      <c r="NUY147" s="28" t="s">
        <v>3141</v>
      </c>
      <c r="NUZ147" s="31">
        <v>1995</v>
      </c>
      <c r="NVA147" s="35"/>
      <c r="NVB147" s="31">
        <v>2019</v>
      </c>
      <c r="NVC147" s="26"/>
      <c r="NVD147" s="14" t="s">
        <v>3142</v>
      </c>
      <c r="NVE147" s="55" t="s">
        <v>3105</v>
      </c>
      <c r="NVF147" s="28" t="s">
        <v>3140</v>
      </c>
      <c r="NVG147" s="28" t="s">
        <v>3141</v>
      </c>
      <c r="NVH147" s="31">
        <v>1995</v>
      </c>
      <c r="NVI147" s="35"/>
      <c r="NVJ147" s="31">
        <v>2019</v>
      </c>
      <c r="NVK147" s="26"/>
      <c r="NVL147" s="14" t="s">
        <v>3142</v>
      </c>
      <c r="NVM147" s="55" t="s">
        <v>3105</v>
      </c>
      <c r="NVN147" s="28" t="s">
        <v>3140</v>
      </c>
      <c r="NVO147" s="28" t="s">
        <v>3141</v>
      </c>
      <c r="NVP147" s="31">
        <v>1995</v>
      </c>
      <c r="NVQ147" s="35"/>
      <c r="NVR147" s="31">
        <v>2019</v>
      </c>
      <c r="NVS147" s="26"/>
      <c r="NVT147" s="14" t="s">
        <v>3142</v>
      </c>
      <c r="NVU147" s="55" t="s">
        <v>3105</v>
      </c>
      <c r="NVV147" s="28" t="s">
        <v>3140</v>
      </c>
      <c r="NVW147" s="28" t="s">
        <v>3141</v>
      </c>
      <c r="NVX147" s="31">
        <v>1995</v>
      </c>
      <c r="NVY147" s="35"/>
      <c r="NVZ147" s="31">
        <v>2019</v>
      </c>
      <c r="NWA147" s="26"/>
      <c r="NWB147" s="14" t="s">
        <v>3142</v>
      </c>
      <c r="NWC147" s="55" t="s">
        <v>3105</v>
      </c>
      <c r="NWD147" s="28" t="s">
        <v>3140</v>
      </c>
      <c r="NWE147" s="28" t="s">
        <v>3141</v>
      </c>
      <c r="NWF147" s="31">
        <v>1995</v>
      </c>
      <c r="NWG147" s="35"/>
      <c r="NWH147" s="31">
        <v>2019</v>
      </c>
      <c r="NWI147" s="26"/>
      <c r="NWJ147" s="14" t="s">
        <v>3142</v>
      </c>
      <c r="NWK147" s="55" t="s">
        <v>3105</v>
      </c>
      <c r="NWL147" s="28" t="s">
        <v>3140</v>
      </c>
      <c r="NWM147" s="28" t="s">
        <v>3141</v>
      </c>
      <c r="NWN147" s="31">
        <v>1995</v>
      </c>
      <c r="NWO147" s="35"/>
      <c r="NWP147" s="31">
        <v>2019</v>
      </c>
      <c r="NWQ147" s="26"/>
      <c r="NWR147" s="14" t="s">
        <v>3142</v>
      </c>
      <c r="NWS147" s="55" t="s">
        <v>3105</v>
      </c>
      <c r="NWT147" s="28" t="s">
        <v>3140</v>
      </c>
      <c r="NWU147" s="28" t="s">
        <v>3141</v>
      </c>
      <c r="NWV147" s="31">
        <v>1995</v>
      </c>
      <c r="NWW147" s="35"/>
      <c r="NWX147" s="31">
        <v>2019</v>
      </c>
      <c r="NWY147" s="26"/>
      <c r="NWZ147" s="14" t="s">
        <v>3142</v>
      </c>
      <c r="NXA147" s="55" t="s">
        <v>3105</v>
      </c>
      <c r="NXB147" s="28" t="s">
        <v>3140</v>
      </c>
      <c r="NXC147" s="28" t="s">
        <v>3141</v>
      </c>
      <c r="NXD147" s="31">
        <v>1995</v>
      </c>
      <c r="NXE147" s="35"/>
      <c r="NXF147" s="31">
        <v>2019</v>
      </c>
      <c r="NXG147" s="26"/>
      <c r="NXH147" s="14" t="s">
        <v>3142</v>
      </c>
      <c r="NXI147" s="55" t="s">
        <v>3105</v>
      </c>
      <c r="NXJ147" s="28" t="s">
        <v>3140</v>
      </c>
      <c r="NXK147" s="28" t="s">
        <v>3141</v>
      </c>
      <c r="NXL147" s="31">
        <v>1995</v>
      </c>
      <c r="NXM147" s="35"/>
      <c r="NXN147" s="31">
        <v>2019</v>
      </c>
      <c r="NXO147" s="26"/>
      <c r="NXP147" s="14" t="s">
        <v>3142</v>
      </c>
      <c r="NXQ147" s="55" t="s">
        <v>3105</v>
      </c>
      <c r="NXR147" s="28" t="s">
        <v>3140</v>
      </c>
      <c r="NXS147" s="28" t="s">
        <v>3141</v>
      </c>
      <c r="NXT147" s="31">
        <v>1995</v>
      </c>
      <c r="NXU147" s="35"/>
      <c r="NXV147" s="31">
        <v>2019</v>
      </c>
      <c r="NXW147" s="26"/>
      <c r="NXX147" s="14" t="s">
        <v>3142</v>
      </c>
      <c r="NXY147" s="55" t="s">
        <v>3105</v>
      </c>
      <c r="NXZ147" s="28" t="s">
        <v>3140</v>
      </c>
      <c r="NYA147" s="28" t="s">
        <v>3141</v>
      </c>
      <c r="NYB147" s="31">
        <v>1995</v>
      </c>
      <c r="NYC147" s="35"/>
      <c r="NYD147" s="31">
        <v>2019</v>
      </c>
      <c r="NYE147" s="26"/>
      <c r="NYF147" s="14" t="s">
        <v>3142</v>
      </c>
      <c r="NYG147" s="55" t="s">
        <v>3105</v>
      </c>
      <c r="NYH147" s="28" t="s">
        <v>3140</v>
      </c>
      <c r="NYI147" s="28" t="s">
        <v>3141</v>
      </c>
      <c r="NYJ147" s="31">
        <v>1995</v>
      </c>
      <c r="NYK147" s="35"/>
      <c r="NYL147" s="31">
        <v>2019</v>
      </c>
      <c r="NYM147" s="26"/>
      <c r="NYN147" s="14" t="s">
        <v>3142</v>
      </c>
      <c r="NYO147" s="55" t="s">
        <v>3105</v>
      </c>
      <c r="NYP147" s="28" t="s">
        <v>3140</v>
      </c>
      <c r="NYQ147" s="28" t="s">
        <v>3141</v>
      </c>
      <c r="NYR147" s="31">
        <v>1995</v>
      </c>
      <c r="NYS147" s="35"/>
      <c r="NYT147" s="31">
        <v>2019</v>
      </c>
      <c r="NYU147" s="26"/>
      <c r="NYV147" s="14" t="s">
        <v>3142</v>
      </c>
      <c r="NYW147" s="55" t="s">
        <v>3105</v>
      </c>
      <c r="NYX147" s="28" t="s">
        <v>3140</v>
      </c>
      <c r="NYY147" s="28" t="s">
        <v>3141</v>
      </c>
      <c r="NYZ147" s="31">
        <v>1995</v>
      </c>
      <c r="NZA147" s="35"/>
      <c r="NZB147" s="31">
        <v>2019</v>
      </c>
      <c r="NZC147" s="26"/>
      <c r="NZD147" s="14" t="s">
        <v>3142</v>
      </c>
      <c r="NZE147" s="55" t="s">
        <v>3105</v>
      </c>
      <c r="NZF147" s="28" t="s">
        <v>3140</v>
      </c>
      <c r="NZG147" s="28" t="s">
        <v>3141</v>
      </c>
      <c r="NZH147" s="31">
        <v>1995</v>
      </c>
      <c r="NZI147" s="35"/>
      <c r="NZJ147" s="31">
        <v>2019</v>
      </c>
      <c r="NZK147" s="26"/>
      <c r="NZL147" s="14" t="s">
        <v>3142</v>
      </c>
      <c r="NZM147" s="55" t="s">
        <v>3105</v>
      </c>
      <c r="NZN147" s="28" t="s">
        <v>3140</v>
      </c>
      <c r="NZO147" s="28" t="s">
        <v>3141</v>
      </c>
      <c r="NZP147" s="31">
        <v>1995</v>
      </c>
      <c r="NZQ147" s="35"/>
      <c r="NZR147" s="31">
        <v>2019</v>
      </c>
      <c r="NZS147" s="26"/>
      <c r="NZT147" s="14" t="s">
        <v>3142</v>
      </c>
      <c r="NZU147" s="55" t="s">
        <v>3105</v>
      </c>
      <c r="NZV147" s="28" t="s">
        <v>3140</v>
      </c>
      <c r="NZW147" s="28" t="s">
        <v>3141</v>
      </c>
      <c r="NZX147" s="31">
        <v>1995</v>
      </c>
      <c r="NZY147" s="35"/>
      <c r="NZZ147" s="31">
        <v>2019</v>
      </c>
      <c r="OAA147" s="26"/>
      <c r="OAB147" s="14" t="s">
        <v>3142</v>
      </c>
      <c r="OAC147" s="55" t="s">
        <v>3105</v>
      </c>
      <c r="OAD147" s="28" t="s">
        <v>3140</v>
      </c>
      <c r="OAE147" s="28" t="s">
        <v>3141</v>
      </c>
      <c r="OAF147" s="31">
        <v>1995</v>
      </c>
      <c r="OAG147" s="35"/>
      <c r="OAH147" s="31">
        <v>2019</v>
      </c>
      <c r="OAI147" s="26"/>
      <c r="OAJ147" s="14" t="s">
        <v>3142</v>
      </c>
      <c r="OAK147" s="55" t="s">
        <v>3105</v>
      </c>
      <c r="OAL147" s="28" t="s">
        <v>3140</v>
      </c>
      <c r="OAM147" s="28" t="s">
        <v>3141</v>
      </c>
      <c r="OAN147" s="31">
        <v>1995</v>
      </c>
      <c r="OAO147" s="35"/>
      <c r="OAP147" s="31">
        <v>2019</v>
      </c>
      <c r="OAQ147" s="26"/>
      <c r="OAR147" s="14" t="s">
        <v>3142</v>
      </c>
      <c r="OAS147" s="55" t="s">
        <v>3105</v>
      </c>
      <c r="OAT147" s="28" t="s">
        <v>3140</v>
      </c>
      <c r="OAU147" s="28" t="s">
        <v>3141</v>
      </c>
      <c r="OAV147" s="31">
        <v>1995</v>
      </c>
      <c r="OAW147" s="35"/>
      <c r="OAX147" s="31">
        <v>2019</v>
      </c>
      <c r="OAY147" s="26"/>
      <c r="OAZ147" s="14" t="s">
        <v>3142</v>
      </c>
      <c r="OBA147" s="55" t="s">
        <v>3105</v>
      </c>
      <c r="OBB147" s="28" t="s">
        <v>3140</v>
      </c>
      <c r="OBC147" s="28" t="s">
        <v>3141</v>
      </c>
      <c r="OBD147" s="31">
        <v>1995</v>
      </c>
      <c r="OBE147" s="35"/>
      <c r="OBF147" s="31">
        <v>2019</v>
      </c>
      <c r="OBG147" s="26"/>
      <c r="OBH147" s="14" t="s">
        <v>3142</v>
      </c>
      <c r="OBI147" s="55" t="s">
        <v>3105</v>
      </c>
      <c r="OBJ147" s="28" t="s">
        <v>3140</v>
      </c>
      <c r="OBK147" s="28" t="s">
        <v>3141</v>
      </c>
      <c r="OBL147" s="31">
        <v>1995</v>
      </c>
      <c r="OBM147" s="35"/>
      <c r="OBN147" s="31">
        <v>2019</v>
      </c>
      <c r="OBO147" s="26"/>
      <c r="OBP147" s="14" t="s">
        <v>3142</v>
      </c>
      <c r="OBQ147" s="55" t="s">
        <v>3105</v>
      </c>
      <c r="OBR147" s="28" t="s">
        <v>3140</v>
      </c>
      <c r="OBS147" s="28" t="s">
        <v>3141</v>
      </c>
      <c r="OBT147" s="31">
        <v>1995</v>
      </c>
      <c r="OBU147" s="35"/>
      <c r="OBV147" s="31">
        <v>2019</v>
      </c>
      <c r="OBW147" s="26"/>
      <c r="OBX147" s="14" t="s">
        <v>3142</v>
      </c>
      <c r="OBY147" s="55" t="s">
        <v>3105</v>
      </c>
      <c r="OBZ147" s="28" t="s">
        <v>3140</v>
      </c>
      <c r="OCA147" s="28" t="s">
        <v>3141</v>
      </c>
      <c r="OCB147" s="31">
        <v>1995</v>
      </c>
      <c r="OCC147" s="35"/>
      <c r="OCD147" s="31">
        <v>2019</v>
      </c>
      <c r="OCE147" s="26"/>
      <c r="OCF147" s="14" t="s">
        <v>3142</v>
      </c>
      <c r="OCG147" s="55" t="s">
        <v>3105</v>
      </c>
      <c r="OCH147" s="28" t="s">
        <v>3140</v>
      </c>
      <c r="OCI147" s="28" t="s">
        <v>3141</v>
      </c>
      <c r="OCJ147" s="31">
        <v>1995</v>
      </c>
      <c r="OCK147" s="35"/>
      <c r="OCL147" s="31">
        <v>2019</v>
      </c>
      <c r="OCM147" s="26"/>
      <c r="OCN147" s="14" t="s">
        <v>3142</v>
      </c>
      <c r="OCO147" s="55" t="s">
        <v>3105</v>
      </c>
      <c r="OCP147" s="28" t="s">
        <v>3140</v>
      </c>
      <c r="OCQ147" s="28" t="s">
        <v>3141</v>
      </c>
      <c r="OCR147" s="31">
        <v>1995</v>
      </c>
      <c r="OCS147" s="35"/>
      <c r="OCT147" s="31">
        <v>2019</v>
      </c>
      <c r="OCU147" s="26"/>
      <c r="OCV147" s="14" t="s">
        <v>3142</v>
      </c>
      <c r="OCW147" s="55" t="s">
        <v>3105</v>
      </c>
      <c r="OCX147" s="28" t="s">
        <v>3140</v>
      </c>
      <c r="OCY147" s="28" t="s">
        <v>3141</v>
      </c>
      <c r="OCZ147" s="31">
        <v>1995</v>
      </c>
      <c r="ODA147" s="35"/>
      <c r="ODB147" s="31">
        <v>2019</v>
      </c>
      <c r="ODC147" s="26"/>
      <c r="ODD147" s="14" t="s">
        <v>3142</v>
      </c>
      <c r="ODE147" s="55" t="s">
        <v>3105</v>
      </c>
      <c r="ODF147" s="28" t="s">
        <v>3140</v>
      </c>
      <c r="ODG147" s="28" t="s">
        <v>3141</v>
      </c>
      <c r="ODH147" s="31">
        <v>1995</v>
      </c>
      <c r="ODI147" s="35"/>
      <c r="ODJ147" s="31">
        <v>2019</v>
      </c>
      <c r="ODK147" s="26"/>
      <c r="ODL147" s="14" t="s">
        <v>3142</v>
      </c>
      <c r="ODM147" s="55" t="s">
        <v>3105</v>
      </c>
      <c r="ODN147" s="28" t="s">
        <v>3140</v>
      </c>
      <c r="ODO147" s="28" t="s">
        <v>3141</v>
      </c>
      <c r="ODP147" s="31">
        <v>1995</v>
      </c>
      <c r="ODQ147" s="35"/>
      <c r="ODR147" s="31">
        <v>2019</v>
      </c>
      <c r="ODS147" s="26"/>
      <c r="ODT147" s="14" t="s">
        <v>3142</v>
      </c>
      <c r="ODU147" s="55" t="s">
        <v>3105</v>
      </c>
      <c r="ODV147" s="28" t="s">
        <v>3140</v>
      </c>
      <c r="ODW147" s="28" t="s">
        <v>3141</v>
      </c>
      <c r="ODX147" s="31">
        <v>1995</v>
      </c>
      <c r="ODY147" s="35"/>
      <c r="ODZ147" s="31">
        <v>2019</v>
      </c>
      <c r="OEA147" s="26"/>
      <c r="OEB147" s="14" t="s">
        <v>3142</v>
      </c>
      <c r="OEC147" s="55" t="s">
        <v>3105</v>
      </c>
      <c r="OED147" s="28" t="s">
        <v>3140</v>
      </c>
      <c r="OEE147" s="28" t="s">
        <v>3141</v>
      </c>
      <c r="OEF147" s="31">
        <v>1995</v>
      </c>
      <c r="OEG147" s="35"/>
      <c r="OEH147" s="31">
        <v>2019</v>
      </c>
      <c r="OEI147" s="26"/>
      <c r="OEJ147" s="14" t="s">
        <v>3142</v>
      </c>
      <c r="OEK147" s="55" t="s">
        <v>3105</v>
      </c>
      <c r="OEL147" s="28" t="s">
        <v>3140</v>
      </c>
      <c r="OEM147" s="28" t="s">
        <v>3141</v>
      </c>
      <c r="OEN147" s="31">
        <v>1995</v>
      </c>
      <c r="OEO147" s="35"/>
      <c r="OEP147" s="31">
        <v>2019</v>
      </c>
      <c r="OEQ147" s="26"/>
      <c r="OER147" s="14" t="s">
        <v>3142</v>
      </c>
      <c r="OES147" s="55" t="s">
        <v>3105</v>
      </c>
      <c r="OET147" s="28" t="s">
        <v>3140</v>
      </c>
      <c r="OEU147" s="28" t="s">
        <v>3141</v>
      </c>
      <c r="OEV147" s="31">
        <v>1995</v>
      </c>
      <c r="OEW147" s="35"/>
      <c r="OEX147" s="31">
        <v>2019</v>
      </c>
      <c r="OEY147" s="26"/>
      <c r="OEZ147" s="14" t="s">
        <v>3142</v>
      </c>
      <c r="OFA147" s="55" t="s">
        <v>3105</v>
      </c>
      <c r="OFB147" s="28" t="s">
        <v>3140</v>
      </c>
      <c r="OFC147" s="28" t="s">
        <v>3141</v>
      </c>
      <c r="OFD147" s="31">
        <v>1995</v>
      </c>
      <c r="OFE147" s="35"/>
      <c r="OFF147" s="31">
        <v>2019</v>
      </c>
      <c r="OFG147" s="26"/>
      <c r="OFH147" s="14" t="s">
        <v>3142</v>
      </c>
      <c r="OFI147" s="55" t="s">
        <v>3105</v>
      </c>
      <c r="OFJ147" s="28" t="s">
        <v>3140</v>
      </c>
      <c r="OFK147" s="28" t="s">
        <v>3141</v>
      </c>
      <c r="OFL147" s="31">
        <v>1995</v>
      </c>
      <c r="OFM147" s="35"/>
      <c r="OFN147" s="31">
        <v>2019</v>
      </c>
      <c r="OFO147" s="26"/>
      <c r="OFP147" s="14" t="s">
        <v>3142</v>
      </c>
      <c r="OFQ147" s="55" t="s">
        <v>3105</v>
      </c>
      <c r="OFR147" s="28" t="s">
        <v>3140</v>
      </c>
      <c r="OFS147" s="28" t="s">
        <v>3141</v>
      </c>
      <c r="OFT147" s="31">
        <v>1995</v>
      </c>
      <c r="OFU147" s="35"/>
      <c r="OFV147" s="31">
        <v>2019</v>
      </c>
      <c r="OFW147" s="26"/>
      <c r="OFX147" s="14" t="s">
        <v>3142</v>
      </c>
      <c r="OFY147" s="55" t="s">
        <v>3105</v>
      </c>
      <c r="OFZ147" s="28" t="s">
        <v>3140</v>
      </c>
      <c r="OGA147" s="28" t="s">
        <v>3141</v>
      </c>
      <c r="OGB147" s="31">
        <v>1995</v>
      </c>
      <c r="OGC147" s="35"/>
      <c r="OGD147" s="31">
        <v>2019</v>
      </c>
      <c r="OGE147" s="26"/>
      <c r="OGF147" s="14" t="s">
        <v>3142</v>
      </c>
      <c r="OGG147" s="55" t="s">
        <v>3105</v>
      </c>
      <c r="OGH147" s="28" t="s">
        <v>3140</v>
      </c>
      <c r="OGI147" s="28" t="s">
        <v>3141</v>
      </c>
      <c r="OGJ147" s="31">
        <v>1995</v>
      </c>
      <c r="OGK147" s="35"/>
      <c r="OGL147" s="31">
        <v>2019</v>
      </c>
      <c r="OGM147" s="26"/>
      <c r="OGN147" s="14" t="s">
        <v>3142</v>
      </c>
      <c r="OGO147" s="55" t="s">
        <v>3105</v>
      </c>
      <c r="OGP147" s="28" t="s">
        <v>3140</v>
      </c>
      <c r="OGQ147" s="28" t="s">
        <v>3141</v>
      </c>
      <c r="OGR147" s="31">
        <v>1995</v>
      </c>
      <c r="OGS147" s="35"/>
      <c r="OGT147" s="31">
        <v>2019</v>
      </c>
      <c r="OGU147" s="26"/>
      <c r="OGV147" s="14" t="s">
        <v>3142</v>
      </c>
      <c r="OGW147" s="55" t="s">
        <v>3105</v>
      </c>
      <c r="OGX147" s="28" t="s">
        <v>3140</v>
      </c>
      <c r="OGY147" s="28" t="s">
        <v>3141</v>
      </c>
      <c r="OGZ147" s="31">
        <v>1995</v>
      </c>
      <c r="OHA147" s="35"/>
      <c r="OHB147" s="31">
        <v>2019</v>
      </c>
      <c r="OHC147" s="26"/>
      <c r="OHD147" s="14" t="s">
        <v>3142</v>
      </c>
      <c r="OHE147" s="55" t="s">
        <v>3105</v>
      </c>
      <c r="OHF147" s="28" t="s">
        <v>3140</v>
      </c>
      <c r="OHG147" s="28" t="s">
        <v>3141</v>
      </c>
      <c r="OHH147" s="31">
        <v>1995</v>
      </c>
      <c r="OHI147" s="35"/>
      <c r="OHJ147" s="31">
        <v>2019</v>
      </c>
      <c r="OHK147" s="26"/>
      <c r="OHL147" s="14" t="s">
        <v>3142</v>
      </c>
      <c r="OHM147" s="55" t="s">
        <v>3105</v>
      </c>
      <c r="OHN147" s="28" t="s">
        <v>3140</v>
      </c>
      <c r="OHO147" s="28" t="s">
        <v>3141</v>
      </c>
      <c r="OHP147" s="31">
        <v>1995</v>
      </c>
      <c r="OHQ147" s="35"/>
      <c r="OHR147" s="31">
        <v>2019</v>
      </c>
      <c r="OHS147" s="26"/>
      <c r="OHT147" s="14" t="s">
        <v>3142</v>
      </c>
      <c r="OHU147" s="55" t="s">
        <v>3105</v>
      </c>
      <c r="OHV147" s="28" t="s">
        <v>3140</v>
      </c>
      <c r="OHW147" s="28" t="s">
        <v>3141</v>
      </c>
      <c r="OHX147" s="31">
        <v>1995</v>
      </c>
      <c r="OHY147" s="35"/>
      <c r="OHZ147" s="31">
        <v>2019</v>
      </c>
      <c r="OIA147" s="26"/>
      <c r="OIB147" s="14" t="s">
        <v>3142</v>
      </c>
      <c r="OIC147" s="55" t="s">
        <v>3105</v>
      </c>
      <c r="OID147" s="28" t="s">
        <v>3140</v>
      </c>
      <c r="OIE147" s="28" t="s">
        <v>3141</v>
      </c>
      <c r="OIF147" s="31">
        <v>1995</v>
      </c>
      <c r="OIG147" s="35"/>
      <c r="OIH147" s="31">
        <v>2019</v>
      </c>
      <c r="OII147" s="26"/>
      <c r="OIJ147" s="14" t="s">
        <v>3142</v>
      </c>
      <c r="OIK147" s="55" t="s">
        <v>3105</v>
      </c>
      <c r="OIL147" s="28" t="s">
        <v>3140</v>
      </c>
      <c r="OIM147" s="28" t="s">
        <v>3141</v>
      </c>
      <c r="OIN147" s="31">
        <v>1995</v>
      </c>
      <c r="OIO147" s="35"/>
      <c r="OIP147" s="31">
        <v>2019</v>
      </c>
      <c r="OIQ147" s="26"/>
      <c r="OIR147" s="14" t="s">
        <v>3142</v>
      </c>
      <c r="OIS147" s="55" t="s">
        <v>3105</v>
      </c>
      <c r="OIT147" s="28" t="s">
        <v>3140</v>
      </c>
      <c r="OIU147" s="28" t="s">
        <v>3141</v>
      </c>
      <c r="OIV147" s="31">
        <v>1995</v>
      </c>
      <c r="OIW147" s="35"/>
      <c r="OIX147" s="31">
        <v>2019</v>
      </c>
      <c r="OIY147" s="26"/>
      <c r="OIZ147" s="14" t="s">
        <v>3142</v>
      </c>
      <c r="OJA147" s="55" t="s">
        <v>3105</v>
      </c>
      <c r="OJB147" s="28" t="s">
        <v>3140</v>
      </c>
      <c r="OJC147" s="28" t="s">
        <v>3141</v>
      </c>
      <c r="OJD147" s="31">
        <v>1995</v>
      </c>
      <c r="OJE147" s="35"/>
      <c r="OJF147" s="31">
        <v>2019</v>
      </c>
      <c r="OJG147" s="26"/>
      <c r="OJH147" s="14" t="s">
        <v>3142</v>
      </c>
      <c r="OJI147" s="55" t="s">
        <v>3105</v>
      </c>
      <c r="OJJ147" s="28" t="s">
        <v>3140</v>
      </c>
      <c r="OJK147" s="28" t="s">
        <v>3141</v>
      </c>
      <c r="OJL147" s="31">
        <v>1995</v>
      </c>
      <c r="OJM147" s="35"/>
      <c r="OJN147" s="31">
        <v>2019</v>
      </c>
      <c r="OJO147" s="26"/>
      <c r="OJP147" s="14" t="s">
        <v>3142</v>
      </c>
      <c r="OJQ147" s="55" t="s">
        <v>3105</v>
      </c>
      <c r="OJR147" s="28" t="s">
        <v>3140</v>
      </c>
      <c r="OJS147" s="28" t="s">
        <v>3141</v>
      </c>
      <c r="OJT147" s="31">
        <v>1995</v>
      </c>
      <c r="OJU147" s="35"/>
      <c r="OJV147" s="31">
        <v>2019</v>
      </c>
      <c r="OJW147" s="26"/>
      <c r="OJX147" s="14" t="s">
        <v>3142</v>
      </c>
      <c r="OJY147" s="55" t="s">
        <v>3105</v>
      </c>
      <c r="OJZ147" s="28" t="s">
        <v>3140</v>
      </c>
      <c r="OKA147" s="28" t="s">
        <v>3141</v>
      </c>
      <c r="OKB147" s="31">
        <v>1995</v>
      </c>
      <c r="OKC147" s="35"/>
      <c r="OKD147" s="31">
        <v>2019</v>
      </c>
      <c r="OKE147" s="26"/>
      <c r="OKF147" s="14" t="s">
        <v>3142</v>
      </c>
      <c r="OKG147" s="55" t="s">
        <v>3105</v>
      </c>
      <c r="OKH147" s="28" t="s">
        <v>3140</v>
      </c>
      <c r="OKI147" s="28" t="s">
        <v>3141</v>
      </c>
      <c r="OKJ147" s="31">
        <v>1995</v>
      </c>
      <c r="OKK147" s="35"/>
      <c r="OKL147" s="31">
        <v>2019</v>
      </c>
      <c r="OKM147" s="26"/>
      <c r="OKN147" s="14" t="s">
        <v>3142</v>
      </c>
      <c r="OKO147" s="55" t="s">
        <v>3105</v>
      </c>
      <c r="OKP147" s="28" t="s">
        <v>3140</v>
      </c>
      <c r="OKQ147" s="28" t="s">
        <v>3141</v>
      </c>
      <c r="OKR147" s="31">
        <v>1995</v>
      </c>
      <c r="OKS147" s="35"/>
      <c r="OKT147" s="31">
        <v>2019</v>
      </c>
      <c r="OKU147" s="26"/>
      <c r="OKV147" s="14" t="s">
        <v>3142</v>
      </c>
      <c r="OKW147" s="55" t="s">
        <v>3105</v>
      </c>
      <c r="OKX147" s="28" t="s">
        <v>3140</v>
      </c>
      <c r="OKY147" s="28" t="s">
        <v>3141</v>
      </c>
      <c r="OKZ147" s="31">
        <v>1995</v>
      </c>
      <c r="OLA147" s="35"/>
      <c r="OLB147" s="31">
        <v>2019</v>
      </c>
      <c r="OLC147" s="26"/>
      <c r="OLD147" s="14" t="s">
        <v>3142</v>
      </c>
      <c r="OLE147" s="55" t="s">
        <v>3105</v>
      </c>
      <c r="OLF147" s="28" t="s">
        <v>3140</v>
      </c>
      <c r="OLG147" s="28" t="s">
        <v>3141</v>
      </c>
      <c r="OLH147" s="31">
        <v>1995</v>
      </c>
      <c r="OLI147" s="35"/>
      <c r="OLJ147" s="31">
        <v>2019</v>
      </c>
      <c r="OLK147" s="26"/>
      <c r="OLL147" s="14" t="s">
        <v>3142</v>
      </c>
      <c r="OLM147" s="55" t="s">
        <v>3105</v>
      </c>
      <c r="OLN147" s="28" t="s">
        <v>3140</v>
      </c>
      <c r="OLO147" s="28" t="s">
        <v>3141</v>
      </c>
      <c r="OLP147" s="31">
        <v>1995</v>
      </c>
      <c r="OLQ147" s="35"/>
      <c r="OLR147" s="31">
        <v>2019</v>
      </c>
      <c r="OLS147" s="26"/>
      <c r="OLT147" s="14" t="s">
        <v>3142</v>
      </c>
      <c r="OLU147" s="55" t="s">
        <v>3105</v>
      </c>
      <c r="OLV147" s="28" t="s">
        <v>3140</v>
      </c>
      <c r="OLW147" s="28" t="s">
        <v>3141</v>
      </c>
      <c r="OLX147" s="31">
        <v>1995</v>
      </c>
      <c r="OLY147" s="35"/>
      <c r="OLZ147" s="31">
        <v>2019</v>
      </c>
      <c r="OMA147" s="26"/>
      <c r="OMB147" s="14" t="s">
        <v>3142</v>
      </c>
      <c r="OMC147" s="55" t="s">
        <v>3105</v>
      </c>
      <c r="OMD147" s="28" t="s">
        <v>3140</v>
      </c>
      <c r="OME147" s="28" t="s">
        <v>3141</v>
      </c>
      <c r="OMF147" s="31">
        <v>1995</v>
      </c>
      <c r="OMG147" s="35"/>
      <c r="OMH147" s="31">
        <v>2019</v>
      </c>
      <c r="OMI147" s="26"/>
      <c r="OMJ147" s="14" t="s">
        <v>3142</v>
      </c>
      <c r="OMK147" s="55" t="s">
        <v>3105</v>
      </c>
      <c r="OML147" s="28" t="s">
        <v>3140</v>
      </c>
      <c r="OMM147" s="28" t="s">
        <v>3141</v>
      </c>
      <c r="OMN147" s="31">
        <v>1995</v>
      </c>
      <c r="OMO147" s="35"/>
      <c r="OMP147" s="31">
        <v>2019</v>
      </c>
      <c r="OMQ147" s="26"/>
      <c r="OMR147" s="14" t="s">
        <v>3142</v>
      </c>
      <c r="OMS147" s="55" t="s">
        <v>3105</v>
      </c>
      <c r="OMT147" s="28" t="s">
        <v>3140</v>
      </c>
      <c r="OMU147" s="28" t="s">
        <v>3141</v>
      </c>
      <c r="OMV147" s="31">
        <v>1995</v>
      </c>
      <c r="OMW147" s="35"/>
      <c r="OMX147" s="31">
        <v>2019</v>
      </c>
      <c r="OMY147" s="26"/>
      <c r="OMZ147" s="14" t="s">
        <v>3142</v>
      </c>
      <c r="ONA147" s="55" t="s">
        <v>3105</v>
      </c>
      <c r="ONB147" s="28" t="s">
        <v>3140</v>
      </c>
      <c r="ONC147" s="28" t="s">
        <v>3141</v>
      </c>
      <c r="OND147" s="31">
        <v>1995</v>
      </c>
      <c r="ONE147" s="35"/>
      <c r="ONF147" s="31">
        <v>2019</v>
      </c>
      <c r="ONG147" s="26"/>
      <c r="ONH147" s="14" t="s">
        <v>3142</v>
      </c>
      <c r="ONI147" s="55" t="s">
        <v>3105</v>
      </c>
      <c r="ONJ147" s="28" t="s">
        <v>3140</v>
      </c>
      <c r="ONK147" s="28" t="s">
        <v>3141</v>
      </c>
      <c r="ONL147" s="31">
        <v>1995</v>
      </c>
      <c r="ONM147" s="35"/>
      <c r="ONN147" s="31">
        <v>2019</v>
      </c>
      <c r="ONO147" s="26"/>
      <c r="ONP147" s="14" t="s">
        <v>3142</v>
      </c>
      <c r="ONQ147" s="55" t="s">
        <v>3105</v>
      </c>
      <c r="ONR147" s="28" t="s">
        <v>3140</v>
      </c>
      <c r="ONS147" s="28" t="s">
        <v>3141</v>
      </c>
      <c r="ONT147" s="31">
        <v>1995</v>
      </c>
      <c r="ONU147" s="35"/>
      <c r="ONV147" s="31">
        <v>2019</v>
      </c>
      <c r="ONW147" s="26"/>
      <c r="ONX147" s="14" t="s">
        <v>3142</v>
      </c>
      <c r="ONY147" s="55" t="s">
        <v>3105</v>
      </c>
      <c r="ONZ147" s="28" t="s">
        <v>3140</v>
      </c>
      <c r="OOA147" s="28" t="s">
        <v>3141</v>
      </c>
      <c r="OOB147" s="31">
        <v>1995</v>
      </c>
      <c r="OOC147" s="35"/>
      <c r="OOD147" s="31">
        <v>2019</v>
      </c>
      <c r="OOE147" s="26"/>
      <c r="OOF147" s="14" t="s">
        <v>3142</v>
      </c>
      <c r="OOG147" s="55" t="s">
        <v>3105</v>
      </c>
      <c r="OOH147" s="28" t="s">
        <v>3140</v>
      </c>
      <c r="OOI147" s="28" t="s">
        <v>3141</v>
      </c>
      <c r="OOJ147" s="31">
        <v>1995</v>
      </c>
      <c r="OOK147" s="35"/>
      <c r="OOL147" s="31">
        <v>2019</v>
      </c>
      <c r="OOM147" s="26"/>
      <c r="OON147" s="14" t="s">
        <v>3142</v>
      </c>
      <c r="OOO147" s="55" t="s">
        <v>3105</v>
      </c>
      <c r="OOP147" s="28" t="s">
        <v>3140</v>
      </c>
      <c r="OOQ147" s="28" t="s">
        <v>3141</v>
      </c>
      <c r="OOR147" s="31">
        <v>1995</v>
      </c>
      <c r="OOS147" s="35"/>
      <c r="OOT147" s="31">
        <v>2019</v>
      </c>
      <c r="OOU147" s="26"/>
      <c r="OOV147" s="14" t="s">
        <v>3142</v>
      </c>
      <c r="OOW147" s="55" t="s">
        <v>3105</v>
      </c>
      <c r="OOX147" s="28" t="s">
        <v>3140</v>
      </c>
      <c r="OOY147" s="28" t="s">
        <v>3141</v>
      </c>
      <c r="OOZ147" s="31">
        <v>1995</v>
      </c>
      <c r="OPA147" s="35"/>
      <c r="OPB147" s="31">
        <v>2019</v>
      </c>
      <c r="OPC147" s="26"/>
      <c r="OPD147" s="14" t="s">
        <v>3142</v>
      </c>
      <c r="OPE147" s="55" t="s">
        <v>3105</v>
      </c>
      <c r="OPF147" s="28" t="s">
        <v>3140</v>
      </c>
      <c r="OPG147" s="28" t="s">
        <v>3141</v>
      </c>
      <c r="OPH147" s="31">
        <v>1995</v>
      </c>
      <c r="OPI147" s="35"/>
      <c r="OPJ147" s="31">
        <v>2019</v>
      </c>
      <c r="OPK147" s="26"/>
      <c r="OPL147" s="14" t="s">
        <v>3142</v>
      </c>
      <c r="OPM147" s="55" t="s">
        <v>3105</v>
      </c>
      <c r="OPN147" s="28" t="s">
        <v>3140</v>
      </c>
      <c r="OPO147" s="28" t="s">
        <v>3141</v>
      </c>
      <c r="OPP147" s="31">
        <v>1995</v>
      </c>
      <c r="OPQ147" s="35"/>
      <c r="OPR147" s="31">
        <v>2019</v>
      </c>
      <c r="OPS147" s="26"/>
      <c r="OPT147" s="14" t="s">
        <v>3142</v>
      </c>
      <c r="OPU147" s="55" t="s">
        <v>3105</v>
      </c>
      <c r="OPV147" s="28" t="s">
        <v>3140</v>
      </c>
      <c r="OPW147" s="28" t="s">
        <v>3141</v>
      </c>
      <c r="OPX147" s="31">
        <v>1995</v>
      </c>
      <c r="OPY147" s="35"/>
      <c r="OPZ147" s="31">
        <v>2019</v>
      </c>
      <c r="OQA147" s="26"/>
      <c r="OQB147" s="14" t="s">
        <v>3142</v>
      </c>
      <c r="OQC147" s="55" t="s">
        <v>3105</v>
      </c>
      <c r="OQD147" s="28" t="s">
        <v>3140</v>
      </c>
      <c r="OQE147" s="28" t="s">
        <v>3141</v>
      </c>
      <c r="OQF147" s="31">
        <v>1995</v>
      </c>
      <c r="OQG147" s="35"/>
      <c r="OQH147" s="31">
        <v>2019</v>
      </c>
      <c r="OQI147" s="26"/>
      <c r="OQJ147" s="14" t="s">
        <v>3142</v>
      </c>
      <c r="OQK147" s="55" t="s">
        <v>3105</v>
      </c>
      <c r="OQL147" s="28" t="s">
        <v>3140</v>
      </c>
      <c r="OQM147" s="28" t="s">
        <v>3141</v>
      </c>
      <c r="OQN147" s="31">
        <v>1995</v>
      </c>
      <c r="OQO147" s="35"/>
      <c r="OQP147" s="31">
        <v>2019</v>
      </c>
      <c r="OQQ147" s="26"/>
      <c r="OQR147" s="14" t="s">
        <v>3142</v>
      </c>
      <c r="OQS147" s="55" t="s">
        <v>3105</v>
      </c>
      <c r="OQT147" s="28" t="s">
        <v>3140</v>
      </c>
      <c r="OQU147" s="28" t="s">
        <v>3141</v>
      </c>
      <c r="OQV147" s="31">
        <v>1995</v>
      </c>
      <c r="OQW147" s="35"/>
      <c r="OQX147" s="31">
        <v>2019</v>
      </c>
      <c r="OQY147" s="26"/>
      <c r="OQZ147" s="14" t="s">
        <v>3142</v>
      </c>
      <c r="ORA147" s="55" t="s">
        <v>3105</v>
      </c>
      <c r="ORB147" s="28" t="s">
        <v>3140</v>
      </c>
      <c r="ORC147" s="28" t="s">
        <v>3141</v>
      </c>
      <c r="ORD147" s="31">
        <v>1995</v>
      </c>
      <c r="ORE147" s="35"/>
      <c r="ORF147" s="31">
        <v>2019</v>
      </c>
      <c r="ORG147" s="26"/>
      <c r="ORH147" s="14" t="s">
        <v>3142</v>
      </c>
      <c r="ORI147" s="55" t="s">
        <v>3105</v>
      </c>
      <c r="ORJ147" s="28" t="s">
        <v>3140</v>
      </c>
      <c r="ORK147" s="28" t="s">
        <v>3141</v>
      </c>
      <c r="ORL147" s="31">
        <v>1995</v>
      </c>
      <c r="ORM147" s="35"/>
      <c r="ORN147" s="31">
        <v>2019</v>
      </c>
      <c r="ORO147" s="26"/>
      <c r="ORP147" s="14" t="s">
        <v>3142</v>
      </c>
      <c r="ORQ147" s="55" t="s">
        <v>3105</v>
      </c>
      <c r="ORR147" s="28" t="s">
        <v>3140</v>
      </c>
      <c r="ORS147" s="28" t="s">
        <v>3141</v>
      </c>
      <c r="ORT147" s="31">
        <v>1995</v>
      </c>
      <c r="ORU147" s="35"/>
      <c r="ORV147" s="31">
        <v>2019</v>
      </c>
      <c r="ORW147" s="26"/>
      <c r="ORX147" s="14" t="s">
        <v>3142</v>
      </c>
      <c r="ORY147" s="55" t="s">
        <v>3105</v>
      </c>
      <c r="ORZ147" s="28" t="s">
        <v>3140</v>
      </c>
      <c r="OSA147" s="28" t="s">
        <v>3141</v>
      </c>
      <c r="OSB147" s="31">
        <v>1995</v>
      </c>
      <c r="OSC147" s="35"/>
      <c r="OSD147" s="31">
        <v>2019</v>
      </c>
      <c r="OSE147" s="26"/>
      <c r="OSF147" s="14" t="s">
        <v>3142</v>
      </c>
      <c r="OSG147" s="55" t="s">
        <v>3105</v>
      </c>
      <c r="OSH147" s="28" t="s">
        <v>3140</v>
      </c>
      <c r="OSI147" s="28" t="s">
        <v>3141</v>
      </c>
      <c r="OSJ147" s="31">
        <v>1995</v>
      </c>
      <c r="OSK147" s="35"/>
      <c r="OSL147" s="31">
        <v>2019</v>
      </c>
      <c r="OSM147" s="26"/>
      <c r="OSN147" s="14" t="s">
        <v>3142</v>
      </c>
      <c r="OSO147" s="55" t="s">
        <v>3105</v>
      </c>
      <c r="OSP147" s="28" t="s">
        <v>3140</v>
      </c>
      <c r="OSQ147" s="28" t="s">
        <v>3141</v>
      </c>
      <c r="OSR147" s="31">
        <v>1995</v>
      </c>
      <c r="OSS147" s="35"/>
      <c r="OST147" s="31">
        <v>2019</v>
      </c>
      <c r="OSU147" s="26"/>
      <c r="OSV147" s="14" t="s">
        <v>3142</v>
      </c>
      <c r="OSW147" s="55" t="s">
        <v>3105</v>
      </c>
      <c r="OSX147" s="28" t="s">
        <v>3140</v>
      </c>
      <c r="OSY147" s="28" t="s">
        <v>3141</v>
      </c>
      <c r="OSZ147" s="31">
        <v>1995</v>
      </c>
      <c r="OTA147" s="35"/>
      <c r="OTB147" s="31">
        <v>2019</v>
      </c>
      <c r="OTC147" s="26"/>
      <c r="OTD147" s="14" t="s">
        <v>3142</v>
      </c>
      <c r="OTE147" s="55" t="s">
        <v>3105</v>
      </c>
      <c r="OTF147" s="28" t="s">
        <v>3140</v>
      </c>
      <c r="OTG147" s="28" t="s">
        <v>3141</v>
      </c>
      <c r="OTH147" s="31">
        <v>1995</v>
      </c>
      <c r="OTI147" s="35"/>
      <c r="OTJ147" s="31">
        <v>2019</v>
      </c>
      <c r="OTK147" s="26"/>
      <c r="OTL147" s="14" t="s">
        <v>3142</v>
      </c>
      <c r="OTM147" s="55" t="s">
        <v>3105</v>
      </c>
      <c r="OTN147" s="28" t="s">
        <v>3140</v>
      </c>
      <c r="OTO147" s="28" t="s">
        <v>3141</v>
      </c>
      <c r="OTP147" s="31">
        <v>1995</v>
      </c>
      <c r="OTQ147" s="35"/>
      <c r="OTR147" s="31">
        <v>2019</v>
      </c>
      <c r="OTS147" s="26"/>
      <c r="OTT147" s="14" t="s">
        <v>3142</v>
      </c>
      <c r="OTU147" s="55" t="s">
        <v>3105</v>
      </c>
      <c r="OTV147" s="28" t="s">
        <v>3140</v>
      </c>
      <c r="OTW147" s="28" t="s">
        <v>3141</v>
      </c>
      <c r="OTX147" s="31">
        <v>1995</v>
      </c>
      <c r="OTY147" s="35"/>
      <c r="OTZ147" s="31">
        <v>2019</v>
      </c>
      <c r="OUA147" s="26"/>
      <c r="OUB147" s="14" t="s">
        <v>3142</v>
      </c>
      <c r="OUC147" s="55" t="s">
        <v>3105</v>
      </c>
      <c r="OUD147" s="28" t="s">
        <v>3140</v>
      </c>
      <c r="OUE147" s="28" t="s">
        <v>3141</v>
      </c>
      <c r="OUF147" s="31">
        <v>1995</v>
      </c>
      <c r="OUG147" s="35"/>
      <c r="OUH147" s="31">
        <v>2019</v>
      </c>
      <c r="OUI147" s="26"/>
      <c r="OUJ147" s="14" t="s">
        <v>3142</v>
      </c>
      <c r="OUK147" s="55" t="s">
        <v>3105</v>
      </c>
      <c r="OUL147" s="28" t="s">
        <v>3140</v>
      </c>
      <c r="OUM147" s="28" t="s">
        <v>3141</v>
      </c>
      <c r="OUN147" s="31">
        <v>1995</v>
      </c>
      <c r="OUO147" s="35"/>
      <c r="OUP147" s="31">
        <v>2019</v>
      </c>
      <c r="OUQ147" s="26"/>
      <c r="OUR147" s="14" t="s">
        <v>3142</v>
      </c>
      <c r="OUS147" s="55" t="s">
        <v>3105</v>
      </c>
      <c r="OUT147" s="28" t="s">
        <v>3140</v>
      </c>
      <c r="OUU147" s="28" t="s">
        <v>3141</v>
      </c>
      <c r="OUV147" s="31">
        <v>1995</v>
      </c>
      <c r="OUW147" s="35"/>
      <c r="OUX147" s="31">
        <v>2019</v>
      </c>
      <c r="OUY147" s="26"/>
      <c r="OUZ147" s="14" t="s">
        <v>3142</v>
      </c>
      <c r="OVA147" s="55" t="s">
        <v>3105</v>
      </c>
      <c r="OVB147" s="28" t="s">
        <v>3140</v>
      </c>
      <c r="OVC147" s="28" t="s">
        <v>3141</v>
      </c>
      <c r="OVD147" s="31">
        <v>1995</v>
      </c>
      <c r="OVE147" s="35"/>
      <c r="OVF147" s="31">
        <v>2019</v>
      </c>
      <c r="OVG147" s="26"/>
      <c r="OVH147" s="14" t="s">
        <v>3142</v>
      </c>
      <c r="OVI147" s="55" t="s">
        <v>3105</v>
      </c>
      <c r="OVJ147" s="28" t="s">
        <v>3140</v>
      </c>
      <c r="OVK147" s="28" t="s">
        <v>3141</v>
      </c>
      <c r="OVL147" s="31">
        <v>1995</v>
      </c>
      <c r="OVM147" s="35"/>
      <c r="OVN147" s="31">
        <v>2019</v>
      </c>
      <c r="OVO147" s="26"/>
      <c r="OVP147" s="14" t="s">
        <v>3142</v>
      </c>
      <c r="OVQ147" s="55" t="s">
        <v>3105</v>
      </c>
      <c r="OVR147" s="28" t="s">
        <v>3140</v>
      </c>
      <c r="OVS147" s="28" t="s">
        <v>3141</v>
      </c>
      <c r="OVT147" s="31">
        <v>1995</v>
      </c>
      <c r="OVU147" s="35"/>
      <c r="OVV147" s="31">
        <v>2019</v>
      </c>
      <c r="OVW147" s="26"/>
      <c r="OVX147" s="14" t="s">
        <v>3142</v>
      </c>
      <c r="OVY147" s="55" t="s">
        <v>3105</v>
      </c>
      <c r="OVZ147" s="28" t="s">
        <v>3140</v>
      </c>
      <c r="OWA147" s="28" t="s">
        <v>3141</v>
      </c>
      <c r="OWB147" s="31">
        <v>1995</v>
      </c>
      <c r="OWC147" s="35"/>
      <c r="OWD147" s="31">
        <v>2019</v>
      </c>
      <c r="OWE147" s="26"/>
      <c r="OWF147" s="14" t="s">
        <v>3142</v>
      </c>
      <c r="OWG147" s="55" t="s">
        <v>3105</v>
      </c>
      <c r="OWH147" s="28" t="s">
        <v>3140</v>
      </c>
      <c r="OWI147" s="28" t="s">
        <v>3141</v>
      </c>
      <c r="OWJ147" s="31">
        <v>1995</v>
      </c>
      <c r="OWK147" s="35"/>
      <c r="OWL147" s="31">
        <v>2019</v>
      </c>
      <c r="OWM147" s="26"/>
      <c r="OWN147" s="14" t="s">
        <v>3142</v>
      </c>
      <c r="OWO147" s="55" t="s">
        <v>3105</v>
      </c>
      <c r="OWP147" s="28" t="s">
        <v>3140</v>
      </c>
      <c r="OWQ147" s="28" t="s">
        <v>3141</v>
      </c>
      <c r="OWR147" s="31">
        <v>1995</v>
      </c>
      <c r="OWS147" s="35"/>
      <c r="OWT147" s="31">
        <v>2019</v>
      </c>
      <c r="OWU147" s="26"/>
      <c r="OWV147" s="14" t="s">
        <v>3142</v>
      </c>
      <c r="OWW147" s="55" t="s">
        <v>3105</v>
      </c>
      <c r="OWX147" s="28" t="s">
        <v>3140</v>
      </c>
      <c r="OWY147" s="28" t="s">
        <v>3141</v>
      </c>
      <c r="OWZ147" s="31">
        <v>1995</v>
      </c>
      <c r="OXA147" s="35"/>
      <c r="OXB147" s="31">
        <v>2019</v>
      </c>
      <c r="OXC147" s="26"/>
      <c r="OXD147" s="14" t="s">
        <v>3142</v>
      </c>
      <c r="OXE147" s="55" t="s">
        <v>3105</v>
      </c>
      <c r="OXF147" s="28" t="s">
        <v>3140</v>
      </c>
      <c r="OXG147" s="28" t="s">
        <v>3141</v>
      </c>
      <c r="OXH147" s="31">
        <v>1995</v>
      </c>
      <c r="OXI147" s="35"/>
      <c r="OXJ147" s="31">
        <v>2019</v>
      </c>
      <c r="OXK147" s="26"/>
      <c r="OXL147" s="14" t="s">
        <v>3142</v>
      </c>
      <c r="OXM147" s="55" t="s">
        <v>3105</v>
      </c>
      <c r="OXN147" s="28" t="s">
        <v>3140</v>
      </c>
      <c r="OXO147" s="28" t="s">
        <v>3141</v>
      </c>
      <c r="OXP147" s="31">
        <v>1995</v>
      </c>
      <c r="OXQ147" s="35"/>
      <c r="OXR147" s="31">
        <v>2019</v>
      </c>
      <c r="OXS147" s="26"/>
      <c r="OXT147" s="14" t="s">
        <v>3142</v>
      </c>
      <c r="OXU147" s="55" t="s">
        <v>3105</v>
      </c>
      <c r="OXV147" s="28" t="s">
        <v>3140</v>
      </c>
      <c r="OXW147" s="28" t="s">
        <v>3141</v>
      </c>
      <c r="OXX147" s="31">
        <v>1995</v>
      </c>
      <c r="OXY147" s="35"/>
      <c r="OXZ147" s="31">
        <v>2019</v>
      </c>
      <c r="OYA147" s="26"/>
      <c r="OYB147" s="14" t="s">
        <v>3142</v>
      </c>
      <c r="OYC147" s="55" t="s">
        <v>3105</v>
      </c>
      <c r="OYD147" s="28" t="s">
        <v>3140</v>
      </c>
      <c r="OYE147" s="28" t="s">
        <v>3141</v>
      </c>
      <c r="OYF147" s="31">
        <v>1995</v>
      </c>
      <c r="OYG147" s="35"/>
      <c r="OYH147" s="31">
        <v>2019</v>
      </c>
      <c r="OYI147" s="26"/>
      <c r="OYJ147" s="14" t="s">
        <v>3142</v>
      </c>
      <c r="OYK147" s="55" t="s">
        <v>3105</v>
      </c>
      <c r="OYL147" s="28" t="s">
        <v>3140</v>
      </c>
      <c r="OYM147" s="28" t="s">
        <v>3141</v>
      </c>
      <c r="OYN147" s="31">
        <v>1995</v>
      </c>
      <c r="OYO147" s="35"/>
      <c r="OYP147" s="31">
        <v>2019</v>
      </c>
      <c r="OYQ147" s="26"/>
      <c r="OYR147" s="14" t="s">
        <v>3142</v>
      </c>
      <c r="OYS147" s="55" t="s">
        <v>3105</v>
      </c>
      <c r="OYT147" s="28" t="s">
        <v>3140</v>
      </c>
      <c r="OYU147" s="28" t="s">
        <v>3141</v>
      </c>
      <c r="OYV147" s="31">
        <v>1995</v>
      </c>
      <c r="OYW147" s="35"/>
      <c r="OYX147" s="31">
        <v>2019</v>
      </c>
      <c r="OYY147" s="26"/>
      <c r="OYZ147" s="14" t="s">
        <v>3142</v>
      </c>
      <c r="OZA147" s="55" t="s">
        <v>3105</v>
      </c>
      <c r="OZB147" s="28" t="s">
        <v>3140</v>
      </c>
      <c r="OZC147" s="28" t="s">
        <v>3141</v>
      </c>
      <c r="OZD147" s="31">
        <v>1995</v>
      </c>
      <c r="OZE147" s="35"/>
      <c r="OZF147" s="31">
        <v>2019</v>
      </c>
      <c r="OZG147" s="26"/>
      <c r="OZH147" s="14" t="s">
        <v>3142</v>
      </c>
      <c r="OZI147" s="55" t="s">
        <v>3105</v>
      </c>
      <c r="OZJ147" s="28" t="s">
        <v>3140</v>
      </c>
      <c r="OZK147" s="28" t="s">
        <v>3141</v>
      </c>
      <c r="OZL147" s="31">
        <v>1995</v>
      </c>
      <c r="OZM147" s="35"/>
      <c r="OZN147" s="31">
        <v>2019</v>
      </c>
      <c r="OZO147" s="26"/>
      <c r="OZP147" s="14" t="s">
        <v>3142</v>
      </c>
      <c r="OZQ147" s="55" t="s">
        <v>3105</v>
      </c>
      <c r="OZR147" s="28" t="s">
        <v>3140</v>
      </c>
      <c r="OZS147" s="28" t="s">
        <v>3141</v>
      </c>
      <c r="OZT147" s="31">
        <v>1995</v>
      </c>
      <c r="OZU147" s="35"/>
      <c r="OZV147" s="31">
        <v>2019</v>
      </c>
      <c r="OZW147" s="26"/>
      <c r="OZX147" s="14" t="s">
        <v>3142</v>
      </c>
      <c r="OZY147" s="55" t="s">
        <v>3105</v>
      </c>
      <c r="OZZ147" s="28" t="s">
        <v>3140</v>
      </c>
      <c r="PAA147" s="28" t="s">
        <v>3141</v>
      </c>
      <c r="PAB147" s="31">
        <v>1995</v>
      </c>
      <c r="PAC147" s="35"/>
      <c r="PAD147" s="31">
        <v>2019</v>
      </c>
      <c r="PAE147" s="26"/>
      <c r="PAF147" s="14" t="s">
        <v>3142</v>
      </c>
      <c r="PAG147" s="55" t="s">
        <v>3105</v>
      </c>
      <c r="PAH147" s="28" t="s">
        <v>3140</v>
      </c>
      <c r="PAI147" s="28" t="s">
        <v>3141</v>
      </c>
      <c r="PAJ147" s="31">
        <v>1995</v>
      </c>
      <c r="PAK147" s="35"/>
      <c r="PAL147" s="31">
        <v>2019</v>
      </c>
      <c r="PAM147" s="26"/>
      <c r="PAN147" s="14" t="s">
        <v>3142</v>
      </c>
      <c r="PAO147" s="55" t="s">
        <v>3105</v>
      </c>
      <c r="PAP147" s="28" t="s">
        <v>3140</v>
      </c>
      <c r="PAQ147" s="28" t="s">
        <v>3141</v>
      </c>
      <c r="PAR147" s="31">
        <v>1995</v>
      </c>
      <c r="PAS147" s="35"/>
      <c r="PAT147" s="31">
        <v>2019</v>
      </c>
      <c r="PAU147" s="26"/>
      <c r="PAV147" s="14" t="s">
        <v>3142</v>
      </c>
      <c r="PAW147" s="55" t="s">
        <v>3105</v>
      </c>
      <c r="PAX147" s="28" t="s">
        <v>3140</v>
      </c>
      <c r="PAY147" s="28" t="s">
        <v>3141</v>
      </c>
      <c r="PAZ147" s="31">
        <v>1995</v>
      </c>
      <c r="PBA147" s="35"/>
      <c r="PBB147" s="31">
        <v>2019</v>
      </c>
      <c r="PBC147" s="26"/>
      <c r="PBD147" s="14" t="s">
        <v>3142</v>
      </c>
      <c r="PBE147" s="55" t="s">
        <v>3105</v>
      </c>
      <c r="PBF147" s="28" t="s">
        <v>3140</v>
      </c>
      <c r="PBG147" s="28" t="s">
        <v>3141</v>
      </c>
      <c r="PBH147" s="31">
        <v>1995</v>
      </c>
      <c r="PBI147" s="35"/>
      <c r="PBJ147" s="31">
        <v>2019</v>
      </c>
      <c r="PBK147" s="26"/>
      <c r="PBL147" s="14" t="s">
        <v>3142</v>
      </c>
      <c r="PBM147" s="55" t="s">
        <v>3105</v>
      </c>
      <c r="PBN147" s="28" t="s">
        <v>3140</v>
      </c>
      <c r="PBO147" s="28" t="s">
        <v>3141</v>
      </c>
      <c r="PBP147" s="31">
        <v>1995</v>
      </c>
      <c r="PBQ147" s="35"/>
      <c r="PBR147" s="31">
        <v>2019</v>
      </c>
      <c r="PBS147" s="26"/>
      <c r="PBT147" s="14" t="s">
        <v>3142</v>
      </c>
      <c r="PBU147" s="55" t="s">
        <v>3105</v>
      </c>
      <c r="PBV147" s="28" t="s">
        <v>3140</v>
      </c>
      <c r="PBW147" s="28" t="s">
        <v>3141</v>
      </c>
      <c r="PBX147" s="31">
        <v>1995</v>
      </c>
      <c r="PBY147" s="35"/>
      <c r="PBZ147" s="31">
        <v>2019</v>
      </c>
      <c r="PCA147" s="26"/>
      <c r="PCB147" s="14" t="s">
        <v>3142</v>
      </c>
      <c r="PCC147" s="55" t="s">
        <v>3105</v>
      </c>
      <c r="PCD147" s="28" t="s">
        <v>3140</v>
      </c>
      <c r="PCE147" s="28" t="s">
        <v>3141</v>
      </c>
      <c r="PCF147" s="31">
        <v>1995</v>
      </c>
      <c r="PCG147" s="35"/>
      <c r="PCH147" s="31">
        <v>2019</v>
      </c>
      <c r="PCI147" s="26"/>
      <c r="PCJ147" s="14" t="s">
        <v>3142</v>
      </c>
      <c r="PCK147" s="55" t="s">
        <v>3105</v>
      </c>
      <c r="PCL147" s="28" t="s">
        <v>3140</v>
      </c>
      <c r="PCM147" s="28" t="s">
        <v>3141</v>
      </c>
      <c r="PCN147" s="31">
        <v>1995</v>
      </c>
      <c r="PCO147" s="35"/>
      <c r="PCP147" s="31">
        <v>2019</v>
      </c>
      <c r="PCQ147" s="26"/>
      <c r="PCR147" s="14" t="s">
        <v>3142</v>
      </c>
      <c r="PCS147" s="55" t="s">
        <v>3105</v>
      </c>
      <c r="PCT147" s="28" t="s">
        <v>3140</v>
      </c>
      <c r="PCU147" s="28" t="s">
        <v>3141</v>
      </c>
      <c r="PCV147" s="31">
        <v>1995</v>
      </c>
      <c r="PCW147" s="35"/>
      <c r="PCX147" s="31">
        <v>2019</v>
      </c>
      <c r="PCY147" s="26"/>
      <c r="PCZ147" s="14" t="s">
        <v>3142</v>
      </c>
      <c r="PDA147" s="55" t="s">
        <v>3105</v>
      </c>
      <c r="PDB147" s="28" t="s">
        <v>3140</v>
      </c>
      <c r="PDC147" s="28" t="s">
        <v>3141</v>
      </c>
      <c r="PDD147" s="31">
        <v>1995</v>
      </c>
      <c r="PDE147" s="35"/>
      <c r="PDF147" s="31">
        <v>2019</v>
      </c>
      <c r="PDG147" s="26"/>
      <c r="PDH147" s="14" t="s">
        <v>3142</v>
      </c>
      <c r="PDI147" s="55" t="s">
        <v>3105</v>
      </c>
      <c r="PDJ147" s="28" t="s">
        <v>3140</v>
      </c>
      <c r="PDK147" s="28" t="s">
        <v>3141</v>
      </c>
      <c r="PDL147" s="31">
        <v>1995</v>
      </c>
      <c r="PDM147" s="35"/>
      <c r="PDN147" s="31">
        <v>2019</v>
      </c>
      <c r="PDO147" s="26"/>
      <c r="PDP147" s="14" t="s">
        <v>3142</v>
      </c>
      <c r="PDQ147" s="55" t="s">
        <v>3105</v>
      </c>
      <c r="PDR147" s="28" t="s">
        <v>3140</v>
      </c>
      <c r="PDS147" s="28" t="s">
        <v>3141</v>
      </c>
      <c r="PDT147" s="31">
        <v>1995</v>
      </c>
      <c r="PDU147" s="35"/>
      <c r="PDV147" s="31">
        <v>2019</v>
      </c>
      <c r="PDW147" s="26"/>
      <c r="PDX147" s="14" t="s">
        <v>3142</v>
      </c>
      <c r="PDY147" s="55" t="s">
        <v>3105</v>
      </c>
      <c r="PDZ147" s="28" t="s">
        <v>3140</v>
      </c>
      <c r="PEA147" s="28" t="s">
        <v>3141</v>
      </c>
      <c r="PEB147" s="31">
        <v>1995</v>
      </c>
      <c r="PEC147" s="35"/>
      <c r="PED147" s="31">
        <v>2019</v>
      </c>
      <c r="PEE147" s="26"/>
      <c r="PEF147" s="14" t="s">
        <v>3142</v>
      </c>
      <c r="PEG147" s="55" t="s">
        <v>3105</v>
      </c>
      <c r="PEH147" s="28" t="s">
        <v>3140</v>
      </c>
      <c r="PEI147" s="28" t="s">
        <v>3141</v>
      </c>
      <c r="PEJ147" s="31">
        <v>1995</v>
      </c>
      <c r="PEK147" s="35"/>
      <c r="PEL147" s="31">
        <v>2019</v>
      </c>
      <c r="PEM147" s="26"/>
      <c r="PEN147" s="14" t="s">
        <v>3142</v>
      </c>
      <c r="PEO147" s="55" t="s">
        <v>3105</v>
      </c>
      <c r="PEP147" s="28" t="s">
        <v>3140</v>
      </c>
      <c r="PEQ147" s="28" t="s">
        <v>3141</v>
      </c>
      <c r="PER147" s="31">
        <v>1995</v>
      </c>
      <c r="PES147" s="35"/>
      <c r="PET147" s="31">
        <v>2019</v>
      </c>
      <c r="PEU147" s="26"/>
      <c r="PEV147" s="14" t="s">
        <v>3142</v>
      </c>
      <c r="PEW147" s="55" t="s">
        <v>3105</v>
      </c>
      <c r="PEX147" s="28" t="s">
        <v>3140</v>
      </c>
      <c r="PEY147" s="28" t="s">
        <v>3141</v>
      </c>
      <c r="PEZ147" s="31">
        <v>1995</v>
      </c>
      <c r="PFA147" s="35"/>
      <c r="PFB147" s="31">
        <v>2019</v>
      </c>
      <c r="PFC147" s="26"/>
      <c r="PFD147" s="14" t="s">
        <v>3142</v>
      </c>
      <c r="PFE147" s="55" t="s">
        <v>3105</v>
      </c>
      <c r="PFF147" s="28" t="s">
        <v>3140</v>
      </c>
      <c r="PFG147" s="28" t="s">
        <v>3141</v>
      </c>
      <c r="PFH147" s="31">
        <v>1995</v>
      </c>
      <c r="PFI147" s="35"/>
      <c r="PFJ147" s="31">
        <v>2019</v>
      </c>
      <c r="PFK147" s="26"/>
      <c r="PFL147" s="14" t="s">
        <v>3142</v>
      </c>
      <c r="PFM147" s="55" t="s">
        <v>3105</v>
      </c>
      <c r="PFN147" s="28" t="s">
        <v>3140</v>
      </c>
      <c r="PFO147" s="28" t="s">
        <v>3141</v>
      </c>
      <c r="PFP147" s="31">
        <v>1995</v>
      </c>
      <c r="PFQ147" s="35"/>
      <c r="PFR147" s="31">
        <v>2019</v>
      </c>
      <c r="PFS147" s="26"/>
      <c r="PFT147" s="14" t="s">
        <v>3142</v>
      </c>
      <c r="PFU147" s="55" t="s">
        <v>3105</v>
      </c>
      <c r="PFV147" s="28" t="s">
        <v>3140</v>
      </c>
      <c r="PFW147" s="28" t="s">
        <v>3141</v>
      </c>
      <c r="PFX147" s="31">
        <v>1995</v>
      </c>
      <c r="PFY147" s="35"/>
      <c r="PFZ147" s="31">
        <v>2019</v>
      </c>
      <c r="PGA147" s="26"/>
      <c r="PGB147" s="14" t="s">
        <v>3142</v>
      </c>
      <c r="PGC147" s="55" t="s">
        <v>3105</v>
      </c>
      <c r="PGD147" s="28" t="s">
        <v>3140</v>
      </c>
      <c r="PGE147" s="28" t="s">
        <v>3141</v>
      </c>
      <c r="PGF147" s="31">
        <v>1995</v>
      </c>
      <c r="PGG147" s="35"/>
      <c r="PGH147" s="31">
        <v>2019</v>
      </c>
      <c r="PGI147" s="26"/>
      <c r="PGJ147" s="14" t="s">
        <v>3142</v>
      </c>
      <c r="PGK147" s="55" t="s">
        <v>3105</v>
      </c>
      <c r="PGL147" s="28" t="s">
        <v>3140</v>
      </c>
      <c r="PGM147" s="28" t="s">
        <v>3141</v>
      </c>
      <c r="PGN147" s="31">
        <v>1995</v>
      </c>
      <c r="PGO147" s="35"/>
      <c r="PGP147" s="31">
        <v>2019</v>
      </c>
      <c r="PGQ147" s="26"/>
      <c r="PGR147" s="14" t="s">
        <v>3142</v>
      </c>
      <c r="PGS147" s="55" t="s">
        <v>3105</v>
      </c>
      <c r="PGT147" s="28" t="s">
        <v>3140</v>
      </c>
      <c r="PGU147" s="28" t="s">
        <v>3141</v>
      </c>
      <c r="PGV147" s="31">
        <v>1995</v>
      </c>
      <c r="PGW147" s="35"/>
      <c r="PGX147" s="31">
        <v>2019</v>
      </c>
      <c r="PGY147" s="26"/>
      <c r="PGZ147" s="14" t="s">
        <v>3142</v>
      </c>
      <c r="PHA147" s="55" t="s">
        <v>3105</v>
      </c>
      <c r="PHB147" s="28" t="s">
        <v>3140</v>
      </c>
      <c r="PHC147" s="28" t="s">
        <v>3141</v>
      </c>
      <c r="PHD147" s="31">
        <v>1995</v>
      </c>
      <c r="PHE147" s="35"/>
      <c r="PHF147" s="31">
        <v>2019</v>
      </c>
      <c r="PHG147" s="26"/>
      <c r="PHH147" s="14" t="s">
        <v>3142</v>
      </c>
      <c r="PHI147" s="55" t="s">
        <v>3105</v>
      </c>
      <c r="PHJ147" s="28" t="s">
        <v>3140</v>
      </c>
      <c r="PHK147" s="28" t="s">
        <v>3141</v>
      </c>
      <c r="PHL147" s="31">
        <v>1995</v>
      </c>
      <c r="PHM147" s="35"/>
      <c r="PHN147" s="31">
        <v>2019</v>
      </c>
      <c r="PHO147" s="26"/>
      <c r="PHP147" s="14" t="s">
        <v>3142</v>
      </c>
      <c r="PHQ147" s="55" t="s">
        <v>3105</v>
      </c>
      <c r="PHR147" s="28" t="s">
        <v>3140</v>
      </c>
      <c r="PHS147" s="28" t="s">
        <v>3141</v>
      </c>
      <c r="PHT147" s="31">
        <v>1995</v>
      </c>
      <c r="PHU147" s="35"/>
      <c r="PHV147" s="31">
        <v>2019</v>
      </c>
      <c r="PHW147" s="26"/>
      <c r="PHX147" s="14" t="s">
        <v>3142</v>
      </c>
      <c r="PHY147" s="55" t="s">
        <v>3105</v>
      </c>
      <c r="PHZ147" s="28" t="s">
        <v>3140</v>
      </c>
      <c r="PIA147" s="28" t="s">
        <v>3141</v>
      </c>
      <c r="PIB147" s="31">
        <v>1995</v>
      </c>
      <c r="PIC147" s="35"/>
      <c r="PID147" s="31">
        <v>2019</v>
      </c>
      <c r="PIE147" s="26"/>
      <c r="PIF147" s="14" t="s">
        <v>3142</v>
      </c>
      <c r="PIG147" s="55" t="s">
        <v>3105</v>
      </c>
      <c r="PIH147" s="28" t="s">
        <v>3140</v>
      </c>
      <c r="PII147" s="28" t="s">
        <v>3141</v>
      </c>
      <c r="PIJ147" s="31">
        <v>1995</v>
      </c>
      <c r="PIK147" s="35"/>
      <c r="PIL147" s="31">
        <v>2019</v>
      </c>
      <c r="PIM147" s="26"/>
      <c r="PIN147" s="14" t="s">
        <v>3142</v>
      </c>
      <c r="PIO147" s="55" t="s">
        <v>3105</v>
      </c>
      <c r="PIP147" s="28" t="s">
        <v>3140</v>
      </c>
      <c r="PIQ147" s="28" t="s">
        <v>3141</v>
      </c>
      <c r="PIR147" s="31">
        <v>1995</v>
      </c>
      <c r="PIS147" s="35"/>
      <c r="PIT147" s="31">
        <v>2019</v>
      </c>
      <c r="PIU147" s="26"/>
      <c r="PIV147" s="14" t="s">
        <v>3142</v>
      </c>
      <c r="PIW147" s="55" t="s">
        <v>3105</v>
      </c>
      <c r="PIX147" s="28" t="s">
        <v>3140</v>
      </c>
      <c r="PIY147" s="28" t="s">
        <v>3141</v>
      </c>
      <c r="PIZ147" s="31">
        <v>1995</v>
      </c>
      <c r="PJA147" s="35"/>
      <c r="PJB147" s="31">
        <v>2019</v>
      </c>
      <c r="PJC147" s="26"/>
      <c r="PJD147" s="14" t="s">
        <v>3142</v>
      </c>
      <c r="PJE147" s="55" t="s">
        <v>3105</v>
      </c>
      <c r="PJF147" s="28" t="s">
        <v>3140</v>
      </c>
      <c r="PJG147" s="28" t="s">
        <v>3141</v>
      </c>
      <c r="PJH147" s="31">
        <v>1995</v>
      </c>
      <c r="PJI147" s="35"/>
      <c r="PJJ147" s="31">
        <v>2019</v>
      </c>
      <c r="PJK147" s="26"/>
      <c r="PJL147" s="14" t="s">
        <v>3142</v>
      </c>
      <c r="PJM147" s="55" t="s">
        <v>3105</v>
      </c>
      <c r="PJN147" s="28" t="s">
        <v>3140</v>
      </c>
      <c r="PJO147" s="28" t="s">
        <v>3141</v>
      </c>
      <c r="PJP147" s="31">
        <v>1995</v>
      </c>
      <c r="PJQ147" s="35"/>
      <c r="PJR147" s="31">
        <v>2019</v>
      </c>
      <c r="PJS147" s="26"/>
      <c r="PJT147" s="14" t="s">
        <v>3142</v>
      </c>
      <c r="PJU147" s="55" t="s">
        <v>3105</v>
      </c>
      <c r="PJV147" s="28" t="s">
        <v>3140</v>
      </c>
      <c r="PJW147" s="28" t="s">
        <v>3141</v>
      </c>
      <c r="PJX147" s="31">
        <v>1995</v>
      </c>
      <c r="PJY147" s="35"/>
      <c r="PJZ147" s="31">
        <v>2019</v>
      </c>
      <c r="PKA147" s="26"/>
      <c r="PKB147" s="14" t="s">
        <v>3142</v>
      </c>
      <c r="PKC147" s="55" t="s">
        <v>3105</v>
      </c>
      <c r="PKD147" s="28" t="s">
        <v>3140</v>
      </c>
      <c r="PKE147" s="28" t="s">
        <v>3141</v>
      </c>
      <c r="PKF147" s="31">
        <v>1995</v>
      </c>
      <c r="PKG147" s="35"/>
      <c r="PKH147" s="31">
        <v>2019</v>
      </c>
      <c r="PKI147" s="26"/>
      <c r="PKJ147" s="14" t="s">
        <v>3142</v>
      </c>
      <c r="PKK147" s="55" t="s">
        <v>3105</v>
      </c>
      <c r="PKL147" s="28" t="s">
        <v>3140</v>
      </c>
      <c r="PKM147" s="28" t="s">
        <v>3141</v>
      </c>
      <c r="PKN147" s="31">
        <v>1995</v>
      </c>
      <c r="PKO147" s="35"/>
      <c r="PKP147" s="31">
        <v>2019</v>
      </c>
      <c r="PKQ147" s="26"/>
      <c r="PKR147" s="14" t="s">
        <v>3142</v>
      </c>
      <c r="PKS147" s="55" t="s">
        <v>3105</v>
      </c>
      <c r="PKT147" s="28" t="s">
        <v>3140</v>
      </c>
      <c r="PKU147" s="28" t="s">
        <v>3141</v>
      </c>
      <c r="PKV147" s="31">
        <v>1995</v>
      </c>
      <c r="PKW147" s="35"/>
      <c r="PKX147" s="31">
        <v>2019</v>
      </c>
      <c r="PKY147" s="26"/>
      <c r="PKZ147" s="14" t="s">
        <v>3142</v>
      </c>
      <c r="PLA147" s="55" t="s">
        <v>3105</v>
      </c>
      <c r="PLB147" s="28" t="s">
        <v>3140</v>
      </c>
      <c r="PLC147" s="28" t="s">
        <v>3141</v>
      </c>
      <c r="PLD147" s="31">
        <v>1995</v>
      </c>
      <c r="PLE147" s="35"/>
      <c r="PLF147" s="31">
        <v>2019</v>
      </c>
      <c r="PLG147" s="26"/>
      <c r="PLH147" s="14" t="s">
        <v>3142</v>
      </c>
      <c r="PLI147" s="55" t="s">
        <v>3105</v>
      </c>
      <c r="PLJ147" s="28" t="s">
        <v>3140</v>
      </c>
      <c r="PLK147" s="28" t="s">
        <v>3141</v>
      </c>
      <c r="PLL147" s="31">
        <v>1995</v>
      </c>
      <c r="PLM147" s="35"/>
      <c r="PLN147" s="31">
        <v>2019</v>
      </c>
      <c r="PLO147" s="26"/>
      <c r="PLP147" s="14" t="s">
        <v>3142</v>
      </c>
      <c r="PLQ147" s="55" t="s">
        <v>3105</v>
      </c>
      <c r="PLR147" s="28" t="s">
        <v>3140</v>
      </c>
      <c r="PLS147" s="28" t="s">
        <v>3141</v>
      </c>
      <c r="PLT147" s="31">
        <v>1995</v>
      </c>
      <c r="PLU147" s="35"/>
      <c r="PLV147" s="31">
        <v>2019</v>
      </c>
      <c r="PLW147" s="26"/>
      <c r="PLX147" s="14" t="s">
        <v>3142</v>
      </c>
      <c r="PLY147" s="55" t="s">
        <v>3105</v>
      </c>
      <c r="PLZ147" s="28" t="s">
        <v>3140</v>
      </c>
      <c r="PMA147" s="28" t="s">
        <v>3141</v>
      </c>
      <c r="PMB147" s="31">
        <v>1995</v>
      </c>
      <c r="PMC147" s="35"/>
      <c r="PMD147" s="31">
        <v>2019</v>
      </c>
      <c r="PME147" s="26"/>
      <c r="PMF147" s="14" t="s">
        <v>3142</v>
      </c>
      <c r="PMG147" s="55" t="s">
        <v>3105</v>
      </c>
      <c r="PMH147" s="28" t="s">
        <v>3140</v>
      </c>
      <c r="PMI147" s="28" t="s">
        <v>3141</v>
      </c>
      <c r="PMJ147" s="31">
        <v>1995</v>
      </c>
      <c r="PMK147" s="35"/>
      <c r="PML147" s="31">
        <v>2019</v>
      </c>
      <c r="PMM147" s="26"/>
      <c r="PMN147" s="14" t="s">
        <v>3142</v>
      </c>
      <c r="PMO147" s="55" t="s">
        <v>3105</v>
      </c>
      <c r="PMP147" s="28" t="s">
        <v>3140</v>
      </c>
      <c r="PMQ147" s="28" t="s">
        <v>3141</v>
      </c>
      <c r="PMR147" s="31">
        <v>1995</v>
      </c>
      <c r="PMS147" s="35"/>
      <c r="PMT147" s="31">
        <v>2019</v>
      </c>
      <c r="PMU147" s="26"/>
      <c r="PMV147" s="14" t="s">
        <v>3142</v>
      </c>
      <c r="PMW147" s="55" t="s">
        <v>3105</v>
      </c>
      <c r="PMX147" s="28" t="s">
        <v>3140</v>
      </c>
      <c r="PMY147" s="28" t="s">
        <v>3141</v>
      </c>
      <c r="PMZ147" s="31">
        <v>1995</v>
      </c>
      <c r="PNA147" s="35"/>
      <c r="PNB147" s="31">
        <v>2019</v>
      </c>
      <c r="PNC147" s="26"/>
      <c r="PND147" s="14" t="s">
        <v>3142</v>
      </c>
      <c r="PNE147" s="55" t="s">
        <v>3105</v>
      </c>
      <c r="PNF147" s="28" t="s">
        <v>3140</v>
      </c>
      <c r="PNG147" s="28" t="s">
        <v>3141</v>
      </c>
      <c r="PNH147" s="31">
        <v>1995</v>
      </c>
      <c r="PNI147" s="35"/>
      <c r="PNJ147" s="31">
        <v>2019</v>
      </c>
      <c r="PNK147" s="26"/>
      <c r="PNL147" s="14" t="s">
        <v>3142</v>
      </c>
      <c r="PNM147" s="55" t="s">
        <v>3105</v>
      </c>
      <c r="PNN147" s="28" t="s">
        <v>3140</v>
      </c>
      <c r="PNO147" s="28" t="s">
        <v>3141</v>
      </c>
      <c r="PNP147" s="31">
        <v>1995</v>
      </c>
      <c r="PNQ147" s="35"/>
      <c r="PNR147" s="31">
        <v>2019</v>
      </c>
      <c r="PNS147" s="26"/>
      <c r="PNT147" s="14" t="s">
        <v>3142</v>
      </c>
      <c r="PNU147" s="55" t="s">
        <v>3105</v>
      </c>
      <c r="PNV147" s="28" t="s">
        <v>3140</v>
      </c>
      <c r="PNW147" s="28" t="s">
        <v>3141</v>
      </c>
      <c r="PNX147" s="31">
        <v>1995</v>
      </c>
      <c r="PNY147" s="35"/>
      <c r="PNZ147" s="31">
        <v>2019</v>
      </c>
      <c r="POA147" s="26"/>
      <c r="POB147" s="14" t="s">
        <v>3142</v>
      </c>
      <c r="POC147" s="55" t="s">
        <v>3105</v>
      </c>
      <c r="POD147" s="28" t="s">
        <v>3140</v>
      </c>
      <c r="POE147" s="28" t="s">
        <v>3141</v>
      </c>
      <c r="POF147" s="31">
        <v>1995</v>
      </c>
      <c r="POG147" s="35"/>
      <c r="POH147" s="31">
        <v>2019</v>
      </c>
      <c r="POI147" s="26"/>
      <c r="POJ147" s="14" t="s">
        <v>3142</v>
      </c>
      <c r="POK147" s="55" t="s">
        <v>3105</v>
      </c>
      <c r="POL147" s="28" t="s">
        <v>3140</v>
      </c>
      <c r="POM147" s="28" t="s">
        <v>3141</v>
      </c>
      <c r="PON147" s="31">
        <v>1995</v>
      </c>
      <c r="POO147" s="35"/>
      <c r="POP147" s="31">
        <v>2019</v>
      </c>
      <c r="POQ147" s="26"/>
      <c r="POR147" s="14" t="s">
        <v>3142</v>
      </c>
      <c r="POS147" s="55" t="s">
        <v>3105</v>
      </c>
      <c r="POT147" s="28" t="s">
        <v>3140</v>
      </c>
      <c r="POU147" s="28" t="s">
        <v>3141</v>
      </c>
      <c r="POV147" s="31">
        <v>1995</v>
      </c>
      <c r="POW147" s="35"/>
      <c r="POX147" s="31">
        <v>2019</v>
      </c>
      <c r="POY147" s="26"/>
      <c r="POZ147" s="14" t="s">
        <v>3142</v>
      </c>
      <c r="PPA147" s="55" t="s">
        <v>3105</v>
      </c>
      <c r="PPB147" s="28" t="s">
        <v>3140</v>
      </c>
      <c r="PPC147" s="28" t="s">
        <v>3141</v>
      </c>
      <c r="PPD147" s="31">
        <v>1995</v>
      </c>
      <c r="PPE147" s="35"/>
      <c r="PPF147" s="31">
        <v>2019</v>
      </c>
      <c r="PPG147" s="26"/>
      <c r="PPH147" s="14" t="s">
        <v>3142</v>
      </c>
      <c r="PPI147" s="55" t="s">
        <v>3105</v>
      </c>
      <c r="PPJ147" s="28" t="s">
        <v>3140</v>
      </c>
      <c r="PPK147" s="28" t="s">
        <v>3141</v>
      </c>
      <c r="PPL147" s="31">
        <v>1995</v>
      </c>
      <c r="PPM147" s="35"/>
      <c r="PPN147" s="31">
        <v>2019</v>
      </c>
      <c r="PPO147" s="26"/>
      <c r="PPP147" s="14" t="s">
        <v>3142</v>
      </c>
      <c r="PPQ147" s="55" t="s">
        <v>3105</v>
      </c>
      <c r="PPR147" s="28" t="s">
        <v>3140</v>
      </c>
      <c r="PPS147" s="28" t="s">
        <v>3141</v>
      </c>
      <c r="PPT147" s="31">
        <v>1995</v>
      </c>
      <c r="PPU147" s="35"/>
      <c r="PPV147" s="31">
        <v>2019</v>
      </c>
      <c r="PPW147" s="26"/>
      <c r="PPX147" s="14" t="s">
        <v>3142</v>
      </c>
      <c r="PPY147" s="55" t="s">
        <v>3105</v>
      </c>
      <c r="PPZ147" s="28" t="s">
        <v>3140</v>
      </c>
      <c r="PQA147" s="28" t="s">
        <v>3141</v>
      </c>
      <c r="PQB147" s="31">
        <v>1995</v>
      </c>
      <c r="PQC147" s="35"/>
      <c r="PQD147" s="31">
        <v>2019</v>
      </c>
      <c r="PQE147" s="26"/>
      <c r="PQF147" s="14" t="s">
        <v>3142</v>
      </c>
      <c r="PQG147" s="55" t="s">
        <v>3105</v>
      </c>
      <c r="PQH147" s="28" t="s">
        <v>3140</v>
      </c>
      <c r="PQI147" s="28" t="s">
        <v>3141</v>
      </c>
      <c r="PQJ147" s="31">
        <v>1995</v>
      </c>
      <c r="PQK147" s="35"/>
      <c r="PQL147" s="31">
        <v>2019</v>
      </c>
      <c r="PQM147" s="26"/>
      <c r="PQN147" s="14" t="s">
        <v>3142</v>
      </c>
      <c r="PQO147" s="55" t="s">
        <v>3105</v>
      </c>
      <c r="PQP147" s="28" t="s">
        <v>3140</v>
      </c>
      <c r="PQQ147" s="28" t="s">
        <v>3141</v>
      </c>
      <c r="PQR147" s="31">
        <v>1995</v>
      </c>
      <c r="PQS147" s="35"/>
      <c r="PQT147" s="31">
        <v>2019</v>
      </c>
      <c r="PQU147" s="26"/>
      <c r="PQV147" s="14" t="s">
        <v>3142</v>
      </c>
      <c r="PQW147" s="55" t="s">
        <v>3105</v>
      </c>
      <c r="PQX147" s="28" t="s">
        <v>3140</v>
      </c>
      <c r="PQY147" s="28" t="s">
        <v>3141</v>
      </c>
      <c r="PQZ147" s="31">
        <v>1995</v>
      </c>
      <c r="PRA147" s="35"/>
      <c r="PRB147" s="31">
        <v>2019</v>
      </c>
      <c r="PRC147" s="26"/>
      <c r="PRD147" s="14" t="s">
        <v>3142</v>
      </c>
      <c r="PRE147" s="55" t="s">
        <v>3105</v>
      </c>
      <c r="PRF147" s="28" t="s">
        <v>3140</v>
      </c>
      <c r="PRG147" s="28" t="s">
        <v>3141</v>
      </c>
      <c r="PRH147" s="31">
        <v>1995</v>
      </c>
      <c r="PRI147" s="35"/>
      <c r="PRJ147" s="31">
        <v>2019</v>
      </c>
      <c r="PRK147" s="26"/>
      <c r="PRL147" s="14" t="s">
        <v>3142</v>
      </c>
      <c r="PRM147" s="55" t="s">
        <v>3105</v>
      </c>
      <c r="PRN147" s="28" t="s">
        <v>3140</v>
      </c>
      <c r="PRO147" s="28" t="s">
        <v>3141</v>
      </c>
      <c r="PRP147" s="31">
        <v>1995</v>
      </c>
      <c r="PRQ147" s="35"/>
      <c r="PRR147" s="31">
        <v>2019</v>
      </c>
      <c r="PRS147" s="26"/>
      <c r="PRT147" s="14" t="s">
        <v>3142</v>
      </c>
      <c r="PRU147" s="55" t="s">
        <v>3105</v>
      </c>
      <c r="PRV147" s="28" t="s">
        <v>3140</v>
      </c>
      <c r="PRW147" s="28" t="s">
        <v>3141</v>
      </c>
      <c r="PRX147" s="31">
        <v>1995</v>
      </c>
      <c r="PRY147" s="35"/>
      <c r="PRZ147" s="31">
        <v>2019</v>
      </c>
      <c r="PSA147" s="26"/>
      <c r="PSB147" s="14" t="s">
        <v>3142</v>
      </c>
      <c r="PSC147" s="55" t="s">
        <v>3105</v>
      </c>
      <c r="PSD147" s="28" t="s">
        <v>3140</v>
      </c>
      <c r="PSE147" s="28" t="s">
        <v>3141</v>
      </c>
      <c r="PSF147" s="31">
        <v>1995</v>
      </c>
      <c r="PSG147" s="35"/>
      <c r="PSH147" s="31">
        <v>2019</v>
      </c>
      <c r="PSI147" s="26"/>
      <c r="PSJ147" s="14" t="s">
        <v>3142</v>
      </c>
      <c r="PSK147" s="55" t="s">
        <v>3105</v>
      </c>
      <c r="PSL147" s="28" t="s">
        <v>3140</v>
      </c>
      <c r="PSM147" s="28" t="s">
        <v>3141</v>
      </c>
      <c r="PSN147" s="31">
        <v>1995</v>
      </c>
      <c r="PSO147" s="35"/>
      <c r="PSP147" s="31">
        <v>2019</v>
      </c>
      <c r="PSQ147" s="26"/>
      <c r="PSR147" s="14" t="s">
        <v>3142</v>
      </c>
      <c r="PSS147" s="55" t="s">
        <v>3105</v>
      </c>
      <c r="PST147" s="28" t="s">
        <v>3140</v>
      </c>
      <c r="PSU147" s="28" t="s">
        <v>3141</v>
      </c>
      <c r="PSV147" s="31">
        <v>1995</v>
      </c>
      <c r="PSW147" s="35"/>
      <c r="PSX147" s="31">
        <v>2019</v>
      </c>
      <c r="PSY147" s="26"/>
      <c r="PSZ147" s="14" t="s">
        <v>3142</v>
      </c>
      <c r="PTA147" s="55" t="s">
        <v>3105</v>
      </c>
      <c r="PTB147" s="28" t="s">
        <v>3140</v>
      </c>
      <c r="PTC147" s="28" t="s">
        <v>3141</v>
      </c>
      <c r="PTD147" s="31">
        <v>1995</v>
      </c>
      <c r="PTE147" s="35"/>
      <c r="PTF147" s="31">
        <v>2019</v>
      </c>
      <c r="PTG147" s="26"/>
      <c r="PTH147" s="14" t="s">
        <v>3142</v>
      </c>
      <c r="PTI147" s="55" t="s">
        <v>3105</v>
      </c>
      <c r="PTJ147" s="28" t="s">
        <v>3140</v>
      </c>
      <c r="PTK147" s="28" t="s">
        <v>3141</v>
      </c>
      <c r="PTL147" s="31">
        <v>1995</v>
      </c>
      <c r="PTM147" s="35"/>
      <c r="PTN147" s="31">
        <v>2019</v>
      </c>
      <c r="PTO147" s="26"/>
      <c r="PTP147" s="14" t="s">
        <v>3142</v>
      </c>
      <c r="PTQ147" s="55" t="s">
        <v>3105</v>
      </c>
      <c r="PTR147" s="28" t="s">
        <v>3140</v>
      </c>
      <c r="PTS147" s="28" t="s">
        <v>3141</v>
      </c>
      <c r="PTT147" s="31">
        <v>1995</v>
      </c>
      <c r="PTU147" s="35"/>
      <c r="PTV147" s="31">
        <v>2019</v>
      </c>
      <c r="PTW147" s="26"/>
      <c r="PTX147" s="14" t="s">
        <v>3142</v>
      </c>
      <c r="PTY147" s="55" t="s">
        <v>3105</v>
      </c>
      <c r="PTZ147" s="28" t="s">
        <v>3140</v>
      </c>
      <c r="PUA147" s="28" t="s">
        <v>3141</v>
      </c>
      <c r="PUB147" s="31">
        <v>1995</v>
      </c>
      <c r="PUC147" s="35"/>
      <c r="PUD147" s="31">
        <v>2019</v>
      </c>
      <c r="PUE147" s="26"/>
      <c r="PUF147" s="14" t="s">
        <v>3142</v>
      </c>
      <c r="PUG147" s="55" t="s">
        <v>3105</v>
      </c>
      <c r="PUH147" s="28" t="s">
        <v>3140</v>
      </c>
      <c r="PUI147" s="28" t="s">
        <v>3141</v>
      </c>
      <c r="PUJ147" s="31">
        <v>1995</v>
      </c>
      <c r="PUK147" s="35"/>
      <c r="PUL147" s="31">
        <v>2019</v>
      </c>
      <c r="PUM147" s="26"/>
      <c r="PUN147" s="14" t="s">
        <v>3142</v>
      </c>
      <c r="PUO147" s="55" t="s">
        <v>3105</v>
      </c>
      <c r="PUP147" s="28" t="s">
        <v>3140</v>
      </c>
      <c r="PUQ147" s="28" t="s">
        <v>3141</v>
      </c>
      <c r="PUR147" s="31">
        <v>1995</v>
      </c>
      <c r="PUS147" s="35"/>
      <c r="PUT147" s="31">
        <v>2019</v>
      </c>
      <c r="PUU147" s="26"/>
      <c r="PUV147" s="14" t="s">
        <v>3142</v>
      </c>
      <c r="PUW147" s="55" t="s">
        <v>3105</v>
      </c>
      <c r="PUX147" s="28" t="s">
        <v>3140</v>
      </c>
      <c r="PUY147" s="28" t="s">
        <v>3141</v>
      </c>
      <c r="PUZ147" s="31">
        <v>1995</v>
      </c>
      <c r="PVA147" s="35"/>
      <c r="PVB147" s="31">
        <v>2019</v>
      </c>
      <c r="PVC147" s="26"/>
      <c r="PVD147" s="14" t="s">
        <v>3142</v>
      </c>
      <c r="PVE147" s="55" t="s">
        <v>3105</v>
      </c>
      <c r="PVF147" s="28" t="s">
        <v>3140</v>
      </c>
      <c r="PVG147" s="28" t="s">
        <v>3141</v>
      </c>
      <c r="PVH147" s="31">
        <v>1995</v>
      </c>
      <c r="PVI147" s="35"/>
      <c r="PVJ147" s="31">
        <v>2019</v>
      </c>
      <c r="PVK147" s="26"/>
      <c r="PVL147" s="14" t="s">
        <v>3142</v>
      </c>
      <c r="PVM147" s="55" t="s">
        <v>3105</v>
      </c>
      <c r="PVN147" s="28" t="s">
        <v>3140</v>
      </c>
      <c r="PVO147" s="28" t="s">
        <v>3141</v>
      </c>
      <c r="PVP147" s="31">
        <v>1995</v>
      </c>
      <c r="PVQ147" s="35"/>
      <c r="PVR147" s="31">
        <v>2019</v>
      </c>
      <c r="PVS147" s="26"/>
      <c r="PVT147" s="14" t="s">
        <v>3142</v>
      </c>
      <c r="PVU147" s="55" t="s">
        <v>3105</v>
      </c>
      <c r="PVV147" s="28" t="s">
        <v>3140</v>
      </c>
      <c r="PVW147" s="28" t="s">
        <v>3141</v>
      </c>
      <c r="PVX147" s="31">
        <v>1995</v>
      </c>
      <c r="PVY147" s="35"/>
      <c r="PVZ147" s="31">
        <v>2019</v>
      </c>
      <c r="PWA147" s="26"/>
      <c r="PWB147" s="14" t="s">
        <v>3142</v>
      </c>
      <c r="PWC147" s="55" t="s">
        <v>3105</v>
      </c>
      <c r="PWD147" s="28" t="s">
        <v>3140</v>
      </c>
      <c r="PWE147" s="28" t="s">
        <v>3141</v>
      </c>
      <c r="PWF147" s="31">
        <v>1995</v>
      </c>
      <c r="PWG147" s="35"/>
      <c r="PWH147" s="31">
        <v>2019</v>
      </c>
      <c r="PWI147" s="26"/>
      <c r="PWJ147" s="14" t="s">
        <v>3142</v>
      </c>
      <c r="PWK147" s="55" t="s">
        <v>3105</v>
      </c>
      <c r="PWL147" s="28" t="s">
        <v>3140</v>
      </c>
      <c r="PWM147" s="28" t="s">
        <v>3141</v>
      </c>
      <c r="PWN147" s="31">
        <v>1995</v>
      </c>
      <c r="PWO147" s="35"/>
      <c r="PWP147" s="31">
        <v>2019</v>
      </c>
      <c r="PWQ147" s="26"/>
      <c r="PWR147" s="14" t="s">
        <v>3142</v>
      </c>
      <c r="PWS147" s="55" t="s">
        <v>3105</v>
      </c>
      <c r="PWT147" s="28" t="s">
        <v>3140</v>
      </c>
      <c r="PWU147" s="28" t="s">
        <v>3141</v>
      </c>
      <c r="PWV147" s="31">
        <v>1995</v>
      </c>
      <c r="PWW147" s="35"/>
      <c r="PWX147" s="31">
        <v>2019</v>
      </c>
      <c r="PWY147" s="26"/>
      <c r="PWZ147" s="14" t="s">
        <v>3142</v>
      </c>
      <c r="PXA147" s="55" t="s">
        <v>3105</v>
      </c>
      <c r="PXB147" s="28" t="s">
        <v>3140</v>
      </c>
      <c r="PXC147" s="28" t="s">
        <v>3141</v>
      </c>
      <c r="PXD147" s="31">
        <v>1995</v>
      </c>
      <c r="PXE147" s="35"/>
      <c r="PXF147" s="31">
        <v>2019</v>
      </c>
      <c r="PXG147" s="26"/>
      <c r="PXH147" s="14" t="s">
        <v>3142</v>
      </c>
      <c r="PXI147" s="55" t="s">
        <v>3105</v>
      </c>
      <c r="PXJ147" s="28" t="s">
        <v>3140</v>
      </c>
      <c r="PXK147" s="28" t="s">
        <v>3141</v>
      </c>
      <c r="PXL147" s="31">
        <v>1995</v>
      </c>
      <c r="PXM147" s="35"/>
      <c r="PXN147" s="31">
        <v>2019</v>
      </c>
      <c r="PXO147" s="26"/>
      <c r="PXP147" s="14" t="s">
        <v>3142</v>
      </c>
      <c r="PXQ147" s="55" t="s">
        <v>3105</v>
      </c>
      <c r="PXR147" s="28" t="s">
        <v>3140</v>
      </c>
      <c r="PXS147" s="28" t="s">
        <v>3141</v>
      </c>
      <c r="PXT147" s="31">
        <v>1995</v>
      </c>
      <c r="PXU147" s="35"/>
      <c r="PXV147" s="31">
        <v>2019</v>
      </c>
      <c r="PXW147" s="26"/>
      <c r="PXX147" s="14" t="s">
        <v>3142</v>
      </c>
      <c r="PXY147" s="55" t="s">
        <v>3105</v>
      </c>
      <c r="PXZ147" s="28" t="s">
        <v>3140</v>
      </c>
      <c r="PYA147" s="28" t="s">
        <v>3141</v>
      </c>
      <c r="PYB147" s="31">
        <v>1995</v>
      </c>
      <c r="PYC147" s="35"/>
      <c r="PYD147" s="31">
        <v>2019</v>
      </c>
      <c r="PYE147" s="26"/>
      <c r="PYF147" s="14" t="s">
        <v>3142</v>
      </c>
      <c r="PYG147" s="55" t="s">
        <v>3105</v>
      </c>
      <c r="PYH147" s="28" t="s">
        <v>3140</v>
      </c>
      <c r="PYI147" s="28" t="s">
        <v>3141</v>
      </c>
      <c r="PYJ147" s="31">
        <v>1995</v>
      </c>
      <c r="PYK147" s="35"/>
      <c r="PYL147" s="31">
        <v>2019</v>
      </c>
      <c r="PYM147" s="26"/>
      <c r="PYN147" s="14" t="s">
        <v>3142</v>
      </c>
      <c r="PYO147" s="55" t="s">
        <v>3105</v>
      </c>
      <c r="PYP147" s="28" t="s">
        <v>3140</v>
      </c>
      <c r="PYQ147" s="28" t="s">
        <v>3141</v>
      </c>
      <c r="PYR147" s="31">
        <v>1995</v>
      </c>
      <c r="PYS147" s="35"/>
      <c r="PYT147" s="31">
        <v>2019</v>
      </c>
      <c r="PYU147" s="26"/>
      <c r="PYV147" s="14" t="s">
        <v>3142</v>
      </c>
      <c r="PYW147" s="55" t="s">
        <v>3105</v>
      </c>
      <c r="PYX147" s="28" t="s">
        <v>3140</v>
      </c>
      <c r="PYY147" s="28" t="s">
        <v>3141</v>
      </c>
      <c r="PYZ147" s="31">
        <v>1995</v>
      </c>
      <c r="PZA147" s="35"/>
      <c r="PZB147" s="31">
        <v>2019</v>
      </c>
      <c r="PZC147" s="26"/>
      <c r="PZD147" s="14" t="s">
        <v>3142</v>
      </c>
      <c r="PZE147" s="55" t="s">
        <v>3105</v>
      </c>
      <c r="PZF147" s="28" t="s">
        <v>3140</v>
      </c>
      <c r="PZG147" s="28" t="s">
        <v>3141</v>
      </c>
      <c r="PZH147" s="31">
        <v>1995</v>
      </c>
      <c r="PZI147" s="35"/>
      <c r="PZJ147" s="31">
        <v>2019</v>
      </c>
      <c r="PZK147" s="26"/>
      <c r="PZL147" s="14" t="s">
        <v>3142</v>
      </c>
      <c r="PZM147" s="55" t="s">
        <v>3105</v>
      </c>
      <c r="PZN147" s="28" t="s">
        <v>3140</v>
      </c>
      <c r="PZO147" s="28" t="s">
        <v>3141</v>
      </c>
      <c r="PZP147" s="31">
        <v>1995</v>
      </c>
      <c r="PZQ147" s="35"/>
      <c r="PZR147" s="31">
        <v>2019</v>
      </c>
      <c r="PZS147" s="26"/>
      <c r="PZT147" s="14" t="s">
        <v>3142</v>
      </c>
      <c r="PZU147" s="55" t="s">
        <v>3105</v>
      </c>
      <c r="PZV147" s="28" t="s">
        <v>3140</v>
      </c>
      <c r="PZW147" s="28" t="s">
        <v>3141</v>
      </c>
      <c r="PZX147" s="31">
        <v>1995</v>
      </c>
      <c r="PZY147" s="35"/>
      <c r="PZZ147" s="31">
        <v>2019</v>
      </c>
      <c r="QAA147" s="26"/>
      <c r="QAB147" s="14" t="s">
        <v>3142</v>
      </c>
      <c r="QAC147" s="55" t="s">
        <v>3105</v>
      </c>
      <c r="QAD147" s="28" t="s">
        <v>3140</v>
      </c>
      <c r="QAE147" s="28" t="s">
        <v>3141</v>
      </c>
      <c r="QAF147" s="31">
        <v>1995</v>
      </c>
      <c r="QAG147" s="35"/>
      <c r="QAH147" s="31">
        <v>2019</v>
      </c>
      <c r="QAI147" s="26"/>
      <c r="QAJ147" s="14" t="s">
        <v>3142</v>
      </c>
      <c r="QAK147" s="55" t="s">
        <v>3105</v>
      </c>
      <c r="QAL147" s="28" t="s">
        <v>3140</v>
      </c>
      <c r="QAM147" s="28" t="s">
        <v>3141</v>
      </c>
      <c r="QAN147" s="31">
        <v>1995</v>
      </c>
      <c r="QAO147" s="35"/>
      <c r="QAP147" s="31">
        <v>2019</v>
      </c>
      <c r="QAQ147" s="26"/>
      <c r="QAR147" s="14" t="s">
        <v>3142</v>
      </c>
      <c r="QAS147" s="55" t="s">
        <v>3105</v>
      </c>
      <c r="QAT147" s="28" t="s">
        <v>3140</v>
      </c>
      <c r="QAU147" s="28" t="s">
        <v>3141</v>
      </c>
      <c r="QAV147" s="31">
        <v>1995</v>
      </c>
      <c r="QAW147" s="35"/>
      <c r="QAX147" s="31">
        <v>2019</v>
      </c>
      <c r="QAY147" s="26"/>
      <c r="QAZ147" s="14" t="s">
        <v>3142</v>
      </c>
      <c r="QBA147" s="55" t="s">
        <v>3105</v>
      </c>
      <c r="QBB147" s="28" t="s">
        <v>3140</v>
      </c>
      <c r="QBC147" s="28" t="s">
        <v>3141</v>
      </c>
      <c r="QBD147" s="31">
        <v>1995</v>
      </c>
      <c r="QBE147" s="35"/>
      <c r="QBF147" s="31">
        <v>2019</v>
      </c>
      <c r="QBG147" s="26"/>
      <c r="QBH147" s="14" t="s">
        <v>3142</v>
      </c>
      <c r="QBI147" s="55" t="s">
        <v>3105</v>
      </c>
      <c r="QBJ147" s="28" t="s">
        <v>3140</v>
      </c>
      <c r="QBK147" s="28" t="s">
        <v>3141</v>
      </c>
      <c r="QBL147" s="31">
        <v>1995</v>
      </c>
      <c r="QBM147" s="35"/>
      <c r="QBN147" s="31">
        <v>2019</v>
      </c>
      <c r="QBO147" s="26"/>
      <c r="QBP147" s="14" t="s">
        <v>3142</v>
      </c>
      <c r="QBQ147" s="55" t="s">
        <v>3105</v>
      </c>
      <c r="QBR147" s="28" t="s">
        <v>3140</v>
      </c>
      <c r="QBS147" s="28" t="s">
        <v>3141</v>
      </c>
      <c r="QBT147" s="31">
        <v>1995</v>
      </c>
      <c r="QBU147" s="35"/>
      <c r="QBV147" s="31">
        <v>2019</v>
      </c>
      <c r="QBW147" s="26"/>
      <c r="QBX147" s="14" t="s">
        <v>3142</v>
      </c>
      <c r="QBY147" s="55" t="s">
        <v>3105</v>
      </c>
      <c r="QBZ147" s="28" t="s">
        <v>3140</v>
      </c>
      <c r="QCA147" s="28" t="s">
        <v>3141</v>
      </c>
      <c r="QCB147" s="31">
        <v>1995</v>
      </c>
      <c r="QCC147" s="35"/>
      <c r="QCD147" s="31">
        <v>2019</v>
      </c>
      <c r="QCE147" s="26"/>
      <c r="QCF147" s="14" t="s">
        <v>3142</v>
      </c>
      <c r="QCG147" s="55" t="s">
        <v>3105</v>
      </c>
      <c r="QCH147" s="28" t="s">
        <v>3140</v>
      </c>
      <c r="QCI147" s="28" t="s">
        <v>3141</v>
      </c>
      <c r="QCJ147" s="31">
        <v>1995</v>
      </c>
      <c r="QCK147" s="35"/>
      <c r="QCL147" s="31">
        <v>2019</v>
      </c>
      <c r="QCM147" s="26"/>
      <c r="QCN147" s="14" t="s">
        <v>3142</v>
      </c>
      <c r="QCO147" s="55" t="s">
        <v>3105</v>
      </c>
      <c r="QCP147" s="28" t="s">
        <v>3140</v>
      </c>
      <c r="QCQ147" s="28" t="s">
        <v>3141</v>
      </c>
      <c r="QCR147" s="31">
        <v>1995</v>
      </c>
      <c r="QCS147" s="35"/>
      <c r="QCT147" s="31">
        <v>2019</v>
      </c>
      <c r="QCU147" s="26"/>
      <c r="QCV147" s="14" t="s">
        <v>3142</v>
      </c>
      <c r="QCW147" s="55" t="s">
        <v>3105</v>
      </c>
      <c r="QCX147" s="28" t="s">
        <v>3140</v>
      </c>
      <c r="QCY147" s="28" t="s">
        <v>3141</v>
      </c>
      <c r="QCZ147" s="31">
        <v>1995</v>
      </c>
      <c r="QDA147" s="35"/>
      <c r="QDB147" s="31">
        <v>2019</v>
      </c>
      <c r="QDC147" s="26"/>
      <c r="QDD147" s="14" t="s">
        <v>3142</v>
      </c>
      <c r="QDE147" s="55" t="s">
        <v>3105</v>
      </c>
      <c r="QDF147" s="28" t="s">
        <v>3140</v>
      </c>
      <c r="QDG147" s="28" t="s">
        <v>3141</v>
      </c>
      <c r="QDH147" s="31">
        <v>1995</v>
      </c>
      <c r="QDI147" s="35"/>
      <c r="QDJ147" s="31">
        <v>2019</v>
      </c>
      <c r="QDK147" s="26"/>
      <c r="QDL147" s="14" t="s">
        <v>3142</v>
      </c>
      <c r="QDM147" s="55" t="s">
        <v>3105</v>
      </c>
      <c r="QDN147" s="28" t="s">
        <v>3140</v>
      </c>
      <c r="QDO147" s="28" t="s">
        <v>3141</v>
      </c>
      <c r="QDP147" s="31">
        <v>1995</v>
      </c>
      <c r="QDQ147" s="35"/>
      <c r="QDR147" s="31">
        <v>2019</v>
      </c>
      <c r="QDS147" s="26"/>
      <c r="QDT147" s="14" t="s">
        <v>3142</v>
      </c>
      <c r="QDU147" s="55" t="s">
        <v>3105</v>
      </c>
      <c r="QDV147" s="28" t="s">
        <v>3140</v>
      </c>
      <c r="QDW147" s="28" t="s">
        <v>3141</v>
      </c>
      <c r="QDX147" s="31">
        <v>1995</v>
      </c>
      <c r="QDY147" s="35"/>
      <c r="QDZ147" s="31">
        <v>2019</v>
      </c>
      <c r="QEA147" s="26"/>
      <c r="QEB147" s="14" t="s">
        <v>3142</v>
      </c>
      <c r="QEC147" s="55" t="s">
        <v>3105</v>
      </c>
      <c r="QED147" s="28" t="s">
        <v>3140</v>
      </c>
      <c r="QEE147" s="28" t="s">
        <v>3141</v>
      </c>
      <c r="QEF147" s="31">
        <v>1995</v>
      </c>
      <c r="QEG147" s="35"/>
      <c r="QEH147" s="31">
        <v>2019</v>
      </c>
      <c r="QEI147" s="26"/>
      <c r="QEJ147" s="14" t="s">
        <v>3142</v>
      </c>
      <c r="QEK147" s="55" t="s">
        <v>3105</v>
      </c>
      <c r="QEL147" s="28" t="s">
        <v>3140</v>
      </c>
      <c r="QEM147" s="28" t="s">
        <v>3141</v>
      </c>
      <c r="QEN147" s="31">
        <v>1995</v>
      </c>
      <c r="QEO147" s="35"/>
      <c r="QEP147" s="31">
        <v>2019</v>
      </c>
      <c r="QEQ147" s="26"/>
      <c r="QER147" s="14" t="s">
        <v>3142</v>
      </c>
      <c r="QES147" s="55" t="s">
        <v>3105</v>
      </c>
      <c r="QET147" s="28" t="s">
        <v>3140</v>
      </c>
      <c r="QEU147" s="28" t="s">
        <v>3141</v>
      </c>
      <c r="QEV147" s="31">
        <v>1995</v>
      </c>
      <c r="QEW147" s="35"/>
      <c r="QEX147" s="31">
        <v>2019</v>
      </c>
      <c r="QEY147" s="26"/>
      <c r="QEZ147" s="14" t="s">
        <v>3142</v>
      </c>
      <c r="QFA147" s="55" t="s">
        <v>3105</v>
      </c>
      <c r="QFB147" s="28" t="s">
        <v>3140</v>
      </c>
      <c r="QFC147" s="28" t="s">
        <v>3141</v>
      </c>
      <c r="QFD147" s="31">
        <v>1995</v>
      </c>
      <c r="QFE147" s="35"/>
      <c r="QFF147" s="31">
        <v>2019</v>
      </c>
      <c r="QFG147" s="26"/>
      <c r="QFH147" s="14" t="s">
        <v>3142</v>
      </c>
      <c r="QFI147" s="55" t="s">
        <v>3105</v>
      </c>
      <c r="QFJ147" s="28" t="s">
        <v>3140</v>
      </c>
      <c r="QFK147" s="28" t="s">
        <v>3141</v>
      </c>
      <c r="QFL147" s="31">
        <v>1995</v>
      </c>
      <c r="QFM147" s="35"/>
      <c r="QFN147" s="31">
        <v>2019</v>
      </c>
      <c r="QFO147" s="26"/>
      <c r="QFP147" s="14" t="s">
        <v>3142</v>
      </c>
      <c r="QFQ147" s="55" t="s">
        <v>3105</v>
      </c>
      <c r="QFR147" s="28" t="s">
        <v>3140</v>
      </c>
      <c r="QFS147" s="28" t="s">
        <v>3141</v>
      </c>
      <c r="QFT147" s="31">
        <v>1995</v>
      </c>
      <c r="QFU147" s="35"/>
      <c r="QFV147" s="31">
        <v>2019</v>
      </c>
      <c r="QFW147" s="26"/>
      <c r="QFX147" s="14" t="s">
        <v>3142</v>
      </c>
      <c r="QFY147" s="55" t="s">
        <v>3105</v>
      </c>
      <c r="QFZ147" s="28" t="s">
        <v>3140</v>
      </c>
      <c r="QGA147" s="28" t="s">
        <v>3141</v>
      </c>
      <c r="QGB147" s="31">
        <v>1995</v>
      </c>
      <c r="QGC147" s="35"/>
      <c r="QGD147" s="31">
        <v>2019</v>
      </c>
      <c r="QGE147" s="26"/>
      <c r="QGF147" s="14" t="s">
        <v>3142</v>
      </c>
      <c r="QGG147" s="55" t="s">
        <v>3105</v>
      </c>
      <c r="QGH147" s="28" t="s">
        <v>3140</v>
      </c>
      <c r="QGI147" s="28" t="s">
        <v>3141</v>
      </c>
      <c r="QGJ147" s="31">
        <v>1995</v>
      </c>
      <c r="QGK147" s="35"/>
      <c r="QGL147" s="31">
        <v>2019</v>
      </c>
      <c r="QGM147" s="26"/>
      <c r="QGN147" s="14" t="s">
        <v>3142</v>
      </c>
      <c r="QGO147" s="55" t="s">
        <v>3105</v>
      </c>
      <c r="QGP147" s="28" t="s">
        <v>3140</v>
      </c>
      <c r="QGQ147" s="28" t="s">
        <v>3141</v>
      </c>
      <c r="QGR147" s="31">
        <v>1995</v>
      </c>
      <c r="QGS147" s="35"/>
      <c r="QGT147" s="31">
        <v>2019</v>
      </c>
      <c r="QGU147" s="26"/>
      <c r="QGV147" s="14" t="s">
        <v>3142</v>
      </c>
      <c r="QGW147" s="55" t="s">
        <v>3105</v>
      </c>
      <c r="QGX147" s="28" t="s">
        <v>3140</v>
      </c>
      <c r="QGY147" s="28" t="s">
        <v>3141</v>
      </c>
      <c r="QGZ147" s="31">
        <v>1995</v>
      </c>
      <c r="QHA147" s="35"/>
      <c r="QHB147" s="31">
        <v>2019</v>
      </c>
      <c r="QHC147" s="26"/>
      <c r="QHD147" s="14" t="s">
        <v>3142</v>
      </c>
      <c r="QHE147" s="55" t="s">
        <v>3105</v>
      </c>
      <c r="QHF147" s="28" t="s">
        <v>3140</v>
      </c>
      <c r="QHG147" s="28" t="s">
        <v>3141</v>
      </c>
      <c r="QHH147" s="31">
        <v>1995</v>
      </c>
      <c r="QHI147" s="35"/>
      <c r="QHJ147" s="31">
        <v>2019</v>
      </c>
      <c r="QHK147" s="26"/>
      <c r="QHL147" s="14" t="s">
        <v>3142</v>
      </c>
      <c r="QHM147" s="55" t="s">
        <v>3105</v>
      </c>
      <c r="QHN147" s="28" t="s">
        <v>3140</v>
      </c>
      <c r="QHO147" s="28" t="s">
        <v>3141</v>
      </c>
      <c r="QHP147" s="31">
        <v>1995</v>
      </c>
      <c r="QHQ147" s="35"/>
      <c r="QHR147" s="31">
        <v>2019</v>
      </c>
      <c r="QHS147" s="26"/>
      <c r="QHT147" s="14" t="s">
        <v>3142</v>
      </c>
      <c r="QHU147" s="55" t="s">
        <v>3105</v>
      </c>
      <c r="QHV147" s="28" t="s">
        <v>3140</v>
      </c>
      <c r="QHW147" s="28" t="s">
        <v>3141</v>
      </c>
      <c r="QHX147" s="31">
        <v>1995</v>
      </c>
      <c r="QHY147" s="35"/>
      <c r="QHZ147" s="31">
        <v>2019</v>
      </c>
      <c r="QIA147" s="26"/>
      <c r="QIB147" s="14" t="s">
        <v>3142</v>
      </c>
      <c r="QIC147" s="55" t="s">
        <v>3105</v>
      </c>
      <c r="QID147" s="28" t="s">
        <v>3140</v>
      </c>
      <c r="QIE147" s="28" t="s">
        <v>3141</v>
      </c>
      <c r="QIF147" s="31">
        <v>1995</v>
      </c>
      <c r="QIG147" s="35"/>
      <c r="QIH147" s="31">
        <v>2019</v>
      </c>
      <c r="QII147" s="26"/>
      <c r="QIJ147" s="14" t="s">
        <v>3142</v>
      </c>
      <c r="QIK147" s="55" t="s">
        <v>3105</v>
      </c>
      <c r="QIL147" s="28" t="s">
        <v>3140</v>
      </c>
      <c r="QIM147" s="28" t="s">
        <v>3141</v>
      </c>
      <c r="QIN147" s="31">
        <v>1995</v>
      </c>
      <c r="QIO147" s="35"/>
      <c r="QIP147" s="31">
        <v>2019</v>
      </c>
      <c r="QIQ147" s="26"/>
      <c r="QIR147" s="14" t="s">
        <v>3142</v>
      </c>
      <c r="QIS147" s="55" t="s">
        <v>3105</v>
      </c>
      <c r="QIT147" s="28" t="s">
        <v>3140</v>
      </c>
      <c r="QIU147" s="28" t="s">
        <v>3141</v>
      </c>
      <c r="QIV147" s="31">
        <v>1995</v>
      </c>
      <c r="QIW147" s="35"/>
      <c r="QIX147" s="31">
        <v>2019</v>
      </c>
      <c r="QIY147" s="26"/>
      <c r="QIZ147" s="14" t="s">
        <v>3142</v>
      </c>
      <c r="QJA147" s="55" t="s">
        <v>3105</v>
      </c>
      <c r="QJB147" s="28" t="s">
        <v>3140</v>
      </c>
      <c r="QJC147" s="28" t="s">
        <v>3141</v>
      </c>
      <c r="QJD147" s="31">
        <v>1995</v>
      </c>
      <c r="QJE147" s="35"/>
      <c r="QJF147" s="31">
        <v>2019</v>
      </c>
      <c r="QJG147" s="26"/>
      <c r="QJH147" s="14" t="s">
        <v>3142</v>
      </c>
      <c r="QJI147" s="55" t="s">
        <v>3105</v>
      </c>
      <c r="QJJ147" s="28" t="s">
        <v>3140</v>
      </c>
      <c r="QJK147" s="28" t="s">
        <v>3141</v>
      </c>
      <c r="QJL147" s="31">
        <v>1995</v>
      </c>
      <c r="QJM147" s="35"/>
      <c r="QJN147" s="31">
        <v>2019</v>
      </c>
      <c r="QJO147" s="26"/>
      <c r="QJP147" s="14" t="s">
        <v>3142</v>
      </c>
      <c r="QJQ147" s="55" t="s">
        <v>3105</v>
      </c>
      <c r="QJR147" s="28" t="s">
        <v>3140</v>
      </c>
      <c r="QJS147" s="28" t="s">
        <v>3141</v>
      </c>
      <c r="QJT147" s="31">
        <v>1995</v>
      </c>
      <c r="QJU147" s="35"/>
      <c r="QJV147" s="31">
        <v>2019</v>
      </c>
      <c r="QJW147" s="26"/>
      <c r="QJX147" s="14" t="s">
        <v>3142</v>
      </c>
      <c r="QJY147" s="55" t="s">
        <v>3105</v>
      </c>
      <c r="QJZ147" s="28" t="s">
        <v>3140</v>
      </c>
      <c r="QKA147" s="28" t="s">
        <v>3141</v>
      </c>
      <c r="QKB147" s="31">
        <v>1995</v>
      </c>
      <c r="QKC147" s="35"/>
      <c r="QKD147" s="31">
        <v>2019</v>
      </c>
      <c r="QKE147" s="26"/>
      <c r="QKF147" s="14" t="s">
        <v>3142</v>
      </c>
      <c r="QKG147" s="55" t="s">
        <v>3105</v>
      </c>
      <c r="QKH147" s="28" t="s">
        <v>3140</v>
      </c>
      <c r="QKI147" s="28" t="s">
        <v>3141</v>
      </c>
      <c r="QKJ147" s="31">
        <v>1995</v>
      </c>
      <c r="QKK147" s="35"/>
      <c r="QKL147" s="31">
        <v>2019</v>
      </c>
      <c r="QKM147" s="26"/>
      <c r="QKN147" s="14" t="s">
        <v>3142</v>
      </c>
      <c r="QKO147" s="55" t="s">
        <v>3105</v>
      </c>
      <c r="QKP147" s="28" t="s">
        <v>3140</v>
      </c>
      <c r="QKQ147" s="28" t="s">
        <v>3141</v>
      </c>
      <c r="QKR147" s="31">
        <v>1995</v>
      </c>
      <c r="QKS147" s="35"/>
      <c r="QKT147" s="31">
        <v>2019</v>
      </c>
      <c r="QKU147" s="26"/>
      <c r="QKV147" s="14" t="s">
        <v>3142</v>
      </c>
      <c r="QKW147" s="55" t="s">
        <v>3105</v>
      </c>
      <c r="QKX147" s="28" t="s">
        <v>3140</v>
      </c>
      <c r="QKY147" s="28" t="s">
        <v>3141</v>
      </c>
      <c r="QKZ147" s="31">
        <v>1995</v>
      </c>
      <c r="QLA147" s="35"/>
      <c r="QLB147" s="31">
        <v>2019</v>
      </c>
      <c r="QLC147" s="26"/>
      <c r="QLD147" s="14" t="s">
        <v>3142</v>
      </c>
      <c r="QLE147" s="55" t="s">
        <v>3105</v>
      </c>
      <c r="QLF147" s="28" t="s">
        <v>3140</v>
      </c>
      <c r="QLG147" s="28" t="s">
        <v>3141</v>
      </c>
      <c r="QLH147" s="31">
        <v>1995</v>
      </c>
      <c r="QLI147" s="35"/>
      <c r="QLJ147" s="31">
        <v>2019</v>
      </c>
      <c r="QLK147" s="26"/>
      <c r="QLL147" s="14" t="s">
        <v>3142</v>
      </c>
      <c r="QLM147" s="55" t="s">
        <v>3105</v>
      </c>
      <c r="QLN147" s="28" t="s">
        <v>3140</v>
      </c>
      <c r="QLO147" s="28" t="s">
        <v>3141</v>
      </c>
      <c r="QLP147" s="31">
        <v>1995</v>
      </c>
      <c r="QLQ147" s="35"/>
      <c r="QLR147" s="31">
        <v>2019</v>
      </c>
      <c r="QLS147" s="26"/>
      <c r="QLT147" s="14" t="s">
        <v>3142</v>
      </c>
      <c r="QLU147" s="55" t="s">
        <v>3105</v>
      </c>
      <c r="QLV147" s="28" t="s">
        <v>3140</v>
      </c>
      <c r="QLW147" s="28" t="s">
        <v>3141</v>
      </c>
      <c r="QLX147" s="31">
        <v>1995</v>
      </c>
      <c r="QLY147" s="35"/>
      <c r="QLZ147" s="31">
        <v>2019</v>
      </c>
      <c r="QMA147" s="26"/>
      <c r="QMB147" s="14" t="s">
        <v>3142</v>
      </c>
      <c r="QMC147" s="55" t="s">
        <v>3105</v>
      </c>
      <c r="QMD147" s="28" t="s">
        <v>3140</v>
      </c>
      <c r="QME147" s="28" t="s">
        <v>3141</v>
      </c>
      <c r="QMF147" s="31">
        <v>1995</v>
      </c>
      <c r="QMG147" s="35"/>
      <c r="QMH147" s="31">
        <v>2019</v>
      </c>
      <c r="QMI147" s="26"/>
      <c r="QMJ147" s="14" t="s">
        <v>3142</v>
      </c>
      <c r="QMK147" s="55" t="s">
        <v>3105</v>
      </c>
      <c r="QML147" s="28" t="s">
        <v>3140</v>
      </c>
      <c r="QMM147" s="28" t="s">
        <v>3141</v>
      </c>
      <c r="QMN147" s="31">
        <v>1995</v>
      </c>
      <c r="QMO147" s="35"/>
      <c r="QMP147" s="31">
        <v>2019</v>
      </c>
      <c r="QMQ147" s="26"/>
      <c r="QMR147" s="14" t="s">
        <v>3142</v>
      </c>
      <c r="QMS147" s="55" t="s">
        <v>3105</v>
      </c>
      <c r="QMT147" s="28" t="s">
        <v>3140</v>
      </c>
      <c r="QMU147" s="28" t="s">
        <v>3141</v>
      </c>
      <c r="QMV147" s="31">
        <v>1995</v>
      </c>
      <c r="QMW147" s="35"/>
      <c r="QMX147" s="31">
        <v>2019</v>
      </c>
      <c r="QMY147" s="26"/>
      <c r="QMZ147" s="14" t="s">
        <v>3142</v>
      </c>
      <c r="QNA147" s="55" t="s">
        <v>3105</v>
      </c>
      <c r="QNB147" s="28" t="s">
        <v>3140</v>
      </c>
      <c r="QNC147" s="28" t="s">
        <v>3141</v>
      </c>
      <c r="QND147" s="31">
        <v>1995</v>
      </c>
      <c r="QNE147" s="35"/>
      <c r="QNF147" s="31">
        <v>2019</v>
      </c>
      <c r="QNG147" s="26"/>
      <c r="QNH147" s="14" t="s">
        <v>3142</v>
      </c>
      <c r="QNI147" s="55" t="s">
        <v>3105</v>
      </c>
      <c r="QNJ147" s="28" t="s">
        <v>3140</v>
      </c>
      <c r="QNK147" s="28" t="s">
        <v>3141</v>
      </c>
      <c r="QNL147" s="31">
        <v>1995</v>
      </c>
      <c r="QNM147" s="35"/>
      <c r="QNN147" s="31">
        <v>2019</v>
      </c>
      <c r="QNO147" s="26"/>
      <c r="QNP147" s="14" t="s">
        <v>3142</v>
      </c>
      <c r="QNQ147" s="55" t="s">
        <v>3105</v>
      </c>
      <c r="QNR147" s="28" t="s">
        <v>3140</v>
      </c>
      <c r="QNS147" s="28" t="s">
        <v>3141</v>
      </c>
      <c r="QNT147" s="31">
        <v>1995</v>
      </c>
      <c r="QNU147" s="35"/>
      <c r="QNV147" s="31">
        <v>2019</v>
      </c>
      <c r="QNW147" s="26"/>
      <c r="QNX147" s="14" t="s">
        <v>3142</v>
      </c>
      <c r="QNY147" s="55" t="s">
        <v>3105</v>
      </c>
      <c r="QNZ147" s="28" t="s">
        <v>3140</v>
      </c>
      <c r="QOA147" s="28" t="s">
        <v>3141</v>
      </c>
      <c r="QOB147" s="31">
        <v>1995</v>
      </c>
      <c r="QOC147" s="35"/>
      <c r="QOD147" s="31">
        <v>2019</v>
      </c>
      <c r="QOE147" s="26"/>
      <c r="QOF147" s="14" t="s">
        <v>3142</v>
      </c>
      <c r="QOG147" s="55" t="s">
        <v>3105</v>
      </c>
      <c r="QOH147" s="28" t="s">
        <v>3140</v>
      </c>
      <c r="QOI147" s="28" t="s">
        <v>3141</v>
      </c>
      <c r="QOJ147" s="31">
        <v>1995</v>
      </c>
      <c r="QOK147" s="35"/>
      <c r="QOL147" s="31">
        <v>2019</v>
      </c>
      <c r="QOM147" s="26"/>
      <c r="QON147" s="14" t="s">
        <v>3142</v>
      </c>
      <c r="QOO147" s="55" t="s">
        <v>3105</v>
      </c>
      <c r="QOP147" s="28" t="s">
        <v>3140</v>
      </c>
      <c r="QOQ147" s="28" t="s">
        <v>3141</v>
      </c>
      <c r="QOR147" s="31">
        <v>1995</v>
      </c>
      <c r="QOS147" s="35"/>
      <c r="QOT147" s="31">
        <v>2019</v>
      </c>
      <c r="QOU147" s="26"/>
      <c r="QOV147" s="14" t="s">
        <v>3142</v>
      </c>
      <c r="QOW147" s="55" t="s">
        <v>3105</v>
      </c>
      <c r="QOX147" s="28" t="s">
        <v>3140</v>
      </c>
      <c r="QOY147" s="28" t="s">
        <v>3141</v>
      </c>
      <c r="QOZ147" s="31">
        <v>1995</v>
      </c>
      <c r="QPA147" s="35"/>
      <c r="QPB147" s="31">
        <v>2019</v>
      </c>
      <c r="QPC147" s="26"/>
      <c r="QPD147" s="14" t="s">
        <v>3142</v>
      </c>
      <c r="QPE147" s="55" t="s">
        <v>3105</v>
      </c>
      <c r="QPF147" s="28" t="s">
        <v>3140</v>
      </c>
      <c r="QPG147" s="28" t="s">
        <v>3141</v>
      </c>
      <c r="QPH147" s="31">
        <v>1995</v>
      </c>
      <c r="QPI147" s="35"/>
      <c r="QPJ147" s="31">
        <v>2019</v>
      </c>
      <c r="QPK147" s="26"/>
      <c r="QPL147" s="14" t="s">
        <v>3142</v>
      </c>
      <c r="QPM147" s="55" t="s">
        <v>3105</v>
      </c>
      <c r="QPN147" s="28" t="s">
        <v>3140</v>
      </c>
      <c r="QPO147" s="28" t="s">
        <v>3141</v>
      </c>
      <c r="QPP147" s="31">
        <v>1995</v>
      </c>
      <c r="QPQ147" s="35"/>
      <c r="QPR147" s="31">
        <v>2019</v>
      </c>
      <c r="QPS147" s="26"/>
      <c r="QPT147" s="14" t="s">
        <v>3142</v>
      </c>
      <c r="QPU147" s="55" t="s">
        <v>3105</v>
      </c>
      <c r="QPV147" s="28" t="s">
        <v>3140</v>
      </c>
      <c r="QPW147" s="28" t="s">
        <v>3141</v>
      </c>
      <c r="QPX147" s="31">
        <v>1995</v>
      </c>
      <c r="QPY147" s="35"/>
      <c r="QPZ147" s="31">
        <v>2019</v>
      </c>
      <c r="QQA147" s="26"/>
      <c r="QQB147" s="14" t="s">
        <v>3142</v>
      </c>
      <c r="QQC147" s="55" t="s">
        <v>3105</v>
      </c>
      <c r="QQD147" s="28" t="s">
        <v>3140</v>
      </c>
      <c r="QQE147" s="28" t="s">
        <v>3141</v>
      </c>
      <c r="QQF147" s="31">
        <v>1995</v>
      </c>
      <c r="QQG147" s="35"/>
      <c r="QQH147" s="31">
        <v>2019</v>
      </c>
      <c r="QQI147" s="26"/>
      <c r="QQJ147" s="14" t="s">
        <v>3142</v>
      </c>
      <c r="QQK147" s="55" t="s">
        <v>3105</v>
      </c>
      <c r="QQL147" s="28" t="s">
        <v>3140</v>
      </c>
      <c r="QQM147" s="28" t="s">
        <v>3141</v>
      </c>
      <c r="QQN147" s="31">
        <v>1995</v>
      </c>
      <c r="QQO147" s="35"/>
      <c r="QQP147" s="31">
        <v>2019</v>
      </c>
      <c r="QQQ147" s="26"/>
      <c r="QQR147" s="14" t="s">
        <v>3142</v>
      </c>
      <c r="QQS147" s="55" t="s">
        <v>3105</v>
      </c>
      <c r="QQT147" s="28" t="s">
        <v>3140</v>
      </c>
      <c r="QQU147" s="28" t="s">
        <v>3141</v>
      </c>
      <c r="QQV147" s="31">
        <v>1995</v>
      </c>
      <c r="QQW147" s="35"/>
      <c r="QQX147" s="31">
        <v>2019</v>
      </c>
      <c r="QQY147" s="26"/>
      <c r="QQZ147" s="14" t="s">
        <v>3142</v>
      </c>
      <c r="QRA147" s="55" t="s">
        <v>3105</v>
      </c>
      <c r="QRB147" s="28" t="s">
        <v>3140</v>
      </c>
      <c r="QRC147" s="28" t="s">
        <v>3141</v>
      </c>
      <c r="QRD147" s="31">
        <v>1995</v>
      </c>
      <c r="QRE147" s="35"/>
      <c r="QRF147" s="31">
        <v>2019</v>
      </c>
      <c r="QRG147" s="26"/>
      <c r="QRH147" s="14" t="s">
        <v>3142</v>
      </c>
      <c r="QRI147" s="55" t="s">
        <v>3105</v>
      </c>
      <c r="QRJ147" s="28" t="s">
        <v>3140</v>
      </c>
      <c r="QRK147" s="28" t="s">
        <v>3141</v>
      </c>
      <c r="QRL147" s="31">
        <v>1995</v>
      </c>
      <c r="QRM147" s="35"/>
      <c r="QRN147" s="31">
        <v>2019</v>
      </c>
      <c r="QRO147" s="26"/>
      <c r="QRP147" s="14" t="s">
        <v>3142</v>
      </c>
      <c r="QRQ147" s="55" t="s">
        <v>3105</v>
      </c>
      <c r="QRR147" s="28" t="s">
        <v>3140</v>
      </c>
      <c r="QRS147" s="28" t="s">
        <v>3141</v>
      </c>
      <c r="QRT147" s="31">
        <v>1995</v>
      </c>
      <c r="QRU147" s="35"/>
      <c r="QRV147" s="31">
        <v>2019</v>
      </c>
      <c r="QRW147" s="26"/>
      <c r="QRX147" s="14" t="s">
        <v>3142</v>
      </c>
      <c r="QRY147" s="55" t="s">
        <v>3105</v>
      </c>
      <c r="QRZ147" s="28" t="s">
        <v>3140</v>
      </c>
      <c r="QSA147" s="28" t="s">
        <v>3141</v>
      </c>
      <c r="QSB147" s="31">
        <v>1995</v>
      </c>
      <c r="QSC147" s="35"/>
      <c r="QSD147" s="31">
        <v>2019</v>
      </c>
      <c r="QSE147" s="26"/>
      <c r="QSF147" s="14" t="s">
        <v>3142</v>
      </c>
      <c r="QSG147" s="55" t="s">
        <v>3105</v>
      </c>
      <c r="QSH147" s="28" t="s">
        <v>3140</v>
      </c>
      <c r="QSI147" s="28" t="s">
        <v>3141</v>
      </c>
      <c r="QSJ147" s="31">
        <v>1995</v>
      </c>
      <c r="QSK147" s="35"/>
      <c r="QSL147" s="31">
        <v>2019</v>
      </c>
      <c r="QSM147" s="26"/>
      <c r="QSN147" s="14" t="s">
        <v>3142</v>
      </c>
      <c r="QSO147" s="55" t="s">
        <v>3105</v>
      </c>
      <c r="QSP147" s="28" t="s">
        <v>3140</v>
      </c>
      <c r="QSQ147" s="28" t="s">
        <v>3141</v>
      </c>
      <c r="QSR147" s="31">
        <v>1995</v>
      </c>
      <c r="QSS147" s="35"/>
      <c r="QST147" s="31">
        <v>2019</v>
      </c>
      <c r="QSU147" s="26"/>
      <c r="QSV147" s="14" t="s">
        <v>3142</v>
      </c>
      <c r="QSW147" s="55" t="s">
        <v>3105</v>
      </c>
      <c r="QSX147" s="28" t="s">
        <v>3140</v>
      </c>
      <c r="QSY147" s="28" t="s">
        <v>3141</v>
      </c>
      <c r="QSZ147" s="31">
        <v>1995</v>
      </c>
      <c r="QTA147" s="35"/>
      <c r="QTB147" s="31">
        <v>2019</v>
      </c>
      <c r="QTC147" s="26"/>
      <c r="QTD147" s="14" t="s">
        <v>3142</v>
      </c>
      <c r="QTE147" s="55" t="s">
        <v>3105</v>
      </c>
      <c r="QTF147" s="28" t="s">
        <v>3140</v>
      </c>
      <c r="QTG147" s="28" t="s">
        <v>3141</v>
      </c>
      <c r="QTH147" s="31">
        <v>1995</v>
      </c>
      <c r="QTI147" s="35"/>
      <c r="QTJ147" s="31">
        <v>2019</v>
      </c>
      <c r="QTK147" s="26"/>
      <c r="QTL147" s="14" t="s">
        <v>3142</v>
      </c>
      <c r="QTM147" s="55" t="s">
        <v>3105</v>
      </c>
      <c r="QTN147" s="28" t="s">
        <v>3140</v>
      </c>
      <c r="QTO147" s="28" t="s">
        <v>3141</v>
      </c>
      <c r="QTP147" s="31">
        <v>1995</v>
      </c>
      <c r="QTQ147" s="35"/>
      <c r="QTR147" s="31">
        <v>2019</v>
      </c>
      <c r="QTS147" s="26"/>
      <c r="QTT147" s="14" t="s">
        <v>3142</v>
      </c>
      <c r="QTU147" s="55" t="s">
        <v>3105</v>
      </c>
      <c r="QTV147" s="28" t="s">
        <v>3140</v>
      </c>
      <c r="QTW147" s="28" t="s">
        <v>3141</v>
      </c>
      <c r="QTX147" s="31">
        <v>1995</v>
      </c>
      <c r="QTY147" s="35"/>
      <c r="QTZ147" s="31">
        <v>2019</v>
      </c>
      <c r="QUA147" s="26"/>
      <c r="QUB147" s="14" t="s">
        <v>3142</v>
      </c>
      <c r="QUC147" s="55" t="s">
        <v>3105</v>
      </c>
      <c r="QUD147" s="28" t="s">
        <v>3140</v>
      </c>
      <c r="QUE147" s="28" t="s">
        <v>3141</v>
      </c>
      <c r="QUF147" s="31">
        <v>1995</v>
      </c>
      <c r="QUG147" s="35"/>
      <c r="QUH147" s="31">
        <v>2019</v>
      </c>
      <c r="QUI147" s="26"/>
      <c r="QUJ147" s="14" t="s">
        <v>3142</v>
      </c>
      <c r="QUK147" s="55" t="s">
        <v>3105</v>
      </c>
      <c r="QUL147" s="28" t="s">
        <v>3140</v>
      </c>
      <c r="QUM147" s="28" t="s">
        <v>3141</v>
      </c>
      <c r="QUN147" s="31">
        <v>1995</v>
      </c>
      <c r="QUO147" s="35"/>
      <c r="QUP147" s="31">
        <v>2019</v>
      </c>
      <c r="QUQ147" s="26"/>
      <c r="QUR147" s="14" t="s">
        <v>3142</v>
      </c>
      <c r="QUS147" s="55" t="s">
        <v>3105</v>
      </c>
      <c r="QUT147" s="28" t="s">
        <v>3140</v>
      </c>
      <c r="QUU147" s="28" t="s">
        <v>3141</v>
      </c>
      <c r="QUV147" s="31">
        <v>1995</v>
      </c>
      <c r="QUW147" s="35"/>
      <c r="QUX147" s="31">
        <v>2019</v>
      </c>
      <c r="QUY147" s="26"/>
      <c r="QUZ147" s="14" t="s">
        <v>3142</v>
      </c>
      <c r="QVA147" s="55" t="s">
        <v>3105</v>
      </c>
      <c r="QVB147" s="28" t="s">
        <v>3140</v>
      </c>
      <c r="QVC147" s="28" t="s">
        <v>3141</v>
      </c>
      <c r="QVD147" s="31">
        <v>1995</v>
      </c>
      <c r="QVE147" s="35"/>
      <c r="QVF147" s="31">
        <v>2019</v>
      </c>
      <c r="QVG147" s="26"/>
      <c r="QVH147" s="14" t="s">
        <v>3142</v>
      </c>
      <c r="QVI147" s="55" t="s">
        <v>3105</v>
      </c>
      <c r="QVJ147" s="28" t="s">
        <v>3140</v>
      </c>
      <c r="QVK147" s="28" t="s">
        <v>3141</v>
      </c>
      <c r="QVL147" s="31">
        <v>1995</v>
      </c>
      <c r="QVM147" s="35"/>
      <c r="QVN147" s="31">
        <v>2019</v>
      </c>
      <c r="QVO147" s="26"/>
      <c r="QVP147" s="14" t="s">
        <v>3142</v>
      </c>
      <c r="QVQ147" s="55" t="s">
        <v>3105</v>
      </c>
      <c r="QVR147" s="28" t="s">
        <v>3140</v>
      </c>
      <c r="QVS147" s="28" t="s">
        <v>3141</v>
      </c>
      <c r="QVT147" s="31">
        <v>1995</v>
      </c>
      <c r="QVU147" s="35"/>
      <c r="QVV147" s="31">
        <v>2019</v>
      </c>
      <c r="QVW147" s="26"/>
      <c r="QVX147" s="14" t="s">
        <v>3142</v>
      </c>
      <c r="QVY147" s="55" t="s">
        <v>3105</v>
      </c>
      <c r="QVZ147" s="28" t="s">
        <v>3140</v>
      </c>
      <c r="QWA147" s="28" t="s">
        <v>3141</v>
      </c>
      <c r="QWB147" s="31">
        <v>1995</v>
      </c>
      <c r="QWC147" s="35"/>
      <c r="QWD147" s="31">
        <v>2019</v>
      </c>
      <c r="QWE147" s="26"/>
      <c r="QWF147" s="14" t="s">
        <v>3142</v>
      </c>
      <c r="QWG147" s="55" t="s">
        <v>3105</v>
      </c>
      <c r="QWH147" s="28" t="s">
        <v>3140</v>
      </c>
      <c r="QWI147" s="28" t="s">
        <v>3141</v>
      </c>
      <c r="QWJ147" s="31">
        <v>1995</v>
      </c>
      <c r="QWK147" s="35"/>
      <c r="QWL147" s="31">
        <v>2019</v>
      </c>
      <c r="QWM147" s="26"/>
      <c r="QWN147" s="14" t="s">
        <v>3142</v>
      </c>
      <c r="QWO147" s="55" t="s">
        <v>3105</v>
      </c>
      <c r="QWP147" s="28" t="s">
        <v>3140</v>
      </c>
      <c r="QWQ147" s="28" t="s">
        <v>3141</v>
      </c>
      <c r="QWR147" s="31">
        <v>1995</v>
      </c>
      <c r="QWS147" s="35"/>
      <c r="QWT147" s="31">
        <v>2019</v>
      </c>
      <c r="QWU147" s="26"/>
      <c r="QWV147" s="14" t="s">
        <v>3142</v>
      </c>
      <c r="QWW147" s="55" t="s">
        <v>3105</v>
      </c>
      <c r="QWX147" s="28" t="s">
        <v>3140</v>
      </c>
      <c r="QWY147" s="28" t="s">
        <v>3141</v>
      </c>
      <c r="QWZ147" s="31">
        <v>1995</v>
      </c>
      <c r="QXA147" s="35"/>
      <c r="QXB147" s="31">
        <v>2019</v>
      </c>
      <c r="QXC147" s="26"/>
      <c r="QXD147" s="14" t="s">
        <v>3142</v>
      </c>
      <c r="QXE147" s="55" t="s">
        <v>3105</v>
      </c>
      <c r="QXF147" s="28" t="s">
        <v>3140</v>
      </c>
      <c r="QXG147" s="28" t="s">
        <v>3141</v>
      </c>
      <c r="QXH147" s="31">
        <v>1995</v>
      </c>
      <c r="QXI147" s="35"/>
      <c r="QXJ147" s="31">
        <v>2019</v>
      </c>
      <c r="QXK147" s="26"/>
      <c r="QXL147" s="14" t="s">
        <v>3142</v>
      </c>
      <c r="QXM147" s="55" t="s">
        <v>3105</v>
      </c>
      <c r="QXN147" s="28" t="s">
        <v>3140</v>
      </c>
      <c r="QXO147" s="28" t="s">
        <v>3141</v>
      </c>
      <c r="QXP147" s="31">
        <v>1995</v>
      </c>
      <c r="QXQ147" s="35"/>
      <c r="QXR147" s="31">
        <v>2019</v>
      </c>
      <c r="QXS147" s="26"/>
      <c r="QXT147" s="14" t="s">
        <v>3142</v>
      </c>
      <c r="QXU147" s="55" t="s">
        <v>3105</v>
      </c>
      <c r="QXV147" s="28" t="s">
        <v>3140</v>
      </c>
      <c r="QXW147" s="28" t="s">
        <v>3141</v>
      </c>
      <c r="QXX147" s="31">
        <v>1995</v>
      </c>
      <c r="QXY147" s="35"/>
      <c r="QXZ147" s="31">
        <v>2019</v>
      </c>
      <c r="QYA147" s="26"/>
      <c r="QYB147" s="14" t="s">
        <v>3142</v>
      </c>
      <c r="QYC147" s="55" t="s">
        <v>3105</v>
      </c>
      <c r="QYD147" s="28" t="s">
        <v>3140</v>
      </c>
      <c r="QYE147" s="28" t="s">
        <v>3141</v>
      </c>
      <c r="QYF147" s="31">
        <v>1995</v>
      </c>
      <c r="QYG147" s="35"/>
      <c r="QYH147" s="31">
        <v>2019</v>
      </c>
      <c r="QYI147" s="26"/>
      <c r="QYJ147" s="14" t="s">
        <v>3142</v>
      </c>
      <c r="QYK147" s="55" t="s">
        <v>3105</v>
      </c>
      <c r="QYL147" s="28" t="s">
        <v>3140</v>
      </c>
      <c r="QYM147" s="28" t="s">
        <v>3141</v>
      </c>
      <c r="QYN147" s="31">
        <v>1995</v>
      </c>
      <c r="QYO147" s="35"/>
      <c r="QYP147" s="31">
        <v>2019</v>
      </c>
      <c r="QYQ147" s="26"/>
      <c r="QYR147" s="14" t="s">
        <v>3142</v>
      </c>
      <c r="QYS147" s="55" t="s">
        <v>3105</v>
      </c>
      <c r="QYT147" s="28" t="s">
        <v>3140</v>
      </c>
      <c r="QYU147" s="28" t="s">
        <v>3141</v>
      </c>
      <c r="QYV147" s="31">
        <v>1995</v>
      </c>
      <c r="QYW147" s="35"/>
      <c r="QYX147" s="31">
        <v>2019</v>
      </c>
      <c r="QYY147" s="26"/>
      <c r="QYZ147" s="14" t="s">
        <v>3142</v>
      </c>
      <c r="QZA147" s="55" t="s">
        <v>3105</v>
      </c>
      <c r="QZB147" s="28" t="s">
        <v>3140</v>
      </c>
      <c r="QZC147" s="28" t="s">
        <v>3141</v>
      </c>
      <c r="QZD147" s="31">
        <v>1995</v>
      </c>
      <c r="QZE147" s="35"/>
      <c r="QZF147" s="31">
        <v>2019</v>
      </c>
      <c r="QZG147" s="26"/>
      <c r="QZH147" s="14" t="s">
        <v>3142</v>
      </c>
      <c r="QZI147" s="55" t="s">
        <v>3105</v>
      </c>
      <c r="QZJ147" s="28" t="s">
        <v>3140</v>
      </c>
      <c r="QZK147" s="28" t="s">
        <v>3141</v>
      </c>
      <c r="QZL147" s="31">
        <v>1995</v>
      </c>
      <c r="QZM147" s="35"/>
      <c r="QZN147" s="31">
        <v>2019</v>
      </c>
      <c r="QZO147" s="26"/>
      <c r="QZP147" s="14" t="s">
        <v>3142</v>
      </c>
      <c r="QZQ147" s="55" t="s">
        <v>3105</v>
      </c>
      <c r="QZR147" s="28" t="s">
        <v>3140</v>
      </c>
      <c r="QZS147" s="28" t="s">
        <v>3141</v>
      </c>
      <c r="QZT147" s="31">
        <v>1995</v>
      </c>
      <c r="QZU147" s="35"/>
      <c r="QZV147" s="31">
        <v>2019</v>
      </c>
      <c r="QZW147" s="26"/>
      <c r="QZX147" s="14" t="s">
        <v>3142</v>
      </c>
      <c r="QZY147" s="55" t="s">
        <v>3105</v>
      </c>
      <c r="QZZ147" s="28" t="s">
        <v>3140</v>
      </c>
      <c r="RAA147" s="28" t="s">
        <v>3141</v>
      </c>
      <c r="RAB147" s="31">
        <v>1995</v>
      </c>
      <c r="RAC147" s="35"/>
      <c r="RAD147" s="31">
        <v>2019</v>
      </c>
      <c r="RAE147" s="26"/>
      <c r="RAF147" s="14" t="s">
        <v>3142</v>
      </c>
      <c r="RAG147" s="55" t="s">
        <v>3105</v>
      </c>
      <c r="RAH147" s="28" t="s">
        <v>3140</v>
      </c>
      <c r="RAI147" s="28" t="s">
        <v>3141</v>
      </c>
      <c r="RAJ147" s="31">
        <v>1995</v>
      </c>
      <c r="RAK147" s="35"/>
      <c r="RAL147" s="31">
        <v>2019</v>
      </c>
      <c r="RAM147" s="26"/>
      <c r="RAN147" s="14" t="s">
        <v>3142</v>
      </c>
      <c r="RAO147" s="55" t="s">
        <v>3105</v>
      </c>
      <c r="RAP147" s="28" t="s">
        <v>3140</v>
      </c>
      <c r="RAQ147" s="28" t="s">
        <v>3141</v>
      </c>
      <c r="RAR147" s="31">
        <v>1995</v>
      </c>
      <c r="RAS147" s="35"/>
      <c r="RAT147" s="31">
        <v>2019</v>
      </c>
      <c r="RAU147" s="26"/>
      <c r="RAV147" s="14" t="s">
        <v>3142</v>
      </c>
      <c r="RAW147" s="55" t="s">
        <v>3105</v>
      </c>
      <c r="RAX147" s="28" t="s">
        <v>3140</v>
      </c>
      <c r="RAY147" s="28" t="s">
        <v>3141</v>
      </c>
      <c r="RAZ147" s="31">
        <v>1995</v>
      </c>
      <c r="RBA147" s="35"/>
      <c r="RBB147" s="31">
        <v>2019</v>
      </c>
      <c r="RBC147" s="26"/>
      <c r="RBD147" s="14" t="s">
        <v>3142</v>
      </c>
      <c r="RBE147" s="55" t="s">
        <v>3105</v>
      </c>
      <c r="RBF147" s="28" t="s">
        <v>3140</v>
      </c>
      <c r="RBG147" s="28" t="s">
        <v>3141</v>
      </c>
      <c r="RBH147" s="31">
        <v>1995</v>
      </c>
      <c r="RBI147" s="35"/>
      <c r="RBJ147" s="31">
        <v>2019</v>
      </c>
      <c r="RBK147" s="26"/>
      <c r="RBL147" s="14" t="s">
        <v>3142</v>
      </c>
      <c r="RBM147" s="55" t="s">
        <v>3105</v>
      </c>
      <c r="RBN147" s="28" t="s">
        <v>3140</v>
      </c>
      <c r="RBO147" s="28" t="s">
        <v>3141</v>
      </c>
      <c r="RBP147" s="31">
        <v>1995</v>
      </c>
      <c r="RBQ147" s="35"/>
      <c r="RBR147" s="31">
        <v>2019</v>
      </c>
      <c r="RBS147" s="26"/>
      <c r="RBT147" s="14" t="s">
        <v>3142</v>
      </c>
      <c r="RBU147" s="55" t="s">
        <v>3105</v>
      </c>
      <c r="RBV147" s="28" t="s">
        <v>3140</v>
      </c>
      <c r="RBW147" s="28" t="s">
        <v>3141</v>
      </c>
      <c r="RBX147" s="31">
        <v>1995</v>
      </c>
      <c r="RBY147" s="35"/>
      <c r="RBZ147" s="31">
        <v>2019</v>
      </c>
      <c r="RCA147" s="26"/>
      <c r="RCB147" s="14" t="s">
        <v>3142</v>
      </c>
      <c r="RCC147" s="55" t="s">
        <v>3105</v>
      </c>
      <c r="RCD147" s="28" t="s">
        <v>3140</v>
      </c>
      <c r="RCE147" s="28" t="s">
        <v>3141</v>
      </c>
      <c r="RCF147" s="31">
        <v>1995</v>
      </c>
      <c r="RCG147" s="35"/>
      <c r="RCH147" s="31">
        <v>2019</v>
      </c>
      <c r="RCI147" s="26"/>
      <c r="RCJ147" s="14" t="s">
        <v>3142</v>
      </c>
      <c r="RCK147" s="55" t="s">
        <v>3105</v>
      </c>
      <c r="RCL147" s="28" t="s">
        <v>3140</v>
      </c>
      <c r="RCM147" s="28" t="s">
        <v>3141</v>
      </c>
      <c r="RCN147" s="31">
        <v>1995</v>
      </c>
      <c r="RCO147" s="35"/>
      <c r="RCP147" s="31">
        <v>2019</v>
      </c>
      <c r="RCQ147" s="26"/>
      <c r="RCR147" s="14" t="s">
        <v>3142</v>
      </c>
      <c r="RCS147" s="55" t="s">
        <v>3105</v>
      </c>
      <c r="RCT147" s="28" t="s">
        <v>3140</v>
      </c>
      <c r="RCU147" s="28" t="s">
        <v>3141</v>
      </c>
      <c r="RCV147" s="31">
        <v>1995</v>
      </c>
      <c r="RCW147" s="35"/>
      <c r="RCX147" s="31">
        <v>2019</v>
      </c>
      <c r="RCY147" s="26"/>
      <c r="RCZ147" s="14" t="s">
        <v>3142</v>
      </c>
      <c r="RDA147" s="55" t="s">
        <v>3105</v>
      </c>
      <c r="RDB147" s="28" t="s">
        <v>3140</v>
      </c>
      <c r="RDC147" s="28" t="s">
        <v>3141</v>
      </c>
      <c r="RDD147" s="31">
        <v>1995</v>
      </c>
      <c r="RDE147" s="35"/>
      <c r="RDF147" s="31">
        <v>2019</v>
      </c>
      <c r="RDG147" s="26"/>
      <c r="RDH147" s="14" t="s">
        <v>3142</v>
      </c>
      <c r="RDI147" s="55" t="s">
        <v>3105</v>
      </c>
      <c r="RDJ147" s="28" t="s">
        <v>3140</v>
      </c>
      <c r="RDK147" s="28" t="s">
        <v>3141</v>
      </c>
      <c r="RDL147" s="31">
        <v>1995</v>
      </c>
      <c r="RDM147" s="35"/>
      <c r="RDN147" s="31">
        <v>2019</v>
      </c>
      <c r="RDO147" s="26"/>
      <c r="RDP147" s="14" t="s">
        <v>3142</v>
      </c>
      <c r="RDQ147" s="55" t="s">
        <v>3105</v>
      </c>
      <c r="RDR147" s="28" t="s">
        <v>3140</v>
      </c>
      <c r="RDS147" s="28" t="s">
        <v>3141</v>
      </c>
      <c r="RDT147" s="31">
        <v>1995</v>
      </c>
      <c r="RDU147" s="35"/>
      <c r="RDV147" s="31">
        <v>2019</v>
      </c>
      <c r="RDW147" s="26"/>
      <c r="RDX147" s="14" t="s">
        <v>3142</v>
      </c>
      <c r="RDY147" s="55" t="s">
        <v>3105</v>
      </c>
      <c r="RDZ147" s="28" t="s">
        <v>3140</v>
      </c>
      <c r="REA147" s="28" t="s">
        <v>3141</v>
      </c>
      <c r="REB147" s="31">
        <v>1995</v>
      </c>
      <c r="REC147" s="35"/>
      <c r="RED147" s="31">
        <v>2019</v>
      </c>
      <c r="REE147" s="26"/>
      <c r="REF147" s="14" t="s">
        <v>3142</v>
      </c>
      <c r="REG147" s="55" t="s">
        <v>3105</v>
      </c>
      <c r="REH147" s="28" t="s">
        <v>3140</v>
      </c>
      <c r="REI147" s="28" t="s">
        <v>3141</v>
      </c>
      <c r="REJ147" s="31">
        <v>1995</v>
      </c>
      <c r="REK147" s="35"/>
      <c r="REL147" s="31">
        <v>2019</v>
      </c>
      <c r="REM147" s="26"/>
      <c r="REN147" s="14" t="s">
        <v>3142</v>
      </c>
      <c r="REO147" s="55" t="s">
        <v>3105</v>
      </c>
      <c r="REP147" s="28" t="s">
        <v>3140</v>
      </c>
      <c r="REQ147" s="28" t="s">
        <v>3141</v>
      </c>
      <c r="RER147" s="31">
        <v>1995</v>
      </c>
      <c r="RES147" s="35"/>
      <c r="RET147" s="31">
        <v>2019</v>
      </c>
      <c r="REU147" s="26"/>
      <c r="REV147" s="14" t="s">
        <v>3142</v>
      </c>
      <c r="REW147" s="55" t="s">
        <v>3105</v>
      </c>
      <c r="REX147" s="28" t="s">
        <v>3140</v>
      </c>
      <c r="REY147" s="28" t="s">
        <v>3141</v>
      </c>
      <c r="REZ147" s="31">
        <v>1995</v>
      </c>
      <c r="RFA147" s="35"/>
      <c r="RFB147" s="31">
        <v>2019</v>
      </c>
      <c r="RFC147" s="26"/>
      <c r="RFD147" s="14" t="s">
        <v>3142</v>
      </c>
      <c r="RFE147" s="55" t="s">
        <v>3105</v>
      </c>
      <c r="RFF147" s="28" t="s">
        <v>3140</v>
      </c>
      <c r="RFG147" s="28" t="s">
        <v>3141</v>
      </c>
      <c r="RFH147" s="31">
        <v>1995</v>
      </c>
      <c r="RFI147" s="35"/>
      <c r="RFJ147" s="31">
        <v>2019</v>
      </c>
      <c r="RFK147" s="26"/>
      <c r="RFL147" s="14" t="s">
        <v>3142</v>
      </c>
      <c r="RFM147" s="55" t="s">
        <v>3105</v>
      </c>
      <c r="RFN147" s="28" t="s">
        <v>3140</v>
      </c>
      <c r="RFO147" s="28" t="s">
        <v>3141</v>
      </c>
      <c r="RFP147" s="31">
        <v>1995</v>
      </c>
      <c r="RFQ147" s="35"/>
      <c r="RFR147" s="31">
        <v>2019</v>
      </c>
      <c r="RFS147" s="26"/>
      <c r="RFT147" s="14" t="s">
        <v>3142</v>
      </c>
      <c r="RFU147" s="55" t="s">
        <v>3105</v>
      </c>
      <c r="RFV147" s="28" t="s">
        <v>3140</v>
      </c>
      <c r="RFW147" s="28" t="s">
        <v>3141</v>
      </c>
      <c r="RFX147" s="31">
        <v>1995</v>
      </c>
      <c r="RFY147" s="35"/>
      <c r="RFZ147" s="31">
        <v>2019</v>
      </c>
      <c r="RGA147" s="26"/>
      <c r="RGB147" s="14" t="s">
        <v>3142</v>
      </c>
      <c r="RGC147" s="55" t="s">
        <v>3105</v>
      </c>
      <c r="RGD147" s="28" t="s">
        <v>3140</v>
      </c>
      <c r="RGE147" s="28" t="s">
        <v>3141</v>
      </c>
      <c r="RGF147" s="31">
        <v>1995</v>
      </c>
      <c r="RGG147" s="35"/>
      <c r="RGH147" s="31">
        <v>2019</v>
      </c>
      <c r="RGI147" s="26"/>
      <c r="RGJ147" s="14" t="s">
        <v>3142</v>
      </c>
      <c r="RGK147" s="55" t="s">
        <v>3105</v>
      </c>
      <c r="RGL147" s="28" t="s">
        <v>3140</v>
      </c>
      <c r="RGM147" s="28" t="s">
        <v>3141</v>
      </c>
      <c r="RGN147" s="31">
        <v>1995</v>
      </c>
      <c r="RGO147" s="35"/>
      <c r="RGP147" s="31">
        <v>2019</v>
      </c>
      <c r="RGQ147" s="26"/>
      <c r="RGR147" s="14" t="s">
        <v>3142</v>
      </c>
      <c r="RGS147" s="55" t="s">
        <v>3105</v>
      </c>
      <c r="RGT147" s="28" t="s">
        <v>3140</v>
      </c>
      <c r="RGU147" s="28" t="s">
        <v>3141</v>
      </c>
      <c r="RGV147" s="31">
        <v>1995</v>
      </c>
      <c r="RGW147" s="35"/>
      <c r="RGX147" s="31">
        <v>2019</v>
      </c>
      <c r="RGY147" s="26"/>
      <c r="RGZ147" s="14" t="s">
        <v>3142</v>
      </c>
      <c r="RHA147" s="55" t="s">
        <v>3105</v>
      </c>
      <c r="RHB147" s="28" t="s">
        <v>3140</v>
      </c>
      <c r="RHC147" s="28" t="s">
        <v>3141</v>
      </c>
      <c r="RHD147" s="31">
        <v>1995</v>
      </c>
      <c r="RHE147" s="35"/>
      <c r="RHF147" s="31">
        <v>2019</v>
      </c>
      <c r="RHG147" s="26"/>
      <c r="RHH147" s="14" t="s">
        <v>3142</v>
      </c>
      <c r="RHI147" s="55" t="s">
        <v>3105</v>
      </c>
      <c r="RHJ147" s="28" t="s">
        <v>3140</v>
      </c>
      <c r="RHK147" s="28" t="s">
        <v>3141</v>
      </c>
      <c r="RHL147" s="31">
        <v>1995</v>
      </c>
      <c r="RHM147" s="35"/>
      <c r="RHN147" s="31">
        <v>2019</v>
      </c>
      <c r="RHO147" s="26"/>
      <c r="RHP147" s="14" t="s">
        <v>3142</v>
      </c>
      <c r="RHQ147" s="55" t="s">
        <v>3105</v>
      </c>
      <c r="RHR147" s="28" t="s">
        <v>3140</v>
      </c>
      <c r="RHS147" s="28" t="s">
        <v>3141</v>
      </c>
      <c r="RHT147" s="31">
        <v>1995</v>
      </c>
      <c r="RHU147" s="35"/>
      <c r="RHV147" s="31">
        <v>2019</v>
      </c>
      <c r="RHW147" s="26"/>
      <c r="RHX147" s="14" t="s">
        <v>3142</v>
      </c>
      <c r="RHY147" s="55" t="s">
        <v>3105</v>
      </c>
      <c r="RHZ147" s="28" t="s">
        <v>3140</v>
      </c>
      <c r="RIA147" s="28" t="s">
        <v>3141</v>
      </c>
      <c r="RIB147" s="31">
        <v>1995</v>
      </c>
      <c r="RIC147" s="35"/>
      <c r="RID147" s="31">
        <v>2019</v>
      </c>
      <c r="RIE147" s="26"/>
      <c r="RIF147" s="14" t="s">
        <v>3142</v>
      </c>
      <c r="RIG147" s="55" t="s">
        <v>3105</v>
      </c>
      <c r="RIH147" s="28" t="s">
        <v>3140</v>
      </c>
      <c r="RII147" s="28" t="s">
        <v>3141</v>
      </c>
      <c r="RIJ147" s="31">
        <v>1995</v>
      </c>
      <c r="RIK147" s="35"/>
      <c r="RIL147" s="31">
        <v>2019</v>
      </c>
      <c r="RIM147" s="26"/>
      <c r="RIN147" s="14" t="s">
        <v>3142</v>
      </c>
      <c r="RIO147" s="55" t="s">
        <v>3105</v>
      </c>
      <c r="RIP147" s="28" t="s">
        <v>3140</v>
      </c>
      <c r="RIQ147" s="28" t="s">
        <v>3141</v>
      </c>
      <c r="RIR147" s="31">
        <v>1995</v>
      </c>
      <c r="RIS147" s="35"/>
      <c r="RIT147" s="31">
        <v>2019</v>
      </c>
      <c r="RIU147" s="26"/>
      <c r="RIV147" s="14" t="s">
        <v>3142</v>
      </c>
      <c r="RIW147" s="55" t="s">
        <v>3105</v>
      </c>
      <c r="RIX147" s="28" t="s">
        <v>3140</v>
      </c>
      <c r="RIY147" s="28" t="s">
        <v>3141</v>
      </c>
      <c r="RIZ147" s="31">
        <v>1995</v>
      </c>
      <c r="RJA147" s="35"/>
      <c r="RJB147" s="31">
        <v>2019</v>
      </c>
      <c r="RJC147" s="26"/>
      <c r="RJD147" s="14" t="s">
        <v>3142</v>
      </c>
      <c r="RJE147" s="55" t="s">
        <v>3105</v>
      </c>
      <c r="RJF147" s="28" t="s">
        <v>3140</v>
      </c>
      <c r="RJG147" s="28" t="s">
        <v>3141</v>
      </c>
      <c r="RJH147" s="31">
        <v>1995</v>
      </c>
      <c r="RJI147" s="35"/>
      <c r="RJJ147" s="31">
        <v>2019</v>
      </c>
      <c r="RJK147" s="26"/>
      <c r="RJL147" s="14" t="s">
        <v>3142</v>
      </c>
      <c r="RJM147" s="55" t="s">
        <v>3105</v>
      </c>
      <c r="RJN147" s="28" t="s">
        <v>3140</v>
      </c>
      <c r="RJO147" s="28" t="s">
        <v>3141</v>
      </c>
      <c r="RJP147" s="31">
        <v>1995</v>
      </c>
      <c r="RJQ147" s="35"/>
      <c r="RJR147" s="31">
        <v>2019</v>
      </c>
      <c r="RJS147" s="26"/>
      <c r="RJT147" s="14" t="s">
        <v>3142</v>
      </c>
      <c r="RJU147" s="55" t="s">
        <v>3105</v>
      </c>
      <c r="RJV147" s="28" t="s">
        <v>3140</v>
      </c>
      <c r="RJW147" s="28" t="s">
        <v>3141</v>
      </c>
      <c r="RJX147" s="31">
        <v>1995</v>
      </c>
      <c r="RJY147" s="35"/>
      <c r="RJZ147" s="31">
        <v>2019</v>
      </c>
      <c r="RKA147" s="26"/>
      <c r="RKB147" s="14" t="s">
        <v>3142</v>
      </c>
      <c r="RKC147" s="55" t="s">
        <v>3105</v>
      </c>
      <c r="RKD147" s="28" t="s">
        <v>3140</v>
      </c>
      <c r="RKE147" s="28" t="s">
        <v>3141</v>
      </c>
      <c r="RKF147" s="31">
        <v>1995</v>
      </c>
      <c r="RKG147" s="35"/>
      <c r="RKH147" s="31">
        <v>2019</v>
      </c>
      <c r="RKI147" s="26"/>
      <c r="RKJ147" s="14" t="s">
        <v>3142</v>
      </c>
      <c r="RKK147" s="55" t="s">
        <v>3105</v>
      </c>
      <c r="RKL147" s="28" t="s">
        <v>3140</v>
      </c>
      <c r="RKM147" s="28" t="s">
        <v>3141</v>
      </c>
      <c r="RKN147" s="31">
        <v>1995</v>
      </c>
      <c r="RKO147" s="35"/>
      <c r="RKP147" s="31">
        <v>2019</v>
      </c>
      <c r="RKQ147" s="26"/>
      <c r="RKR147" s="14" t="s">
        <v>3142</v>
      </c>
      <c r="RKS147" s="55" t="s">
        <v>3105</v>
      </c>
      <c r="RKT147" s="28" t="s">
        <v>3140</v>
      </c>
      <c r="RKU147" s="28" t="s">
        <v>3141</v>
      </c>
      <c r="RKV147" s="31">
        <v>1995</v>
      </c>
      <c r="RKW147" s="35"/>
      <c r="RKX147" s="31">
        <v>2019</v>
      </c>
      <c r="RKY147" s="26"/>
      <c r="RKZ147" s="14" t="s">
        <v>3142</v>
      </c>
      <c r="RLA147" s="55" t="s">
        <v>3105</v>
      </c>
      <c r="RLB147" s="28" t="s">
        <v>3140</v>
      </c>
      <c r="RLC147" s="28" t="s">
        <v>3141</v>
      </c>
      <c r="RLD147" s="31">
        <v>1995</v>
      </c>
      <c r="RLE147" s="35"/>
      <c r="RLF147" s="31">
        <v>2019</v>
      </c>
      <c r="RLG147" s="26"/>
      <c r="RLH147" s="14" t="s">
        <v>3142</v>
      </c>
      <c r="RLI147" s="55" t="s">
        <v>3105</v>
      </c>
      <c r="RLJ147" s="28" t="s">
        <v>3140</v>
      </c>
      <c r="RLK147" s="28" t="s">
        <v>3141</v>
      </c>
      <c r="RLL147" s="31">
        <v>1995</v>
      </c>
      <c r="RLM147" s="35"/>
      <c r="RLN147" s="31">
        <v>2019</v>
      </c>
      <c r="RLO147" s="26"/>
      <c r="RLP147" s="14" t="s">
        <v>3142</v>
      </c>
      <c r="RLQ147" s="55" t="s">
        <v>3105</v>
      </c>
      <c r="RLR147" s="28" t="s">
        <v>3140</v>
      </c>
      <c r="RLS147" s="28" t="s">
        <v>3141</v>
      </c>
      <c r="RLT147" s="31">
        <v>1995</v>
      </c>
      <c r="RLU147" s="35"/>
      <c r="RLV147" s="31">
        <v>2019</v>
      </c>
      <c r="RLW147" s="26"/>
      <c r="RLX147" s="14" t="s">
        <v>3142</v>
      </c>
      <c r="RLY147" s="55" t="s">
        <v>3105</v>
      </c>
      <c r="RLZ147" s="28" t="s">
        <v>3140</v>
      </c>
      <c r="RMA147" s="28" t="s">
        <v>3141</v>
      </c>
      <c r="RMB147" s="31">
        <v>1995</v>
      </c>
      <c r="RMC147" s="35"/>
      <c r="RMD147" s="31">
        <v>2019</v>
      </c>
      <c r="RME147" s="26"/>
      <c r="RMF147" s="14" t="s">
        <v>3142</v>
      </c>
      <c r="RMG147" s="55" t="s">
        <v>3105</v>
      </c>
      <c r="RMH147" s="28" t="s">
        <v>3140</v>
      </c>
      <c r="RMI147" s="28" t="s">
        <v>3141</v>
      </c>
      <c r="RMJ147" s="31">
        <v>1995</v>
      </c>
      <c r="RMK147" s="35"/>
      <c r="RML147" s="31">
        <v>2019</v>
      </c>
      <c r="RMM147" s="26"/>
      <c r="RMN147" s="14" t="s">
        <v>3142</v>
      </c>
      <c r="RMO147" s="55" t="s">
        <v>3105</v>
      </c>
      <c r="RMP147" s="28" t="s">
        <v>3140</v>
      </c>
      <c r="RMQ147" s="28" t="s">
        <v>3141</v>
      </c>
      <c r="RMR147" s="31">
        <v>1995</v>
      </c>
      <c r="RMS147" s="35"/>
      <c r="RMT147" s="31">
        <v>2019</v>
      </c>
      <c r="RMU147" s="26"/>
      <c r="RMV147" s="14" t="s">
        <v>3142</v>
      </c>
      <c r="RMW147" s="55" t="s">
        <v>3105</v>
      </c>
      <c r="RMX147" s="28" t="s">
        <v>3140</v>
      </c>
      <c r="RMY147" s="28" t="s">
        <v>3141</v>
      </c>
      <c r="RMZ147" s="31">
        <v>1995</v>
      </c>
      <c r="RNA147" s="35"/>
      <c r="RNB147" s="31">
        <v>2019</v>
      </c>
      <c r="RNC147" s="26"/>
      <c r="RND147" s="14" t="s">
        <v>3142</v>
      </c>
      <c r="RNE147" s="55" t="s">
        <v>3105</v>
      </c>
      <c r="RNF147" s="28" t="s">
        <v>3140</v>
      </c>
      <c r="RNG147" s="28" t="s">
        <v>3141</v>
      </c>
      <c r="RNH147" s="31">
        <v>1995</v>
      </c>
      <c r="RNI147" s="35"/>
      <c r="RNJ147" s="31">
        <v>2019</v>
      </c>
      <c r="RNK147" s="26"/>
      <c r="RNL147" s="14" t="s">
        <v>3142</v>
      </c>
      <c r="RNM147" s="55" t="s">
        <v>3105</v>
      </c>
      <c r="RNN147" s="28" t="s">
        <v>3140</v>
      </c>
      <c r="RNO147" s="28" t="s">
        <v>3141</v>
      </c>
      <c r="RNP147" s="31">
        <v>1995</v>
      </c>
      <c r="RNQ147" s="35"/>
      <c r="RNR147" s="31">
        <v>2019</v>
      </c>
      <c r="RNS147" s="26"/>
      <c r="RNT147" s="14" t="s">
        <v>3142</v>
      </c>
      <c r="RNU147" s="55" t="s">
        <v>3105</v>
      </c>
      <c r="RNV147" s="28" t="s">
        <v>3140</v>
      </c>
      <c r="RNW147" s="28" t="s">
        <v>3141</v>
      </c>
      <c r="RNX147" s="31">
        <v>1995</v>
      </c>
      <c r="RNY147" s="35"/>
      <c r="RNZ147" s="31">
        <v>2019</v>
      </c>
      <c r="ROA147" s="26"/>
      <c r="ROB147" s="14" t="s">
        <v>3142</v>
      </c>
      <c r="ROC147" s="55" t="s">
        <v>3105</v>
      </c>
      <c r="ROD147" s="28" t="s">
        <v>3140</v>
      </c>
      <c r="ROE147" s="28" t="s">
        <v>3141</v>
      </c>
      <c r="ROF147" s="31">
        <v>1995</v>
      </c>
      <c r="ROG147" s="35"/>
      <c r="ROH147" s="31">
        <v>2019</v>
      </c>
      <c r="ROI147" s="26"/>
      <c r="ROJ147" s="14" t="s">
        <v>3142</v>
      </c>
      <c r="ROK147" s="55" t="s">
        <v>3105</v>
      </c>
      <c r="ROL147" s="28" t="s">
        <v>3140</v>
      </c>
      <c r="ROM147" s="28" t="s">
        <v>3141</v>
      </c>
      <c r="RON147" s="31">
        <v>1995</v>
      </c>
      <c r="ROO147" s="35"/>
      <c r="ROP147" s="31">
        <v>2019</v>
      </c>
      <c r="ROQ147" s="26"/>
      <c r="ROR147" s="14" t="s">
        <v>3142</v>
      </c>
      <c r="ROS147" s="55" t="s">
        <v>3105</v>
      </c>
      <c r="ROT147" s="28" t="s">
        <v>3140</v>
      </c>
      <c r="ROU147" s="28" t="s">
        <v>3141</v>
      </c>
      <c r="ROV147" s="31">
        <v>1995</v>
      </c>
      <c r="ROW147" s="35"/>
      <c r="ROX147" s="31">
        <v>2019</v>
      </c>
      <c r="ROY147" s="26"/>
      <c r="ROZ147" s="14" t="s">
        <v>3142</v>
      </c>
      <c r="RPA147" s="55" t="s">
        <v>3105</v>
      </c>
      <c r="RPB147" s="28" t="s">
        <v>3140</v>
      </c>
      <c r="RPC147" s="28" t="s">
        <v>3141</v>
      </c>
      <c r="RPD147" s="31">
        <v>1995</v>
      </c>
      <c r="RPE147" s="35"/>
      <c r="RPF147" s="31">
        <v>2019</v>
      </c>
      <c r="RPG147" s="26"/>
      <c r="RPH147" s="14" t="s">
        <v>3142</v>
      </c>
      <c r="RPI147" s="55" t="s">
        <v>3105</v>
      </c>
      <c r="RPJ147" s="28" t="s">
        <v>3140</v>
      </c>
      <c r="RPK147" s="28" t="s">
        <v>3141</v>
      </c>
      <c r="RPL147" s="31">
        <v>1995</v>
      </c>
      <c r="RPM147" s="35"/>
      <c r="RPN147" s="31">
        <v>2019</v>
      </c>
      <c r="RPO147" s="26"/>
      <c r="RPP147" s="14" t="s">
        <v>3142</v>
      </c>
      <c r="RPQ147" s="55" t="s">
        <v>3105</v>
      </c>
      <c r="RPR147" s="28" t="s">
        <v>3140</v>
      </c>
      <c r="RPS147" s="28" t="s">
        <v>3141</v>
      </c>
      <c r="RPT147" s="31">
        <v>1995</v>
      </c>
      <c r="RPU147" s="35"/>
      <c r="RPV147" s="31">
        <v>2019</v>
      </c>
      <c r="RPW147" s="26"/>
      <c r="RPX147" s="14" t="s">
        <v>3142</v>
      </c>
      <c r="RPY147" s="55" t="s">
        <v>3105</v>
      </c>
      <c r="RPZ147" s="28" t="s">
        <v>3140</v>
      </c>
      <c r="RQA147" s="28" t="s">
        <v>3141</v>
      </c>
      <c r="RQB147" s="31">
        <v>1995</v>
      </c>
      <c r="RQC147" s="35"/>
      <c r="RQD147" s="31">
        <v>2019</v>
      </c>
      <c r="RQE147" s="26"/>
      <c r="RQF147" s="14" t="s">
        <v>3142</v>
      </c>
      <c r="RQG147" s="55" t="s">
        <v>3105</v>
      </c>
      <c r="RQH147" s="28" t="s">
        <v>3140</v>
      </c>
      <c r="RQI147" s="28" t="s">
        <v>3141</v>
      </c>
      <c r="RQJ147" s="31">
        <v>1995</v>
      </c>
      <c r="RQK147" s="35"/>
      <c r="RQL147" s="31">
        <v>2019</v>
      </c>
      <c r="RQM147" s="26"/>
      <c r="RQN147" s="14" t="s">
        <v>3142</v>
      </c>
      <c r="RQO147" s="55" t="s">
        <v>3105</v>
      </c>
      <c r="RQP147" s="28" t="s">
        <v>3140</v>
      </c>
      <c r="RQQ147" s="28" t="s">
        <v>3141</v>
      </c>
      <c r="RQR147" s="31">
        <v>1995</v>
      </c>
      <c r="RQS147" s="35"/>
      <c r="RQT147" s="31">
        <v>2019</v>
      </c>
      <c r="RQU147" s="26"/>
      <c r="RQV147" s="14" t="s">
        <v>3142</v>
      </c>
      <c r="RQW147" s="55" t="s">
        <v>3105</v>
      </c>
      <c r="RQX147" s="28" t="s">
        <v>3140</v>
      </c>
      <c r="RQY147" s="28" t="s">
        <v>3141</v>
      </c>
      <c r="RQZ147" s="31">
        <v>1995</v>
      </c>
      <c r="RRA147" s="35"/>
      <c r="RRB147" s="31">
        <v>2019</v>
      </c>
      <c r="RRC147" s="26"/>
      <c r="RRD147" s="14" t="s">
        <v>3142</v>
      </c>
      <c r="RRE147" s="55" t="s">
        <v>3105</v>
      </c>
      <c r="RRF147" s="28" t="s">
        <v>3140</v>
      </c>
      <c r="RRG147" s="28" t="s">
        <v>3141</v>
      </c>
      <c r="RRH147" s="31">
        <v>1995</v>
      </c>
      <c r="RRI147" s="35"/>
      <c r="RRJ147" s="31">
        <v>2019</v>
      </c>
      <c r="RRK147" s="26"/>
      <c r="RRL147" s="14" t="s">
        <v>3142</v>
      </c>
      <c r="RRM147" s="55" t="s">
        <v>3105</v>
      </c>
      <c r="RRN147" s="28" t="s">
        <v>3140</v>
      </c>
      <c r="RRO147" s="28" t="s">
        <v>3141</v>
      </c>
      <c r="RRP147" s="31">
        <v>1995</v>
      </c>
      <c r="RRQ147" s="35"/>
      <c r="RRR147" s="31">
        <v>2019</v>
      </c>
      <c r="RRS147" s="26"/>
      <c r="RRT147" s="14" t="s">
        <v>3142</v>
      </c>
      <c r="RRU147" s="55" t="s">
        <v>3105</v>
      </c>
      <c r="RRV147" s="28" t="s">
        <v>3140</v>
      </c>
      <c r="RRW147" s="28" t="s">
        <v>3141</v>
      </c>
      <c r="RRX147" s="31">
        <v>1995</v>
      </c>
      <c r="RRY147" s="35"/>
      <c r="RRZ147" s="31">
        <v>2019</v>
      </c>
      <c r="RSA147" s="26"/>
      <c r="RSB147" s="14" t="s">
        <v>3142</v>
      </c>
      <c r="RSC147" s="55" t="s">
        <v>3105</v>
      </c>
      <c r="RSD147" s="28" t="s">
        <v>3140</v>
      </c>
      <c r="RSE147" s="28" t="s">
        <v>3141</v>
      </c>
      <c r="RSF147" s="31">
        <v>1995</v>
      </c>
      <c r="RSG147" s="35"/>
      <c r="RSH147" s="31">
        <v>2019</v>
      </c>
      <c r="RSI147" s="26"/>
      <c r="RSJ147" s="14" t="s">
        <v>3142</v>
      </c>
      <c r="RSK147" s="55" t="s">
        <v>3105</v>
      </c>
      <c r="RSL147" s="28" t="s">
        <v>3140</v>
      </c>
      <c r="RSM147" s="28" t="s">
        <v>3141</v>
      </c>
      <c r="RSN147" s="31">
        <v>1995</v>
      </c>
      <c r="RSO147" s="35"/>
      <c r="RSP147" s="31">
        <v>2019</v>
      </c>
      <c r="RSQ147" s="26"/>
      <c r="RSR147" s="14" t="s">
        <v>3142</v>
      </c>
      <c r="RSS147" s="55" t="s">
        <v>3105</v>
      </c>
      <c r="RST147" s="28" t="s">
        <v>3140</v>
      </c>
      <c r="RSU147" s="28" t="s">
        <v>3141</v>
      </c>
      <c r="RSV147" s="31">
        <v>1995</v>
      </c>
      <c r="RSW147" s="35"/>
      <c r="RSX147" s="31">
        <v>2019</v>
      </c>
      <c r="RSY147" s="26"/>
      <c r="RSZ147" s="14" t="s">
        <v>3142</v>
      </c>
      <c r="RTA147" s="55" t="s">
        <v>3105</v>
      </c>
      <c r="RTB147" s="28" t="s">
        <v>3140</v>
      </c>
      <c r="RTC147" s="28" t="s">
        <v>3141</v>
      </c>
      <c r="RTD147" s="31">
        <v>1995</v>
      </c>
      <c r="RTE147" s="35"/>
      <c r="RTF147" s="31">
        <v>2019</v>
      </c>
      <c r="RTG147" s="26"/>
      <c r="RTH147" s="14" t="s">
        <v>3142</v>
      </c>
      <c r="RTI147" s="55" t="s">
        <v>3105</v>
      </c>
      <c r="RTJ147" s="28" t="s">
        <v>3140</v>
      </c>
      <c r="RTK147" s="28" t="s">
        <v>3141</v>
      </c>
      <c r="RTL147" s="31">
        <v>1995</v>
      </c>
      <c r="RTM147" s="35"/>
      <c r="RTN147" s="31">
        <v>2019</v>
      </c>
      <c r="RTO147" s="26"/>
      <c r="RTP147" s="14" t="s">
        <v>3142</v>
      </c>
      <c r="RTQ147" s="55" t="s">
        <v>3105</v>
      </c>
      <c r="RTR147" s="28" t="s">
        <v>3140</v>
      </c>
      <c r="RTS147" s="28" t="s">
        <v>3141</v>
      </c>
      <c r="RTT147" s="31">
        <v>1995</v>
      </c>
      <c r="RTU147" s="35"/>
      <c r="RTV147" s="31">
        <v>2019</v>
      </c>
      <c r="RTW147" s="26"/>
      <c r="RTX147" s="14" t="s">
        <v>3142</v>
      </c>
      <c r="RTY147" s="55" t="s">
        <v>3105</v>
      </c>
      <c r="RTZ147" s="28" t="s">
        <v>3140</v>
      </c>
      <c r="RUA147" s="28" t="s">
        <v>3141</v>
      </c>
      <c r="RUB147" s="31">
        <v>1995</v>
      </c>
      <c r="RUC147" s="35"/>
      <c r="RUD147" s="31">
        <v>2019</v>
      </c>
      <c r="RUE147" s="26"/>
      <c r="RUF147" s="14" t="s">
        <v>3142</v>
      </c>
      <c r="RUG147" s="55" t="s">
        <v>3105</v>
      </c>
      <c r="RUH147" s="28" t="s">
        <v>3140</v>
      </c>
      <c r="RUI147" s="28" t="s">
        <v>3141</v>
      </c>
      <c r="RUJ147" s="31">
        <v>1995</v>
      </c>
      <c r="RUK147" s="35"/>
      <c r="RUL147" s="31">
        <v>2019</v>
      </c>
      <c r="RUM147" s="26"/>
      <c r="RUN147" s="14" t="s">
        <v>3142</v>
      </c>
      <c r="RUO147" s="55" t="s">
        <v>3105</v>
      </c>
      <c r="RUP147" s="28" t="s">
        <v>3140</v>
      </c>
      <c r="RUQ147" s="28" t="s">
        <v>3141</v>
      </c>
      <c r="RUR147" s="31">
        <v>1995</v>
      </c>
      <c r="RUS147" s="35"/>
      <c r="RUT147" s="31">
        <v>2019</v>
      </c>
      <c r="RUU147" s="26"/>
      <c r="RUV147" s="14" t="s">
        <v>3142</v>
      </c>
      <c r="RUW147" s="55" t="s">
        <v>3105</v>
      </c>
      <c r="RUX147" s="28" t="s">
        <v>3140</v>
      </c>
      <c r="RUY147" s="28" t="s">
        <v>3141</v>
      </c>
      <c r="RUZ147" s="31">
        <v>1995</v>
      </c>
      <c r="RVA147" s="35"/>
      <c r="RVB147" s="31">
        <v>2019</v>
      </c>
      <c r="RVC147" s="26"/>
      <c r="RVD147" s="14" t="s">
        <v>3142</v>
      </c>
      <c r="RVE147" s="55" t="s">
        <v>3105</v>
      </c>
      <c r="RVF147" s="28" t="s">
        <v>3140</v>
      </c>
      <c r="RVG147" s="28" t="s">
        <v>3141</v>
      </c>
      <c r="RVH147" s="31">
        <v>1995</v>
      </c>
      <c r="RVI147" s="35"/>
      <c r="RVJ147" s="31">
        <v>2019</v>
      </c>
      <c r="RVK147" s="26"/>
      <c r="RVL147" s="14" t="s">
        <v>3142</v>
      </c>
      <c r="RVM147" s="55" t="s">
        <v>3105</v>
      </c>
      <c r="RVN147" s="28" t="s">
        <v>3140</v>
      </c>
      <c r="RVO147" s="28" t="s">
        <v>3141</v>
      </c>
      <c r="RVP147" s="31">
        <v>1995</v>
      </c>
      <c r="RVQ147" s="35"/>
      <c r="RVR147" s="31">
        <v>2019</v>
      </c>
      <c r="RVS147" s="26"/>
      <c r="RVT147" s="14" t="s">
        <v>3142</v>
      </c>
      <c r="RVU147" s="55" t="s">
        <v>3105</v>
      </c>
      <c r="RVV147" s="28" t="s">
        <v>3140</v>
      </c>
      <c r="RVW147" s="28" t="s">
        <v>3141</v>
      </c>
      <c r="RVX147" s="31">
        <v>1995</v>
      </c>
      <c r="RVY147" s="35"/>
      <c r="RVZ147" s="31">
        <v>2019</v>
      </c>
      <c r="RWA147" s="26"/>
      <c r="RWB147" s="14" t="s">
        <v>3142</v>
      </c>
      <c r="RWC147" s="55" t="s">
        <v>3105</v>
      </c>
      <c r="RWD147" s="28" t="s">
        <v>3140</v>
      </c>
      <c r="RWE147" s="28" t="s">
        <v>3141</v>
      </c>
      <c r="RWF147" s="31">
        <v>1995</v>
      </c>
      <c r="RWG147" s="35"/>
      <c r="RWH147" s="31">
        <v>2019</v>
      </c>
      <c r="RWI147" s="26"/>
      <c r="RWJ147" s="14" t="s">
        <v>3142</v>
      </c>
      <c r="RWK147" s="55" t="s">
        <v>3105</v>
      </c>
      <c r="RWL147" s="28" t="s">
        <v>3140</v>
      </c>
      <c r="RWM147" s="28" t="s">
        <v>3141</v>
      </c>
      <c r="RWN147" s="31">
        <v>1995</v>
      </c>
      <c r="RWO147" s="35"/>
      <c r="RWP147" s="31">
        <v>2019</v>
      </c>
      <c r="RWQ147" s="26"/>
      <c r="RWR147" s="14" t="s">
        <v>3142</v>
      </c>
      <c r="RWS147" s="55" t="s">
        <v>3105</v>
      </c>
      <c r="RWT147" s="28" t="s">
        <v>3140</v>
      </c>
      <c r="RWU147" s="28" t="s">
        <v>3141</v>
      </c>
      <c r="RWV147" s="31">
        <v>1995</v>
      </c>
      <c r="RWW147" s="35"/>
      <c r="RWX147" s="31">
        <v>2019</v>
      </c>
      <c r="RWY147" s="26"/>
      <c r="RWZ147" s="14" t="s">
        <v>3142</v>
      </c>
      <c r="RXA147" s="55" t="s">
        <v>3105</v>
      </c>
      <c r="RXB147" s="28" t="s">
        <v>3140</v>
      </c>
      <c r="RXC147" s="28" t="s">
        <v>3141</v>
      </c>
      <c r="RXD147" s="31">
        <v>1995</v>
      </c>
      <c r="RXE147" s="35"/>
      <c r="RXF147" s="31">
        <v>2019</v>
      </c>
      <c r="RXG147" s="26"/>
      <c r="RXH147" s="14" t="s">
        <v>3142</v>
      </c>
      <c r="RXI147" s="55" t="s">
        <v>3105</v>
      </c>
      <c r="RXJ147" s="28" t="s">
        <v>3140</v>
      </c>
      <c r="RXK147" s="28" t="s">
        <v>3141</v>
      </c>
      <c r="RXL147" s="31">
        <v>1995</v>
      </c>
      <c r="RXM147" s="35"/>
      <c r="RXN147" s="31">
        <v>2019</v>
      </c>
      <c r="RXO147" s="26"/>
      <c r="RXP147" s="14" t="s">
        <v>3142</v>
      </c>
      <c r="RXQ147" s="55" t="s">
        <v>3105</v>
      </c>
      <c r="RXR147" s="28" t="s">
        <v>3140</v>
      </c>
      <c r="RXS147" s="28" t="s">
        <v>3141</v>
      </c>
      <c r="RXT147" s="31">
        <v>1995</v>
      </c>
      <c r="RXU147" s="35"/>
      <c r="RXV147" s="31">
        <v>2019</v>
      </c>
      <c r="RXW147" s="26"/>
      <c r="RXX147" s="14" t="s">
        <v>3142</v>
      </c>
      <c r="RXY147" s="55" t="s">
        <v>3105</v>
      </c>
      <c r="RXZ147" s="28" t="s">
        <v>3140</v>
      </c>
      <c r="RYA147" s="28" t="s">
        <v>3141</v>
      </c>
      <c r="RYB147" s="31">
        <v>1995</v>
      </c>
      <c r="RYC147" s="35"/>
      <c r="RYD147" s="31">
        <v>2019</v>
      </c>
      <c r="RYE147" s="26"/>
      <c r="RYF147" s="14" t="s">
        <v>3142</v>
      </c>
      <c r="RYG147" s="55" t="s">
        <v>3105</v>
      </c>
      <c r="RYH147" s="28" t="s">
        <v>3140</v>
      </c>
      <c r="RYI147" s="28" t="s">
        <v>3141</v>
      </c>
      <c r="RYJ147" s="31">
        <v>1995</v>
      </c>
      <c r="RYK147" s="35"/>
      <c r="RYL147" s="31">
        <v>2019</v>
      </c>
      <c r="RYM147" s="26"/>
      <c r="RYN147" s="14" t="s">
        <v>3142</v>
      </c>
      <c r="RYO147" s="55" t="s">
        <v>3105</v>
      </c>
      <c r="RYP147" s="28" t="s">
        <v>3140</v>
      </c>
      <c r="RYQ147" s="28" t="s">
        <v>3141</v>
      </c>
      <c r="RYR147" s="31">
        <v>1995</v>
      </c>
      <c r="RYS147" s="35"/>
      <c r="RYT147" s="31">
        <v>2019</v>
      </c>
      <c r="RYU147" s="26"/>
      <c r="RYV147" s="14" t="s">
        <v>3142</v>
      </c>
      <c r="RYW147" s="55" t="s">
        <v>3105</v>
      </c>
      <c r="RYX147" s="28" t="s">
        <v>3140</v>
      </c>
      <c r="RYY147" s="28" t="s">
        <v>3141</v>
      </c>
      <c r="RYZ147" s="31">
        <v>1995</v>
      </c>
      <c r="RZA147" s="35"/>
      <c r="RZB147" s="31">
        <v>2019</v>
      </c>
      <c r="RZC147" s="26"/>
      <c r="RZD147" s="14" t="s">
        <v>3142</v>
      </c>
      <c r="RZE147" s="55" t="s">
        <v>3105</v>
      </c>
      <c r="RZF147" s="28" t="s">
        <v>3140</v>
      </c>
      <c r="RZG147" s="28" t="s">
        <v>3141</v>
      </c>
      <c r="RZH147" s="31">
        <v>1995</v>
      </c>
      <c r="RZI147" s="35"/>
      <c r="RZJ147" s="31">
        <v>2019</v>
      </c>
      <c r="RZK147" s="26"/>
      <c r="RZL147" s="14" t="s">
        <v>3142</v>
      </c>
      <c r="RZM147" s="55" t="s">
        <v>3105</v>
      </c>
      <c r="RZN147" s="28" t="s">
        <v>3140</v>
      </c>
      <c r="RZO147" s="28" t="s">
        <v>3141</v>
      </c>
      <c r="RZP147" s="31">
        <v>1995</v>
      </c>
      <c r="RZQ147" s="35"/>
      <c r="RZR147" s="31">
        <v>2019</v>
      </c>
      <c r="RZS147" s="26"/>
      <c r="RZT147" s="14" t="s">
        <v>3142</v>
      </c>
      <c r="RZU147" s="55" t="s">
        <v>3105</v>
      </c>
      <c r="RZV147" s="28" t="s">
        <v>3140</v>
      </c>
      <c r="RZW147" s="28" t="s">
        <v>3141</v>
      </c>
      <c r="RZX147" s="31">
        <v>1995</v>
      </c>
      <c r="RZY147" s="35"/>
      <c r="RZZ147" s="31">
        <v>2019</v>
      </c>
      <c r="SAA147" s="26"/>
      <c r="SAB147" s="14" t="s">
        <v>3142</v>
      </c>
      <c r="SAC147" s="55" t="s">
        <v>3105</v>
      </c>
      <c r="SAD147" s="28" t="s">
        <v>3140</v>
      </c>
      <c r="SAE147" s="28" t="s">
        <v>3141</v>
      </c>
      <c r="SAF147" s="31">
        <v>1995</v>
      </c>
      <c r="SAG147" s="35"/>
      <c r="SAH147" s="31">
        <v>2019</v>
      </c>
      <c r="SAI147" s="26"/>
      <c r="SAJ147" s="14" t="s">
        <v>3142</v>
      </c>
      <c r="SAK147" s="55" t="s">
        <v>3105</v>
      </c>
      <c r="SAL147" s="28" t="s">
        <v>3140</v>
      </c>
      <c r="SAM147" s="28" t="s">
        <v>3141</v>
      </c>
      <c r="SAN147" s="31">
        <v>1995</v>
      </c>
      <c r="SAO147" s="35"/>
      <c r="SAP147" s="31">
        <v>2019</v>
      </c>
      <c r="SAQ147" s="26"/>
      <c r="SAR147" s="14" t="s">
        <v>3142</v>
      </c>
      <c r="SAS147" s="55" t="s">
        <v>3105</v>
      </c>
      <c r="SAT147" s="28" t="s">
        <v>3140</v>
      </c>
      <c r="SAU147" s="28" t="s">
        <v>3141</v>
      </c>
      <c r="SAV147" s="31">
        <v>1995</v>
      </c>
      <c r="SAW147" s="35"/>
      <c r="SAX147" s="31">
        <v>2019</v>
      </c>
      <c r="SAY147" s="26"/>
      <c r="SAZ147" s="14" t="s">
        <v>3142</v>
      </c>
      <c r="SBA147" s="55" t="s">
        <v>3105</v>
      </c>
      <c r="SBB147" s="28" t="s">
        <v>3140</v>
      </c>
      <c r="SBC147" s="28" t="s">
        <v>3141</v>
      </c>
      <c r="SBD147" s="31">
        <v>1995</v>
      </c>
      <c r="SBE147" s="35"/>
      <c r="SBF147" s="31">
        <v>2019</v>
      </c>
      <c r="SBG147" s="26"/>
      <c r="SBH147" s="14" t="s">
        <v>3142</v>
      </c>
      <c r="SBI147" s="55" t="s">
        <v>3105</v>
      </c>
      <c r="SBJ147" s="28" t="s">
        <v>3140</v>
      </c>
      <c r="SBK147" s="28" t="s">
        <v>3141</v>
      </c>
      <c r="SBL147" s="31">
        <v>1995</v>
      </c>
      <c r="SBM147" s="35"/>
      <c r="SBN147" s="31">
        <v>2019</v>
      </c>
      <c r="SBO147" s="26"/>
      <c r="SBP147" s="14" t="s">
        <v>3142</v>
      </c>
      <c r="SBQ147" s="55" t="s">
        <v>3105</v>
      </c>
      <c r="SBR147" s="28" t="s">
        <v>3140</v>
      </c>
      <c r="SBS147" s="28" t="s">
        <v>3141</v>
      </c>
      <c r="SBT147" s="31">
        <v>1995</v>
      </c>
      <c r="SBU147" s="35"/>
      <c r="SBV147" s="31">
        <v>2019</v>
      </c>
      <c r="SBW147" s="26"/>
      <c r="SBX147" s="14" t="s">
        <v>3142</v>
      </c>
      <c r="SBY147" s="55" t="s">
        <v>3105</v>
      </c>
      <c r="SBZ147" s="28" t="s">
        <v>3140</v>
      </c>
      <c r="SCA147" s="28" t="s">
        <v>3141</v>
      </c>
      <c r="SCB147" s="31">
        <v>1995</v>
      </c>
      <c r="SCC147" s="35"/>
      <c r="SCD147" s="31">
        <v>2019</v>
      </c>
      <c r="SCE147" s="26"/>
      <c r="SCF147" s="14" t="s">
        <v>3142</v>
      </c>
      <c r="SCG147" s="55" t="s">
        <v>3105</v>
      </c>
      <c r="SCH147" s="28" t="s">
        <v>3140</v>
      </c>
      <c r="SCI147" s="28" t="s">
        <v>3141</v>
      </c>
      <c r="SCJ147" s="31">
        <v>1995</v>
      </c>
      <c r="SCK147" s="35"/>
      <c r="SCL147" s="31">
        <v>2019</v>
      </c>
      <c r="SCM147" s="26"/>
      <c r="SCN147" s="14" t="s">
        <v>3142</v>
      </c>
      <c r="SCO147" s="55" t="s">
        <v>3105</v>
      </c>
      <c r="SCP147" s="28" t="s">
        <v>3140</v>
      </c>
      <c r="SCQ147" s="28" t="s">
        <v>3141</v>
      </c>
      <c r="SCR147" s="31">
        <v>1995</v>
      </c>
      <c r="SCS147" s="35"/>
      <c r="SCT147" s="31">
        <v>2019</v>
      </c>
      <c r="SCU147" s="26"/>
      <c r="SCV147" s="14" t="s">
        <v>3142</v>
      </c>
      <c r="SCW147" s="55" t="s">
        <v>3105</v>
      </c>
      <c r="SCX147" s="28" t="s">
        <v>3140</v>
      </c>
      <c r="SCY147" s="28" t="s">
        <v>3141</v>
      </c>
      <c r="SCZ147" s="31">
        <v>1995</v>
      </c>
      <c r="SDA147" s="35"/>
      <c r="SDB147" s="31">
        <v>2019</v>
      </c>
      <c r="SDC147" s="26"/>
      <c r="SDD147" s="14" t="s">
        <v>3142</v>
      </c>
      <c r="SDE147" s="55" t="s">
        <v>3105</v>
      </c>
      <c r="SDF147" s="28" t="s">
        <v>3140</v>
      </c>
      <c r="SDG147" s="28" t="s">
        <v>3141</v>
      </c>
      <c r="SDH147" s="31">
        <v>1995</v>
      </c>
      <c r="SDI147" s="35"/>
      <c r="SDJ147" s="31">
        <v>2019</v>
      </c>
      <c r="SDK147" s="26"/>
      <c r="SDL147" s="14" t="s">
        <v>3142</v>
      </c>
      <c r="SDM147" s="55" t="s">
        <v>3105</v>
      </c>
      <c r="SDN147" s="28" t="s">
        <v>3140</v>
      </c>
      <c r="SDO147" s="28" t="s">
        <v>3141</v>
      </c>
      <c r="SDP147" s="31">
        <v>1995</v>
      </c>
      <c r="SDQ147" s="35"/>
      <c r="SDR147" s="31">
        <v>2019</v>
      </c>
      <c r="SDS147" s="26"/>
      <c r="SDT147" s="14" t="s">
        <v>3142</v>
      </c>
      <c r="SDU147" s="55" t="s">
        <v>3105</v>
      </c>
      <c r="SDV147" s="28" t="s">
        <v>3140</v>
      </c>
      <c r="SDW147" s="28" t="s">
        <v>3141</v>
      </c>
      <c r="SDX147" s="31">
        <v>1995</v>
      </c>
      <c r="SDY147" s="35"/>
      <c r="SDZ147" s="31">
        <v>2019</v>
      </c>
      <c r="SEA147" s="26"/>
      <c r="SEB147" s="14" t="s">
        <v>3142</v>
      </c>
      <c r="SEC147" s="55" t="s">
        <v>3105</v>
      </c>
      <c r="SED147" s="28" t="s">
        <v>3140</v>
      </c>
      <c r="SEE147" s="28" t="s">
        <v>3141</v>
      </c>
      <c r="SEF147" s="31">
        <v>1995</v>
      </c>
      <c r="SEG147" s="35"/>
      <c r="SEH147" s="31">
        <v>2019</v>
      </c>
      <c r="SEI147" s="26"/>
      <c r="SEJ147" s="14" t="s">
        <v>3142</v>
      </c>
      <c r="SEK147" s="55" t="s">
        <v>3105</v>
      </c>
      <c r="SEL147" s="28" t="s">
        <v>3140</v>
      </c>
      <c r="SEM147" s="28" t="s">
        <v>3141</v>
      </c>
      <c r="SEN147" s="31">
        <v>1995</v>
      </c>
      <c r="SEO147" s="35"/>
      <c r="SEP147" s="31">
        <v>2019</v>
      </c>
      <c r="SEQ147" s="26"/>
      <c r="SER147" s="14" t="s">
        <v>3142</v>
      </c>
      <c r="SES147" s="55" t="s">
        <v>3105</v>
      </c>
      <c r="SET147" s="28" t="s">
        <v>3140</v>
      </c>
      <c r="SEU147" s="28" t="s">
        <v>3141</v>
      </c>
      <c r="SEV147" s="31">
        <v>1995</v>
      </c>
      <c r="SEW147" s="35"/>
      <c r="SEX147" s="31">
        <v>2019</v>
      </c>
      <c r="SEY147" s="26"/>
      <c r="SEZ147" s="14" t="s">
        <v>3142</v>
      </c>
      <c r="SFA147" s="55" t="s">
        <v>3105</v>
      </c>
      <c r="SFB147" s="28" t="s">
        <v>3140</v>
      </c>
      <c r="SFC147" s="28" t="s">
        <v>3141</v>
      </c>
      <c r="SFD147" s="31">
        <v>1995</v>
      </c>
      <c r="SFE147" s="35"/>
      <c r="SFF147" s="31">
        <v>2019</v>
      </c>
      <c r="SFG147" s="26"/>
      <c r="SFH147" s="14" t="s">
        <v>3142</v>
      </c>
      <c r="SFI147" s="55" t="s">
        <v>3105</v>
      </c>
      <c r="SFJ147" s="28" t="s">
        <v>3140</v>
      </c>
      <c r="SFK147" s="28" t="s">
        <v>3141</v>
      </c>
      <c r="SFL147" s="31">
        <v>1995</v>
      </c>
      <c r="SFM147" s="35"/>
      <c r="SFN147" s="31">
        <v>2019</v>
      </c>
      <c r="SFO147" s="26"/>
      <c r="SFP147" s="14" t="s">
        <v>3142</v>
      </c>
      <c r="SFQ147" s="55" t="s">
        <v>3105</v>
      </c>
      <c r="SFR147" s="28" t="s">
        <v>3140</v>
      </c>
      <c r="SFS147" s="28" t="s">
        <v>3141</v>
      </c>
      <c r="SFT147" s="31">
        <v>1995</v>
      </c>
      <c r="SFU147" s="35"/>
      <c r="SFV147" s="31">
        <v>2019</v>
      </c>
      <c r="SFW147" s="26"/>
      <c r="SFX147" s="14" t="s">
        <v>3142</v>
      </c>
      <c r="SFY147" s="55" t="s">
        <v>3105</v>
      </c>
      <c r="SFZ147" s="28" t="s">
        <v>3140</v>
      </c>
      <c r="SGA147" s="28" t="s">
        <v>3141</v>
      </c>
      <c r="SGB147" s="31">
        <v>1995</v>
      </c>
      <c r="SGC147" s="35"/>
      <c r="SGD147" s="31">
        <v>2019</v>
      </c>
      <c r="SGE147" s="26"/>
      <c r="SGF147" s="14" t="s">
        <v>3142</v>
      </c>
      <c r="SGG147" s="55" t="s">
        <v>3105</v>
      </c>
      <c r="SGH147" s="28" t="s">
        <v>3140</v>
      </c>
      <c r="SGI147" s="28" t="s">
        <v>3141</v>
      </c>
      <c r="SGJ147" s="31">
        <v>1995</v>
      </c>
      <c r="SGK147" s="35"/>
      <c r="SGL147" s="31">
        <v>2019</v>
      </c>
      <c r="SGM147" s="26"/>
      <c r="SGN147" s="14" t="s">
        <v>3142</v>
      </c>
      <c r="SGO147" s="55" t="s">
        <v>3105</v>
      </c>
      <c r="SGP147" s="28" t="s">
        <v>3140</v>
      </c>
      <c r="SGQ147" s="28" t="s">
        <v>3141</v>
      </c>
      <c r="SGR147" s="31">
        <v>1995</v>
      </c>
      <c r="SGS147" s="35"/>
      <c r="SGT147" s="31">
        <v>2019</v>
      </c>
      <c r="SGU147" s="26"/>
      <c r="SGV147" s="14" t="s">
        <v>3142</v>
      </c>
      <c r="SGW147" s="55" t="s">
        <v>3105</v>
      </c>
      <c r="SGX147" s="28" t="s">
        <v>3140</v>
      </c>
      <c r="SGY147" s="28" t="s">
        <v>3141</v>
      </c>
      <c r="SGZ147" s="31">
        <v>1995</v>
      </c>
      <c r="SHA147" s="35"/>
      <c r="SHB147" s="31">
        <v>2019</v>
      </c>
      <c r="SHC147" s="26"/>
      <c r="SHD147" s="14" t="s">
        <v>3142</v>
      </c>
      <c r="SHE147" s="55" t="s">
        <v>3105</v>
      </c>
      <c r="SHF147" s="28" t="s">
        <v>3140</v>
      </c>
      <c r="SHG147" s="28" t="s">
        <v>3141</v>
      </c>
      <c r="SHH147" s="31">
        <v>1995</v>
      </c>
      <c r="SHI147" s="35"/>
      <c r="SHJ147" s="31">
        <v>2019</v>
      </c>
      <c r="SHK147" s="26"/>
      <c r="SHL147" s="14" t="s">
        <v>3142</v>
      </c>
      <c r="SHM147" s="55" t="s">
        <v>3105</v>
      </c>
      <c r="SHN147" s="28" t="s">
        <v>3140</v>
      </c>
      <c r="SHO147" s="28" t="s">
        <v>3141</v>
      </c>
      <c r="SHP147" s="31">
        <v>1995</v>
      </c>
      <c r="SHQ147" s="35"/>
      <c r="SHR147" s="31">
        <v>2019</v>
      </c>
      <c r="SHS147" s="26"/>
      <c r="SHT147" s="14" t="s">
        <v>3142</v>
      </c>
      <c r="SHU147" s="55" t="s">
        <v>3105</v>
      </c>
      <c r="SHV147" s="28" t="s">
        <v>3140</v>
      </c>
      <c r="SHW147" s="28" t="s">
        <v>3141</v>
      </c>
      <c r="SHX147" s="31">
        <v>1995</v>
      </c>
      <c r="SHY147" s="35"/>
      <c r="SHZ147" s="31">
        <v>2019</v>
      </c>
      <c r="SIA147" s="26"/>
      <c r="SIB147" s="14" t="s">
        <v>3142</v>
      </c>
      <c r="SIC147" s="55" t="s">
        <v>3105</v>
      </c>
      <c r="SID147" s="28" t="s">
        <v>3140</v>
      </c>
      <c r="SIE147" s="28" t="s">
        <v>3141</v>
      </c>
      <c r="SIF147" s="31">
        <v>1995</v>
      </c>
      <c r="SIG147" s="35"/>
      <c r="SIH147" s="31">
        <v>2019</v>
      </c>
      <c r="SII147" s="26"/>
      <c r="SIJ147" s="14" t="s">
        <v>3142</v>
      </c>
      <c r="SIK147" s="55" t="s">
        <v>3105</v>
      </c>
      <c r="SIL147" s="28" t="s">
        <v>3140</v>
      </c>
      <c r="SIM147" s="28" t="s">
        <v>3141</v>
      </c>
      <c r="SIN147" s="31">
        <v>1995</v>
      </c>
      <c r="SIO147" s="35"/>
      <c r="SIP147" s="31">
        <v>2019</v>
      </c>
      <c r="SIQ147" s="26"/>
      <c r="SIR147" s="14" t="s">
        <v>3142</v>
      </c>
      <c r="SIS147" s="55" t="s">
        <v>3105</v>
      </c>
      <c r="SIT147" s="28" t="s">
        <v>3140</v>
      </c>
      <c r="SIU147" s="28" t="s">
        <v>3141</v>
      </c>
      <c r="SIV147" s="31">
        <v>1995</v>
      </c>
      <c r="SIW147" s="35"/>
      <c r="SIX147" s="31">
        <v>2019</v>
      </c>
      <c r="SIY147" s="26"/>
      <c r="SIZ147" s="14" t="s">
        <v>3142</v>
      </c>
      <c r="SJA147" s="55" t="s">
        <v>3105</v>
      </c>
      <c r="SJB147" s="28" t="s">
        <v>3140</v>
      </c>
      <c r="SJC147" s="28" t="s">
        <v>3141</v>
      </c>
      <c r="SJD147" s="31">
        <v>1995</v>
      </c>
      <c r="SJE147" s="35"/>
      <c r="SJF147" s="31">
        <v>2019</v>
      </c>
      <c r="SJG147" s="26"/>
      <c r="SJH147" s="14" t="s">
        <v>3142</v>
      </c>
      <c r="SJI147" s="55" t="s">
        <v>3105</v>
      </c>
      <c r="SJJ147" s="28" t="s">
        <v>3140</v>
      </c>
      <c r="SJK147" s="28" t="s">
        <v>3141</v>
      </c>
      <c r="SJL147" s="31">
        <v>1995</v>
      </c>
      <c r="SJM147" s="35"/>
      <c r="SJN147" s="31">
        <v>2019</v>
      </c>
      <c r="SJO147" s="26"/>
      <c r="SJP147" s="14" t="s">
        <v>3142</v>
      </c>
      <c r="SJQ147" s="55" t="s">
        <v>3105</v>
      </c>
      <c r="SJR147" s="28" t="s">
        <v>3140</v>
      </c>
      <c r="SJS147" s="28" t="s">
        <v>3141</v>
      </c>
      <c r="SJT147" s="31">
        <v>1995</v>
      </c>
      <c r="SJU147" s="35"/>
      <c r="SJV147" s="31">
        <v>2019</v>
      </c>
      <c r="SJW147" s="26"/>
      <c r="SJX147" s="14" t="s">
        <v>3142</v>
      </c>
      <c r="SJY147" s="55" t="s">
        <v>3105</v>
      </c>
      <c r="SJZ147" s="28" t="s">
        <v>3140</v>
      </c>
      <c r="SKA147" s="28" t="s">
        <v>3141</v>
      </c>
      <c r="SKB147" s="31">
        <v>1995</v>
      </c>
      <c r="SKC147" s="35"/>
      <c r="SKD147" s="31">
        <v>2019</v>
      </c>
      <c r="SKE147" s="26"/>
      <c r="SKF147" s="14" t="s">
        <v>3142</v>
      </c>
      <c r="SKG147" s="55" t="s">
        <v>3105</v>
      </c>
      <c r="SKH147" s="28" t="s">
        <v>3140</v>
      </c>
      <c r="SKI147" s="28" t="s">
        <v>3141</v>
      </c>
      <c r="SKJ147" s="31">
        <v>1995</v>
      </c>
      <c r="SKK147" s="35"/>
      <c r="SKL147" s="31">
        <v>2019</v>
      </c>
      <c r="SKM147" s="26"/>
      <c r="SKN147" s="14" t="s">
        <v>3142</v>
      </c>
      <c r="SKO147" s="55" t="s">
        <v>3105</v>
      </c>
      <c r="SKP147" s="28" t="s">
        <v>3140</v>
      </c>
      <c r="SKQ147" s="28" t="s">
        <v>3141</v>
      </c>
      <c r="SKR147" s="31">
        <v>1995</v>
      </c>
      <c r="SKS147" s="35"/>
      <c r="SKT147" s="31">
        <v>2019</v>
      </c>
      <c r="SKU147" s="26"/>
      <c r="SKV147" s="14" t="s">
        <v>3142</v>
      </c>
      <c r="SKW147" s="55" t="s">
        <v>3105</v>
      </c>
      <c r="SKX147" s="28" t="s">
        <v>3140</v>
      </c>
      <c r="SKY147" s="28" t="s">
        <v>3141</v>
      </c>
      <c r="SKZ147" s="31">
        <v>1995</v>
      </c>
      <c r="SLA147" s="35"/>
      <c r="SLB147" s="31">
        <v>2019</v>
      </c>
      <c r="SLC147" s="26"/>
      <c r="SLD147" s="14" t="s">
        <v>3142</v>
      </c>
      <c r="SLE147" s="55" t="s">
        <v>3105</v>
      </c>
      <c r="SLF147" s="28" t="s">
        <v>3140</v>
      </c>
      <c r="SLG147" s="28" t="s">
        <v>3141</v>
      </c>
      <c r="SLH147" s="31">
        <v>1995</v>
      </c>
      <c r="SLI147" s="35"/>
      <c r="SLJ147" s="31">
        <v>2019</v>
      </c>
      <c r="SLK147" s="26"/>
      <c r="SLL147" s="14" t="s">
        <v>3142</v>
      </c>
      <c r="SLM147" s="55" t="s">
        <v>3105</v>
      </c>
      <c r="SLN147" s="28" t="s">
        <v>3140</v>
      </c>
      <c r="SLO147" s="28" t="s">
        <v>3141</v>
      </c>
      <c r="SLP147" s="31">
        <v>1995</v>
      </c>
      <c r="SLQ147" s="35"/>
      <c r="SLR147" s="31">
        <v>2019</v>
      </c>
      <c r="SLS147" s="26"/>
      <c r="SLT147" s="14" t="s">
        <v>3142</v>
      </c>
      <c r="SLU147" s="55" t="s">
        <v>3105</v>
      </c>
      <c r="SLV147" s="28" t="s">
        <v>3140</v>
      </c>
      <c r="SLW147" s="28" t="s">
        <v>3141</v>
      </c>
      <c r="SLX147" s="31">
        <v>1995</v>
      </c>
      <c r="SLY147" s="35"/>
      <c r="SLZ147" s="31">
        <v>2019</v>
      </c>
      <c r="SMA147" s="26"/>
      <c r="SMB147" s="14" t="s">
        <v>3142</v>
      </c>
      <c r="SMC147" s="55" t="s">
        <v>3105</v>
      </c>
      <c r="SMD147" s="28" t="s">
        <v>3140</v>
      </c>
      <c r="SME147" s="28" t="s">
        <v>3141</v>
      </c>
      <c r="SMF147" s="31">
        <v>1995</v>
      </c>
      <c r="SMG147" s="35"/>
      <c r="SMH147" s="31">
        <v>2019</v>
      </c>
      <c r="SMI147" s="26"/>
      <c r="SMJ147" s="14" t="s">
        <v>3142</v>
      </c>
      <c r="SMK147" s="55" t="s">
        <v>3105</v>
      </c>
      <c r="SML147" s="28" t="s">
        <v>3140</v>
      </c>
      <c r="SMM147" s="28" t="s">
        <v>3141</v>
      </c>
      <c r="SMN147" s="31">
        <v>1995</v>
      </c>
      <c r="SMO147" s="35"/>
      <c r="SMP147" s="31">
        <v>2019</v>
      </c>
      <c r="SMQ147" s="26"/>
      <c r="SMR147" s="14" t="s">
        <v>3142</v>
      </c>
      <c r="SMS147" s="55" t="s">
        <v>3105</v>
      </c>
      <c r="SMT147" s="28" t="s">
        <v>3140</v>
      </c>
      <c r="SMU147" s="28" t="s">
        <v>3141</v>
      </c>
      <c r="SMV147" s="31">
        <v>1995</v>
      </c>
      <c r="SMW147" s="35"/>
      <c r="SMX147" s="31">
        <v>2019</v>
      </c>
      <c r="SMY147" s="26"/>
      <c r="SMZ147" s="14" t="s">
        <v>3142</v>
      </c>
      <c r="SNA147" s="55" t="s">
        <v>3105</v>
      </c>
      <c r="SNB147" s="28" t="s">
        <v>3140</v>
      </c>
      <c r="SNC147" s="28" t="s">
        <v>3141</v>
      </c>
      <c r="SND147" s="31">
        <v>1995</v>
      </c>
      <c r="SNE147" s="35"/>
      <c r="SNF147" s="31">
        <v>2019</v>
      </c>
      <c r="SNG147" s="26"/>
      <c r="SNH147" s="14" t="s">
        <v>3142</v>
      </c>
      <c r="SNI147" s="55" t="s">
        <v>3105</v>
      </c>
      <c r="SNJ147" s="28" t="s">
        <v>3140</v>
      </c>
      <c r="SNK147" s="28" t="s">
        <v>3141</v>
      </c>
      <c r="SNL147" s="31">
        <v>1995</v>
      </c>
      <c r="SNM147" s="35"/>
      <c r="SNN147" s="31">
        <v>2019</v>
      </c>
      <c r="SNO147" s="26"/>
      <c r="SNP147" s="14" t="s">
        <v>3142</v>
      </c>
      <c r="SNQ147" s="55" t="s">
        <v>3105</v>
      </c>
      <c r="SNR147" s="28" t="s">
        <v>3140</v>
      </c>
      <c r="SNS147" s="28" t="s">
        <v>3141</v>
      </c>
      <c r="SNT147" s="31">
        <v>1995</v>
      </c>
      <c r="SNU147" s="35"/>
      <c r="SNV147" s="31">
        <v>2019</v>
      </c>
      <c r="SNW147" s="26"/>
      <c r="SNX147" s="14" t="s">
        <v>3142</v>
      </c>
      <c r="SNY147" s="55" t="s">
        <v>3105</v>
      </c>
      <c r="SNZ147" s="28" t="s">
        <v>3140</v>
      </c>
      <c r="SOA147" s="28" t="s">
        <v>3141</v>
      </c>
      <c r="SOB147" s="31">
        <v>1995</v>
      </c>
      <c r="SOC147" s="35"/>
      <c r="SOD147" s="31">
        <v>2019</v>
      </c>
      <c r="SOE147" s="26"/>
      <c r="SOF147" s="14" t="s">
        <v>3142</v>
      </c>
      <c r="SOG147" s="55" t="s">
        <v>3105</v>
      </c>
      <c r="SOH147" s="28" t="s">
        <v>3140</v>
      </c>
      <c r="SOI147" s="28" t="s">
        <v>3141</v>
      </c>
      <c r="SOJ147" s="31">
        <v>1995</v>
      </c>
      <c r="SOK147" s="35"/>
      <c r="SOL147" s="31">
        <v>2019</v>
      </c>
      <c r="SOM147" s="26"/>
      <c r="SON147" s="14" t="s">
        <v>3142</v>
      </c>
      <c r="SOO147" s="55" t="s">
        <v>3105</v>
      </c>
      <c r="SOP147" s="28" t="s">
        <v>3140</v>
      </c>
      <c r="SOQ147" s="28" t="s">
        <v>3141</v>
      </c>
      <c r="SOR147" s="31">
        <v>1995</v>
      </c>
      <c r="SOS147" s="35"/>
      <c r="SOT147" s="31">
        <v>2019</v>
      </c>
      <c r="SOU147" s="26"/>
      <c r="SOV147" s="14" t="s">
        <v>3142</v>
      </c>
      <c r="SOW147" s="55" t="s">
        <v>3105</v>
      </c>
      <c r="SOX147" s="28" t="s">
        <v>3140</v>
      </c>
      <c r="SOY147" s="28" t="s">
        <v>3141</v>
      </c>
      <c r="SOZ147" s="31">
        <v>1995</v>
      </c>
      <c r="SPA147" s="35"/>
      <c r="SPB147" s="31">
        <v>2019</v>
      </c>
      <c r="SPC147" s="26"/>
      <c r="SPD147" s="14" t="s">
        <v>3142</v>
      </c>
      <c r="SPE147" s="55" t="s">
        <v>3105</v>
      </c>
      <c r="SPF147" s="28" t="s">
        <v>3140</v>
      </c>
      <c r="SPG147" s="28" t="s">
        <v>3141</v>
      </c>
      <c r="SPH147" s="31">
        <v>1995</v>
      </c>
      <c r="SPI147" s="35"/>
      <c r="SPJ147" s="31">
        <v>2019</v>
      </c>
      <c r="SPK147" s="26"/>
      <c r="SPL147" s="14" t="s">
        <v>3142</v>
      </c>
      <c r="SPM147" s="55" t="s">
        <v>3105</v>
      </c>
      <c r="SPN147" s="28" t="s">
        <v>3140</v>
      </c>
      <c r="SPO147" s="28" t="s">
        <v>3141</v>
      </c>
      <c r="SPP147" s="31">
        <v>1995</v>
      </c>
      <c r="SPQ147" s="35"/>
      <c r="SPR147" s="31">
        <v>2019</v>
      </c>
      <c r="SPS147" s="26"/>
      <c r="SPT147" s="14" t="s">
        <v>3142</v>
      </c>
      <c r="SPU147" s="55" t="s">
        <v>3105</v>
      </c>
      <c r="SPV147" s="28" t="s">
        <v>3140</v>
      </c>
      <c r="SPW147" s="28" t="s">
        <v>3141</v>
      </c>
      <c r="SPX147" s="31">
        <v>1995</v>
      </c>
      <c r="SPY147" s="35"/>
      <c r="SPZ147" s="31">
        <v>2019</v>
      </c>
      <c r="SQA147" s="26"/>
      <c r="SQB147" s="14" t="s">
        <v>3142</v>
      </c>
      <c r="SQC147" s="55" t="s">
        <v>3105</v>
      </c>
      <c r="SQD147" s="28" t="s">
        <v>3140</v>
      </c>
      <c r="SQE147" s="28" t="s">
        <v>3141</v>
      </c>
      <c r="SQF147" s="31">
        <v>1995</v>
      </c>
      <c r="SQG147" s="35"/>
      <c r="SQH147" s="31">
        <v>2019</v>
      </c>
      <c r="SQI147" s="26"/>
      <c r="SQJ147" s="14" t="s">
        <v>3142</v>
      </c>
      <c r="SQK147" s="55" t="s">
        <v>3105</v>
      </c>
      <c r="SQL147" s="28" t="s">
        <v>3140</v>
      </c>
      <c r="SQM147" s="28" t="s">
        <v>3141</v>
      </c>
      <c r="SQN147" s="31">
        <v>1995</v>
      </c>
      <c r="SQO147" s="35"/>
      <c r="SQP147" s="31">
        <v>2019</v>
      </c>
      <c r="SQQ147" s="26"/>
      <c r="SQR147" s="14" t="s">
        <v>3142</v>
      </c>
      <c r="SQS147" s="55" t="s">
        <v>3105</v>
      </c>
      <c r="SQT147" s="28" t="s">
        <v>3140</v>
      </c>
      <c r="SQU147" s="28" t="s">
        <v>3141</v>
      </c>
      <c r="SQV147" s="31">
        <v>1995</v>
      </c>
      <c r="SQW147" s="35"/>
      <c r="SQX147" s="31">
        <v>2019</v>
      </c>
      <c r="SQY147" s="26"/>
      <c r="SQZ147" s="14" t="s">
        <v>3142</v>
      </c>
      <c r="SRA147" s="55" t="s">
        <v>3105</v>
      </c>
      <c r="SRB147" s="28" t="s">
        <v>3140</v>
      </c>
      <c r="SRC147" s="28" t="s">
        <v>3141</v>
      </c>
      <c r="SRD147" s="31">
        <v>1995</v>
      </c>
      <c r="SRE147" s="35"/>
      <c r="SRF147" s="31">
        <v>2019</v>
      </c>
      <c r="SRG147" s="26"/>
      <c r="SRH147" s="14" t="s">
        <v>3142</v>
      </c>
      <c r="SRI147" s="55" t="s">
        <v>3105</v>
      </c>
      <c r="SRJ147" s="28" t="s">
        <v>3140</v>
      </c>
      <c r="SRK147" s="28" t="s">
        <v>3141</v>
      </c>
      <c r="SRL147" s="31">
        <v>1995</v>
      </c>
      <c r="SRM147" s="35"/>
      <c r="SRN147" s="31">
        <v>2019</v>
      </c>
      <c r="SRO147" s="26"/>
      <c r="SRP147" s="14" t="s">
        <v>3142</v>
      </c>
      <c r="SRQ147" s="55" t="s">
        <v>3105</v>
      </c>
      <c r="SRR147" s="28" t="s">
        <v>3140</v>
      </c>
      <c r="SRS147" s="28" t="s">
        <v>3141</v>
      </c>
      <c r="SRT147" s="31">
        <v>1995</v>
      </c>
      <c r="SRU147" s="35"/>
      <c r="SRV147" s="31">
        <v>2019</v>
      </c>
      <c r="SRW147" s="26"/>
      <c r="SRX147" s="14" t="s">
        <v>3142</v>
      </c>
      <c r="SRY147" s="55" t="s">
        <v>3105</v>
      </c>
      <c r="SRZ147" s="28" t="s">
        <v>3140</v>
      </c>
      <c r="SSA147" s="28" t="s">
        <v>3141</v>
      </c>
      <c r="SSB147" s="31">
        <v>1995</v>
      </c>
      <c r="SSC147" s="35"/>
      <c r="SSD147" s="31">
        <v>2019</v>
      </c>
      <c r="SSE147" s="26"/>
      <c r="SSF147" s="14" t="s">
        <v>3142</v>
      </c>
      <c r="SSG147" s="55" t="s">
        <v>3105</v>
      </c>
      <c r="SSH147" s="28" t="s">
        <v>3140</v>
      </c>
      <c r="SSI147" s="28" t="s">
        <v>3141</v>
      </c>
      <c r="SSJ147" s="31">
        <v>1995</v>
      </c>
      <c r="SSK147" s="35"/>
      <c r="SSL147" s="31">
        <v>2019</v>
      </c>
      <c r="SSM147" s="26"/>
      <c r="SSN147" s="14" t="s">
        <v>3142</v>
      </c>
      <c r="SSO147" s="55" t="s">
        <v>3105</v>
      </c>
      <c r="SSP147" s="28" t="s">
        <v>3140</v>
      </c>
      <c r="SSQ147" s="28" t="s">
        <v>3141</v>
      </c>
      <c r="SSR147" s="31">
        <v>1995</v>
      </c>
      <c r="SSS147" s="35"/>
      <c r="SST147" s="31">
        <v>2019</v>
      </c>
      <c r="SSU147" s="26"/>
      <c r="SSV147" s="14" t="s">
        <v>3142</v>
      </c>
      <c r="SSW147" s="55" t="s">
        <v>3105</v>
      </c>
      <c r="SSX147" s="28" t="s">
        <v>3140</v>
      </c>
      <c r="SSY147" s="28" t="s">
        <v>3141</v>
      </c>
      <c r="SSZ147" s="31">
        <v>1995</v>
      </c>
      <c r="STA147" s="35"/>
      <c r="STB147" s="31">
        <v>2019</v>
      </c>
      <c r="STC147" s="26"/>
      <c r="STD147" s="14" t="s">
        <v>3142</v>
      </c>
      <c r="STE147" s="55" t="s">
        <v>3105</v>
      </c>
      <c r="STF147" s="28" t="s">
        <v>3140</v>
      </c>
      <c r="STG147" s="28" t="s">
        <v>3141</v>
      </c>
      <c r="STH147" s="31">
        <v>1995</v>
      </c>
      <c r="STI147" s="35"/>
      <c r="STJ147" s="31">
        <v>2019</v>
      </c>
      <c r="STK147" s="26"/>
      <c r="STL147" s="14" t="s">
        <v>3142</v>
      </c>
      <c r="STM147" s="55" t="s">
        <v>3105</v>
      </c>
      <c r="STN147" s="28" t="s">
        <v>3140</v>
      </c>
      <c r="STO147" s="28" t="s">
        <v>3141</v>
      </c>
      <c r="STP147" s="31">
        <v>1995</v>
      </c>
      <c r="STQ147" s="35"/>
      <c r="STR147" s="31">
        <v>2019</v>
      </c>
      <c r="STS147" s="26"/>
      <c r="STT147" s="14" t="s">
        <v>3142</v>
      </c>
      <c r="STU147" s="55" t="s">
        <v>3105</v>
      </c>
      <c r="STV147" s="28" t="s">
        <v>3140</v>
      </c>
      <c r="STW147" s="28" t="s">
        <v>3141</v>
      </c>
      <c r="STX147" s="31">
        <v>1995</v>
      </c>
      <c r="STY147" s="35"/>
      <c r="STZ147" s="31">
        <v>2019</v>
      </c>
      <c r="SUA147" s="26"/>
      <c r="SUB147" s="14" t="s">
        <v>3142</v>
      </c>
      <c r="SUC147" s="55" t="s">
        <v>3105</v>
      </c>
      <c r="SUD147" s="28" t="s">
        <v>3140</v>
      </c>
      <c r="SUE147" s="28" t="s">
        <v>3141</v>
      </c>
      <c r="SUF147" s="31">
        <v>1995</v>
      </c>
      <c r="SUG147" s="35"/>
      <c r="SUH147" s="31">
        <v>2019</v>
      </c>
      <c r="SUI147" s="26"/>
      <c r="SUJ147" s="14" t="s">
        <v>3142</v>
      </c>
      <c r="SUK147" s="55" t="s">
        <v>3105</v>
      </c>
      <c r="SUL147" s="28" t="s">
        <v>3140</v>
      </c>
      <c r="SUM147" s="28" t="s">
        <v>3141</v>
      </c>
      <c r="SUN147" s="31">
        <v>1995</v>
      </c>
      <c r="SUO147" s="35"/>
      <c r="SUP147" s="31">
        <v>2019</v>
      </c>
      <c r="SUQ147" s="26"/>
      <c r="SUR147" s="14" t="s">
        <v>3142</v>
      </c>
      <c r="SUS147" s="55" t="s">
        <v>3105</v>
      </c>
      <c r="SUT147" s="28" t="s">
        <v>3140</v>
      </c>
      <c r="SUU147" s="28" t="s">
        <v>3141</v>
      </c>
      <c r="SUV147" s="31">
        <v>1995</v>
      </c>
      <c r="SUW147" s="35"/>
      <c r="SUX147" s="31">
        <v>2019</v>
      </c>
      <c r="SUY147" s="26"/>
      <c r="SUZ147" s="14" t="s">
        <v>3142</v>
      </c>
      <c r="SVA147" s="55" t="s">
        <v>3105</v>
      </c>
      <c r="SVB147" s="28" t="s">
        <v>3140</v>
      </c>
      <c r="SVC147" s="28" t="s">
        <v>3141</v>
      </c>
      <c r="SVD147" s="31">
        <v>1995</v>
      </c>
      <c r="SVE147" s="35"/>
      <c r="SVF147" s="31">
        <v>2019</v>
      </c>
      <c r="SVG147" s="26"/>
      <c r="SVH147" s="14" t="s">
        <v>3142</v>
      </c>
      <c r="SVI147" s="55" t="s">
        <v>3105</v>
      </c>
      <c r="SVJ147" s="28" t="s">
        <v>3140</v>
      </c>
      <c r="SVK147" s="28" t="s">
        <v>3141</v>
      </c>
      <c r="SVL147" s="31">
        <v>1995</v>
      </c>
      <c r="SVM147" s="35"/>
      <c r="SVN147" s="31">
        <v>2019</v>
      </c>
      <c r="SVO147" s="26"/>
      <c r="SVP147" s="14" t="s">
        <v>3142</v>
      </c>
      <c r="SVQ147" s="55" t="s">
        <v>3105</v>
      </c>
      <c r="SVR147" s="28" t="s">
        <v>3140</v>
      </c>
      <c r="SVS147" s="28" t="s">
        <v>3141</v>
      </c>
      <c r="SVT147" s="31">
        <v>1995</v>
      </c>
      <c r="SVU147" s="35"/>
      <c r="SVV147" s="31">
        <v>2019</v>
      </c>
      <c r="SVW147" s="26"/>
      <c r="SVX147" s="14" t="s">
        <v>3142</v>
      </c>
      <c r="SVY147" s="55" t="s">
        <v>3105</v>
      </c>
      <c r="SVZ147" s="28" t="s">
        <v>3140</v>
      </c>
      <c r="SWA147" s="28" t="s">
        <v>3141</v>
      </c>
      <c r="SWB147" s="31">
        <v>1995</v>
      </c>
      <c r="SWC147" s="35"/>
      <c r="SWD147" s="31">
        <v>2019</v>
      </c>
      <c r="SWE147" s="26"/>
      <c r="SWF147" s="14" t="s">
        <v>3142</v>
      </c>
      <c r="SWG147" s="55" t="s">
        <v>3105</v>
      </c>
      <c r="SWH147" s="28" t="s">
        <v>3140</v>
      </c>
      <c r="SWI147" s="28" t="s">
        <v>3141</v>
      </c>
      <c r="SWJ147" s="31">
        <v>1995</v>
      </c>
      <c r="SWK147" s="35"/>
      <c r="SWL147" s="31">
        <v>2019</v>
      </c>
      <c r="SWM147" s="26"/>
      <c r="SWN147" s="14" t="s">
        <v>3142</v>
      </c>
      <c r="SWO147" s="55" t="s">
        <v>3105</v>
      </c>
      <c r="SWP147" s="28" t="s">
        <v>3140</v>
      </c>
      <c r="SWQ147" s="28" t="s">
        <v>3141</v>
      </c>
      <c r="SWR147" s="31">
        <v>1995</v>
      </c>
      <c r="SWS147" s="35"/>
      <c r="SWT147" s="31">
        <v>2019</v>
      </c>
      <c r="SWU147" s="26"/>
      <c r="SWV147" s="14" t="s">
        <v>3142</v>
      </c>
      <c r="SWW147" s="55" t="s">
        <v>3105</v>
      </c>
      <c r="SWX147" s="28" t="s">
        <v>3140</v>
      </c>
      <c r="SWY147" s="28" t="s">
        <v>3141</v>
      </c>
      <c r="SWZ147" s="31">
        <v>1995</v>
      </c>
      <c r="SXA147" s="35"/>
      <c r="SXB147" s="31">
        <v>2019</v>
      </c>
      <c r="SXC147" s="26"/>
      <c r="SXD147" s="14" t="s">
        <v>3142</v>
      </c>
      <c r="SXE147" s="55" t="s">
        <v>3105</v>
      </c>
      <c r="SXF147" s="28" t="s">
        <v>3140</v>
      </c>
      <c r="SXG147" s="28" t="s">
        <v>3141</v>
      </c>
      <c r="SXH147" s="31">
        <v>1995</v>
      </c>
      <c r="SXI147" s="35"/>
      <c r="SXJ147" s="31">
        <v>2019</v>
      </c>
      <c r="SXK147" s="26"/>
      <c r="SXL147" s="14" t="s">
        <v>3142</v>
      </c>
      <c r="SXM147" s="55" t="s">
        <v>3105</v>
      </c>
      <c r="SXN147" s="28" t="s">
        <v>3140</v>
      </c>
      <c r="SXO147" s="28" t="s">
        <v>3141</v>
      </c>
      <c r="SXP147" s="31">
        <v>1995</v>
      </c>
      <c r="SXQ147" s="35"/>
      <c r="SXR147" s="31">
        <v>2019</v>
      </c>
      <c r="SXS147" s="26"/>
      <c r="SXT147" s="14" t="s">
        <v>3142</v>
      </c>
      <c r="SXU147" s="55" t="s">
        <v>3105</v>
      </c>
      <c r="SXV147" s="28" t="s">
        <v>3140</v>
      </c>
      <c r="SXW147" s="28" t="s">
        <v>3141</v>
      </c>
      <c r="SXX147" s="31">
        <v>1995</v>
      </c>
      <c r="SXY147" s="35"/>
      <c r="SXZ147" s="31">
        <v>2019</v>
      </c>
      <c r="SYA147" s="26"/>
      <c r="SYB147" s="14" t="s">
        <v>3142</v>
      </c>
      <c r="SYC147" s="55" t="s">
        <v>3105</v>
      </c>
      <c r="SYD147" s="28" t="s">
        <v>3140</v>
      </c>
      <c r="SYE147" s="28" t="s">
        <v>3141</v>
      </c>
      <c r="SYF147" s="31">
        <v>1995</v>
      </c>
      <c r="SYG147" s="35"/>
      <c r="SYH147" s="31">
        <v>2019</v>
      </c>
      <c r="SYI147" s="26"/>
      <c r="SYJ147" s="14" t="s">
        <v>3142</v>
      </c>
      <c r="SYK147" s="55" t="s">
        <v>3105</v>
      </c>
      <c r="SYL147" s="28" t="s">
        <v>3140</v>
      </c>
      <c r="SYM147" s="28" t="s">
        <v>3141</v>
      </c>
      <c r="SYN147" s="31">
        <v>1995</v>
      </c>
      <c r="SYO147" s="35"/>
      <c r="SYP147" s="31">
        <v>2019</v>
      </c>
      <c r="SYQ147" s="26"/>
      <c r="SYR147" s="14" t="s">
        <v>3142</v>
      </c>
      <c r="SYS147" s="55" t="s">
        <v>3105</v>
      </c>
      <c r="SYT147" s="28" t="s">
        <v>3140</v>
      </c>
      <c r="SYU147" s="28" t="s">
        <v>3141</v>
      </c>
      <c r="SYV147" s="31">
        <v>1995</v>
      </c>
      <c r="SYW147" s="35"/>
      <c r="SYX147" s="31">
        <v>2019</v>
      </c>
      <c r="SYY147" s="26"/>
      <c r="SYZ147" s="14" t="s">
        <v>3142</v>
      </c>
      <c r="SZA147" s="55" t="s">
        <v>3105</v>
      </c>
      <c r="SZB147" s="28" t="s">
        <v>3140</v>
      </c>
      <c r="SZC147" s="28" t="s">
        <v>3141</v>
      </c>
      <c r="SZD147" s="31">
        <v>1995</v>
      </c>
      <c r="SZE147" s="35"/>
      <c r="SZF147" s="31">
        <v>2019</v>
      </c>
      <c r="SZG147" s="26"/>
      <c r="SZH147" s="14" t="s">
        <v>3142</v>
      </c>
      <c r="SZI147" s="55" t="s">
        <v>3105</v>
      </c>
      <c r="SZJ147" s="28" t="s">
        <v>3140</v>
      </c>
      <c r="SZK147" s="28" t="s">
        <v>3141</v>
      </c>
      <c r="SZL147" s="31">
        <v>1995</v>
      </c>
      <c r="SZM147" s="35"/>
      <c r="SZN147" s="31">
        <v>2019</v>
      </c>
      <c r="SZO147" s="26"/>
      <c r="SZP147" s="14" t="s">
        <v>3142</v>
      </c>
      <c r="SZQ147" s="55" t="s">
        <v>3105</v>
      </c>
      <c r="SZR147" s="28" t="s">
        <v>3140</v>
      </c>
      <c r="SZS147" s="28" t="s">
        <v>3141</v>
      </c>
      <c r="SZT147" s="31">
        <v>1995</v>
      </c>
      <c r="SZU147" s="35"/>
      <c r="SZV147" s="31">
        <v>2019</v>
      </c>
      <c r="SZW147" s="26"/>
      <c r="SZX147" s="14" t="s">
        <v>3142</v>
      </c>
      <c r="SZY147" s="55" t="s">
        <v>3105</v>
      </c>
      <c r="SZZ147" s="28" t="s">
        <v>3140</v>
      </c>
      <c r="TAA147" s="28" t="s">
        <v>3141</v>
      </c>
      <c r="TAB147" s="31">
        <v>1995</v>
      </c>
      <c r="TAC147" s="35"/>
      <c r="TAD147" s="31">
        <v>2019</v>
      </c>
      <c r="TAE147" s="26"/>
      <c r="TAF147" s="14" t="s">
        <v>3142</v>
      </c>
      <c r="TAG147" s="55" t="s">
        <v>3105</v>
      </c>
      <c r="TAH147" s="28" t="s">
        <v>3140</v>
      </c>
      <c r="TAI147" s="28" t="s">
        <v>3141</v>
      </c>
      <c r="TAJ147" s="31">
        <v>1995</v>
      </c>
      <c r="TAK147" s="35"/>
      <c r="TAL147" s="31">
        <v>2019</v>
      </c>
      <c r="TAM147" s="26"/>
      <c r="TAN147" s="14" t="s">
        <v>3142</v>
      </c>
      <c r="TAO147" s="55" t="s">
        <v>3105</v>
      </c>
      <c r="TAP147" s="28" t="s">
        <v>3140</v>
      </c>
      <c r="TAQ147" s="28" t="s">
        <v>3141</v>
      </c>
      <c r="TAR147" s="31">
        <v>1995</v>
      </c>
      <c r="TAS147" s="35"/>
      <c r="TAT147" s="31">
        <v>2019</v>
      </c>
      <c r="TAU147" s="26"/>
      <c r="TAV147" s="14" t="s">
        <v>3142</v>
      </c>
      <c r="TAW147" s="55" t="s">
        <v>3105</v>
      </c>
      <c r="TAX147" s="28" t="s">
        <v>3140</v>
      </c>
      <c r="TAY147" s="28" t="s">
        <v>3141</v>
      </c>
      <c r="TAZ147" s="31">
        <v>1995</v>
      </c>
      <c r="TBA147" s="35"/>
      <c r="TBB147" s="31">
        <v>2019</v>
      </c>
      <c r="TBC147" s="26"/>
      <c r="TBD147" s="14" t="s">
        <v>3142</v>
      </c>
      <c r="TBE147" s="55" t="s">
        <v>3105</v>
      </c>
      <c r="TBF147" s="28" t="s">
        <v>3140</v>
      </c>
      <c r="TBG147" s="28" t="s">
        <v>3141</v>
      </c>
      <c r="TBH147" s="31">
        <v>1995</v>
      </c>
      <c r="TBI147" s="35"/>
      <c r="TBJ147" s="31">
        <v>2019</v>
      </c>
      <c r="TBK147" s="26"/>
      <c r="TBL147" s="14" t="s">
        <v>3142</v>
      </c>
      <c r="TBM147" s="55" t="s">
        <v>3105</v>
      </c>
      <c r="TBN147" s="28" t="s">
        <v>3140</v>
      </c>
      <c r="TBO147" s="28" t="s">
        <v>3141</v>
      </c>
      <c r="TBP147" s="31">
        <v>1995</v>
      </c>
      <c r="TBQ147" s="35"/>
      <c r="TBR147" s="31">
        <v>2019</v>
      </c>
      <c r="TBS147" s="26"/>
      <c r="TBT147" s="14" t="s">
        <v>3142</v>
      </c>
      <c r="TBU147" s="55" t="s">
        <v>3105</v>
      </c>
      <c r="TBV147" s="28" t="s">
        <v>3140</v>
      </c>
      <c r="TBW147" s="28" t="s">
        <v>3141</v>
      </c>
      <c r="TBX147" s="31">
        <v>1995</v>
      </c>
      <c r="TBY147" s="35"/>
      <c r="TBZ147" s="31">
        <v>2019</v>
      </c>
      <c r="TCA147" s="26"/>
      <c r="TCB147" s="14" t="s">
        <v>3142</v>
      </c>
      <c r="TCC147" s="55" t="s">
        <v>3105</v>
      </c>
      <c r="TCD147" s="28" t="s">
        <v>3140</v>
      </c>
      <c r="TCE147" s="28" t="s">
        <v>3141</v>
      </c>
      <c r="TCF147" s="31">
        <v>1995</v>
      </c>
      <c r="TCG147" s="35"/>
      <c r="TCH147" s="31">
        <v>2019</v>
      </c>
      <c r="TCI147" s="26"/>
      <c r="TCJ147" s="14" t="s">
        <v>3142</v>
      </c>
      <c r="TCK147" s="55" t="s">
        <v>3105</v>
      </c>
      <c r="TCL147" s="28" t="s">
        <v>3140</v>
      </c>
      <c r="TCM147" s="28" t="s">
        <v>3141</v>
      </c>
      <c r="TCN147" s="31">
        <v>1995</v>
      </c>
      <c r="TCO147" s="35"/>
      <c r="TCP147" s="31">
        <v>2019</v>
      </c>
      <c r="TCQ147" s="26"/>
      <c r="TCR147" s="14" t="s">
        <v>3142</v>
      </c>
      <c r="TCS147" s="55" t="s">
        <v>3105</v>
      </c>
      <c r="TCT147" s="28" t="s">
        <v>3140</v>
      </c>
      <c r="TCU147" s="28" t="s">
        <v>3141</v>
      </c>
      <c r="TCV147" s="31">
        <v>1995</v>
      </c>
      <c r="TCW147" s="35"/>
      <c r="TCX147" s="31">
        <v>2019</v>
      </c>
      <c r="TCY147" s="26"/>
      <c r="TCZ147" s="14" t="s">
        <v>3142</v>
      </c>
      <c r="TDA147" s="55" t="s">
        <v>3105</v>
      </c>
      <c r="TDB147" s="28" t="s">
        <v>3140</v>
      </c>
      <c r="TDC147" s="28" t="s">
        <v>3141</v>
      </c>
      <c r="TDD147" s="31">
        <v>1995</v>
      </c>
      <c r="TDE147" s="35"/>
      <c r="TDF147" s="31">
        <v>2019</v>
      </c>
      <c r="TDG147" s="26"/>
      <c r="TDH147" s="14" t="s">
        <v>3142</v>
      </c>
      <c r="TDI147" s="55" t="s">
        <v>3105</v>
      </c>
      <c r="TDJ147" s="28" t="s">
        <v>3140</v>
      </c>
      <c r="TDK147" s="28" t="s">
        <v>3141</v>
      </c>
      <c r="TDL147" s="31">
        <v>1995</v>
      </c>
      <c r="TDM147" s="35"/>
      <c r="TDN147" s="31">
        <v>2019</v>
      </c>
      <c r="TDO147" s="26"/>
      <c r="TDP147" s="14" t="s">
        <v>3142</v>
      </c>
      <c r="TDQ147" s="55" t="s">
        <v>3105</v>
      </c>
      <c r="TDR147" s="28" t="s">
        <v>3140</v>
      </c>
      <c r="TDS147" s="28" t="s">
        <v>3141</v>
      </c>
      <c r="TDT147" s="31">
        <v>1995</v>
      </c>
      <c r="TDU147" s="35"/>
      <c r="TDV147" s="31">
        <v>2019</v>
      </c>
      <c r="TDW147" s="26"/>
      <c r="TDX147" s="14" t="s">
        <v>3142</v>
      </c>
      <c r="TDY147" s="55" t="s">
        <v>3105</v>
      </c>
      <c r="TDZ147" s="28" t="s">
        <v>3140</v>
      </c>
      <c r="TEA147" s="28" t="s">
        <v>3141</v>
      </c>
      <c r="TEB147" s="31">
        <v>1995</v>
      </c>
      <c r="TEC147" s="35"/>
      <c r="TED147" s="31">
        <v>2019</v>
      </c>
      <c r="TEE147" s="26"/>
      <c r="TEF147" s="14" t="s">
        <v>3142</v>
      </c>
      <c r="TEG147" s="55" t="s">
        <v>3105</v>
      </c>
      <c r="TEH147" s="28" t="s">
        <v>3140</v>
      </c>
      <c r="TEI147" s="28" t="s">
        <v>3141</v>
      </c>
      <c r="TEJ147" s="31">
        <v>1995</v>
      </c>
      <c r="TEK147" s="35"/>
      <c r="TEL147" s="31">
        <v>2019</v>
      </c>
      <c r="TEM147" s="26"/>
      <c r="TEN147" s="14" t="s">
        <v>3142</v>
      </c>
      <c r="TEO147" s="55" t="s">
        <v>3105</v>
      </c>
      <c r="TEP147" s="28" t="s">
        <v>3140</v>
      </c>
      <c r="TEQ147" s="28" t="s">
        <v>3141</v>
      </c>
      <c r="TER147" s="31">
        <v>1995</v>
      </c>
      <c r="TES147" s="35"/>
      <c r="TET147" s="31">
        <v>2019</v>
      </c>
      <c r="TEU147" s="26"/>
      <c r="TEV147" s="14" t="s">
        <v>3142</v>
      </c>
      <c r="TEW147" s="55" t="s">
        <v>3105</v>
      </c>
      <c r="TEX147" s="28" t="s">
        <v>3140</v>
      </c>
      <c r="TEY147" s="28" t="s">
        <v>3141</v>
      </c>
      <c r="TEZ147" s="31">
        <v>1995</v>
      </c>
      <c r="TFA147" s="35"/>
      <c r="TFB147" s="31">
        <v>2019</v>
      </c>
      <c r="TFC147" s="26"/>
      <c r="TFD147" s="14" t="s">
        <v>3142</v>
      </c>
      <c r="TFE147" s="55" t="s">
        <v>3105</v>
      </c>
      <c r="TFF147" s="28" t="s">
        <v>3140</v>
      </c>
      <c r="TFG147" s="28" t="s">
        <v>3141</v>
      </c>
      <c r="TFH147" s="31">
        <v>1995</v>
      </c>
      <c r="TFI147" s="35"/>
      <c r="TFJ147" s="31">
        <v>2019</v>
      </c>
      <c r="TFK147" s="26"/>
      <c r="TFL147" s="14" t="s">
        <v>3142</v>
      </c>
      <c r="TFM147" s="55" t="s">
        <v>3105</v>
      </c>
      <c r="TFN147" s="28" t="s">
        <v>3140</v>
      </c>
      <c r="TFO147" s="28" t="s">
        <v>3141</v>
      </c>
      <c r="TFP147" s="31">
        <v>1995</v>
      </c>
      <c r="TFQ147" s="35"/>
      <c r="TFR147" s="31">
        <v>2019</v>
      </c>
      <c r="TFS147" s="26"/>
      <c r="TFT147" s="14" t="s">
        <v>3142</v>
      </c>
      <c r="TFU147" s="55" t="s">
        <v>3105</v>
      </c>
      <c r="TFV147" s="28" t="s">
        <v>3140</v>
      </c>
      <c r="TFW147" s="28" t="s">
        <v>3141</v>
      </c>
      <c r="TFX147" s="31">
        <v>1995</v>
      </c>
      <c r="TFY147" s="35"/>
      <c r="TFZ147" s="31">
        <v>2019</v>
      </c>
      <c r="TGA147" s="26"/>
      <c r="TGB147" s="14" t="s">
        <v>3142</v>
      </c>
      <c r="TGC147" s="55" t="s">
        <v>3105</v>
      </c>
      <c r="TGD147" s="28" t="s">
        <v>3140</v>
      </c>
      <c r="TGE147" s="28" t="s">
        <v>3141</v>
      </c>
      <c r="TGF147" s="31">
        <v>1995</v>
      </c>
      <c r="TGG147" s="35"/>
      <c r="TGH147" s="31">
        <v>2019</v>
      </c>
      <c r="TGI147" s="26"/>
      <c r="TGJ147" s="14" t="s">
        <v>3142</v>
      </c>
      <c r="TGK147" s="55" t="s">
        <v>3105</v>
      </c>
      <c r="TGL147" s="28" t="s">
        <v>3140</v>
      </c>
      <c r="TGM147" s="28" t="s">
        <v>3141</v>
      </c>
      <c r="TGN147" s="31">
        <v>1995</v>
      </c>
      <c r="TGO147" s="35"/>
      <c r="TGP147" s="31">
        <v>2019</v>
      </c>
      <c r="TGQ147" s="26"/>
      <c r="TGR147" s="14" t="s">
        <v>3142</v>
      </c>
      <c r="TGS147" s="55" t="s">
        <v>3105</v>
      </c>
      <c r="TGT147" s="28" t="s">
        <v>3140</v>
      </c>
      <c r="TGU147" s="28" t="s">
        <v>3141</v>
      </c>
      <c r="TGV147" s="31">
        <v>1995</v>
      </c>
      <c r="TGW147" s="35"/>
      <c r="TGX147" s="31">
        <v>2019</v>
      </c>
      <c r="TGY147" s="26"/>
      <c r="TGZ147" s="14" t="s">
        <v>3142</v>
      </c>
      <c r="THA147" s="55" t="s">
        <v>3105</v>
      </c>
      <c r="THB147" s="28" t="s">
        <v>3140</v>
      </c>
      <c r="THC147" s="28" t="s">
        <v>3141</v>
      </c>
      <c r="THD147" s="31">
        <v>1995</v>
      </c>
      <c r="THE147" s="35"/>
      <c r="THF147" s="31">
        <v>2019</v>
      </c>
      <c r="THG147" s="26"/>
      <c r="THH147" s="14" t="s">
        <v>3142</v>
      </c>
      <c r="THI147" s="55" t="s">
        <v>3105</v>
      </c>
      <c r="THJ147" s="28" t="s">
        <v>3140</v>
      </c>
      <c r="THK147" s="28" t="s">
        <v>3141</v>
      </c>
      <c r="THL147" s="31">
        <v>1995</v>
      </c>
      <c r="THM147" s="35"/>
      <c r="THN147" s="31">
        <v>2019</v>
      </c>
      <c r="THO147" s="26"/>
      <c r="THP147" s="14" t="s">
        <v>3142</v>
      </c>
      <c r="THQ147" s="55" t="s">
        <v>3105</v>
      </c>
      <c r="THR147" s="28" t="s">
        <v>3140</v>
      </c>
      <c r="THS147" s="28" t="s">
        <v>3141</v>
      </c>
      <c r="THT147" s="31">
        <v>1995</v>
      </c>
      <c r="THU147" s="35"/>
      <c r="THV147" s="31">
        <v>2019</v>
      </c>
      <c r="THW147" s="26"/>
      <c r="THX147" s="14" t="s">
        <v>3142</v>
      </c>
      <c r="THY147" s="55" t="s">
        <v>3105</v>
      </c>
      <c r="THZ147" s="28" t="s">
        <v>3140</v>
      </c>
      <c r="TIA147" s="28" t="s">
        <v>3141</v>
      </c>
      <c r="TIB147" s="31">
        <v>1995</v>
      </c>
      <c r="TIC147" s="35"/>
      <c r="TID147" s="31">
        <v>2019</v>
      </c>
      <c r="TIE147" s="26"/>
      <c r="TIF147" s="14" t="s">
        <v>3142</v>
      </c>
      <c r="TIG147" s="55" t="s">
        <v>3105</v>
      </c>
      <c r="TIH147" s="28" t="s">
        <v>3140</v>
      </c>
      <c r="TII147" s="28" t="s">
        <v>3141</v>
      </c>
      <c r="TIJ147" s="31">
        <v>1995</v>
      </c>
      <c r="TIK147" s="35"/>
      <c r="TIL147" s="31">
        <v>2019</v>
      </c>
      <c r="TIM147" s="26"/>
      <c r="TIN147" s="14" t="s">
        <v>3142</v>
      </c>
      <c r="TIO147" s="55" t="s">
        <v>3105</v>
      </c>
      <c r="TIP147" s="28" t="s">
        <v>3140</v>
      </c>
      <c r="TIQ147" s="28" t="s">
        <v>3141</v>
      </c>
      <c r="TIR147" s="31">
        <v>1995</v>
      </c>
      <c r="TIS147" s="35"/>
      <c r="TIT147" s="31">
        <v>2019</v>
      </c>
      <c r="TIU147" s="26"/>
      <c r="TIV147" s="14" t="s">
        <v>3142</v>
      </c>
      <c r="TIW147" s="55" t="s">
        <v>3105</v>
      </c>
      <c r="TIX147" s="28" t="s">
        <v>3140</v>
      </c>
      <c r="TIY147" s="28" t="s">
        <v>3141</v>
      </c>
      <c r="TIZ147" s="31">
        <v>1995</v>
      </c>
      <c r="TJA147" s="35"/>
      <c r="TJB147" s="31">
        <v>2019</v>
      </c>
      <c r="TJC147" s="26"/>
      <c r="TJD147" s="14" t="s">
        <v>3142</v>
      </c>
      <c r="TJE147" s="55" t="s">
        <v>3105</v>
      </c>
      <c r="TJF147" s="28" t="s">
        <v>3140</v>
      </c>
      <c r="TJG147" s="28" t="s">
        <v>3141</v>
      </c>
      <c r="TJH147" s="31">
        <v>1995</v>
      </c>
      <c r="TJI147" s="35"/>
      <c r="TJJ147" s="31">
        <v>2019</v>
      </c>
      <c r="TJK147" s="26"/>
      <c r="TJL147" s="14" t="s">
        <v>3142</v>
      </c>
      <c r="TJM147" s="55" t="s">
        <v>3105</v>
      </c>
      <c r="TJN147" s="28" t="s">
        <v>3140</v>
      </c>
      <c r="TJO147" s="28" t="s">
        <v>3141</v>
      </c>
      <c r="TJP147" s="31">
        <v>1995</v>
      </c>
      <c r="TJQ147" s="35"/>
      <c r="TJR147" s="31">
        <v>2019</v>
      </c>
      <c r="TJS147" s="26"/>
      <c r="TJT147" s="14" t="s">
        <v>3142</v>
      </c>
      <c r="TJU147" s="55" t="s">
        <v>3105</v>
      </c>
      <c r="TJV147" s="28" t="s">
        <v>3140</v>
      </c>
      <c r="TJW147" s="28" t="s">
        <v>3141</v>
      </c>
      <c r="TJX147" s="31">
        <v>1995</v>
      </c>
      <c r="TJY147" s="35"/>
      <c r="TJZ147" s="31">
        <v>2019</v>
      </c>
      <c r="TKA147" s="26"/>
      <c r="TKB147" s="14" t="s">
        <v>3142</v>
      </c>
      <c r="TKC147" s="55" t="s">
        <v>3105</v>
      </c>
      <c r="TKD147" s="28" t="s">
        <v>3140</v>
      </c>
      <c r="TKE147" s="28" t="s">
        <v>3141</v>
      </c>
      <c r="TKF147" s="31">
        <v>1995</v>
      </c>
      <c r="TKG147" s="35"/>
      <c r="TKH147" s="31">
        <v>2019</v>
      </c>
      <c r="TKI147" s="26"/>
      <c r="TKJ147" s="14" t="s">
        <v>3142</v>
      </c>
      <c r="TKK147" s="55" t="s">
        <v>3105</v>
      </c>
      <c r="TKL147" s="28" t="s">
        <v>3140</v>
      </c>
      <c r="TKM147" s="28" t="s">
        <v>3141</v>
      </c>
      <c r="TKN147" s="31">
        <v>1995</v>
      </c>
      <c r="TKO147" s="35"/>
      <c r="TKP147" s="31">
        <v>2019</v>
      </c>
      <c r="TKQ147" s="26"/>
      <c r="TKR147" s="14" t="s">
        <v>3142</v>
      </c>
      <c r="TKS147" s="55" t="s">
        <v>3105</v>
      </c>
      <c r="TKT147" s="28" t="s">
        <v>3140</v>
      </c>
      <c r="TKU147" s="28" t="s">
        <v>3141</v>
      </c>
      <c r="TKV147" s="31">
        <v>1995</v>
      </c>
      <c r="TKW147" s="35"/>
      <c r="TKX147" s="31">
        <v>2019</v>
      </c>
      <c r="TKY147" s="26"/>
      <c r="TKZ147" s="14" t="s">
        <v>3142</v>
      </c>
      <c r="TLA147" s="55" t="s">
        <v>3105</v>
      </c>
      <c r="TLB147" s="28" t="s">
        <v>3140</v>
      </c>
      <c r="TLC147" s="28" t="s">
        <v>3141</v>
      </c>
      <c r="TLD147" s="31">
        <v>1995</v>
      </c>
      <c r="TLE147" s="35"/>
      <c r="TLF147" s="31">
        <v>2019</v>
      </c>
      <c r="TLG147" s="26"/>
      <c r="TLH147" s="14" t="s">
        <v>3142</v>
      </c>
      <c r="TLI147" s="55" t="s">
        <v>3105</v>
      </c>
      <c r="TLJ147" s="28" t="s">
        <v>3140</v>
      </c>
      <c r="TLK147" s="28" t="s">
        <v>3141</v>
      </c>
      <c r="TLL147" s="31">
        <v>1995</v>
      </c>
      <c r="TLM147" s="35"/>
      <c r="TLN147" s="31">
        <v>2019</v>
      </c>
      <c r="TLO147" s="26"/>
      <c r="TLP147" s="14" t="s">
        <v>3142</v>
      </c>
      <c r="TLQ147" s="55" t="s">
        <v>3105</v>
      </c>
      <c r="TLR147" s="28" t="s">
        <v>3140</v>
      </c>
      <c r="TLS147" s="28" t="s">
        <v>3141</v>
      </c>
      <c r="TLT147" s="31">
        <v>1995</v>
      </c>
      <c r="TLU147" s="35"/>
      <c r="TLV147" s="31">
        <v>2019</v>
      </c>
      <c r="TLW147" s="26"/>
      <c r="TLX147" s="14" t="s">
        <v>3142</v>
      </c>
      <c r="TLY147" s="55" t="s">
        <v>3105</v>
      </c>
      <c r="TLZ147" s="28" t="s">
        <v>3140</v>
      </c>
      <c r="TMA147" s="28" t="s">
        <v>3141</v>
      </c>
      <c r="TMB147" s="31">
        <v>1995</v>
      </c>
      <c r="TMC147" s="35"/>
      <c r="TMD147" s="31">
        <v>2019</v>
      </c>
      <c r="TME147" s="26"/>
      <c r="TMF147" s="14" t="s">
        <v>3142</v>
      </c>
      <c r="TMG147" s="55" t="s">
        <v>3105</v>
      </c>
      <c r="TMH147" s="28" t="s">
        <v>3140</v>
      </c>
      <c r="TMI147" s="28" t="s">
        <v>3141</v>
      </c>
      <c r="TMJ147" s="31">
        <v>1995</v>
      </c>
      <c r="TMK147" s="35"/>
      <c r="TML147" s="31">
        <v>2019</v>
      </c>
      <c r="TMM147" s="26"/>
      <c r="TMN147" s="14" t="s">
        <v>3142</v>
      </c>
      <c r="TMO147" s="55" t="s">
        <v>3105</v>
      </c>
      <c r="TMP147" s="28" t="s">
        <v>3140</v>
      </c>
      <c r="TMQ147" s="28" t="s">
        <v>3141</v>
      </c>
      <c r="TMR147" s="31">
        <v>1995</v>
      </c>
      <c r="TMS147" s="35"/>
      <c r="TMT147" s="31">
        <v>2019</v>
      </c>
      <c r="TMU147" s="26"/>
      <c r="TMV147" s="14" t="s">
        <v>3142</v>
      </c>
      <c r="TMW147" s="55" t="s">
        <v>3105</v>
      </c>
      <c r="TMX147" s="28" t="s">
        <v>3140</v>
      </c>
      <c r="TMY147" s="28" t="s">
        <v>3141</v>
      </c>
      <c r="TMZ147" s="31">
        <v>1995</v>
      </c>
      <c r="TNA147" s="35"/>
      <c r="TNB147" s="31">
        <v>2019</v>
      </c>
      <c r="TNC147" s="26"/>
      <c r="TND147" s="14" t="s">
        <v>3142</v>
      </c>
      <c r="TNE147" s="55" t="s">
        <v>3105</v>
      </c>
      <c r="TNF147" s="28" t="s">
        <v>3140</v>
      </c>
      <c r="TNG147" s="28" t="s">
        <v>3141</v>
      </c>
      <c r="TNH147" s="31">
        <v>1995</v>
      </c>
      <c r="TNI147" s="35"/>
      <c r="TNJ147" s="31">
        <v>2019</v>
      </c>
      <c r="TNK147" s="26"/>
      <c r="TNL147" s="14" t="s">
        <v>3142</v>
      </c>
      <c r="TNM147" s="55" t="s">
        <v>3105</v>
      </c>
      <c r="TNN147" s="28" t="s">
        <v>3140</v>
      </c>
      <c r="TNO147" s="28" t="s">
        <v>3141</v>
      </c>
      <c r="TNP147" s="31">
        <v>1995</v>
      </c>
      <c r="TNQ147" s="35"/>
      <c r="TNR147" s="31">
        <v>2019</v>
      </c>
      <c r="TNS147" s="26"/>
      <c r="TNT147" s="14" t="s">
        <v>3142</v>
      </c>
      <c r="TNU147" s="55" t="s">
        <v>3105</v>
      </c>
      <c r="TNV147" s="28" t="s">
        <v>3140</v>
      </c>
      <c r="TNW147" s="28" t="s">
        <v>3141</v>
      </c>
      <c r="TNX147" s="31">
        <v>1995</v>
      </c>
      <c r="TNY147" s="35"/>
      <c r="TNZ147" s="31">
        <v>2019</v>
      </c>
      <c r="TOA147" s="26"/>
      <c r="TOB147" s="14" t="s">
        <v>3142</v>
      </c>
      <c r="TOC147" s="55" t="s">
        <v>3105</v>
      </c>
      <c r="TOD147" s="28" t="s">
        <v>3140</v>
      </c>
      <c r="TOE147" s="28" t="s">
        <v>3141</v>
      </c>
      <c r="TOF147" s="31">
        <v>1995</v>
      </c>
      <c r="TOG147" s="35"/>
      <c r="TOH147" s="31">
        <v>2019</v>
      </c>
      <c r="TOI147" s="26"/>
      <c r="TOJ147" s="14" t="s">
        <v>3142</v>
      </c>
      <c r="TOK147" s="55" t="s">
        <v>3105</v>
      </c>
      <c r="TOL147" s="28" t="s">
        <v>3140</v>
      </c>
      <c r="TOM147" s="28" t="s">
        <v>3141</v>
      </c>
      <c r="TON147" s="31">
        <v>1995</v>
      </c>
      <c r="TOO147" s="35"/>
      <c r="TOP147" s="31">
        <v>2019</v>
      </c>
      <c r="TOQ147" s="26"/>
      <c r="TOR147" s="14" t="s">
        <v>3142</v>
      </c>
      <c r="TOS147" s="55" t="s">
        <v>3105</v>
      </c>
      <c r="TOT147" s="28" t="s">
        <v>3140</v>
      </c>
      <c r="TOU147" s="28" t="s">
        <v>3141</v>
      </c>
      <c r="TOV147" s="31">
        <v>1995</v>
      </c>
      <c r="TOW147" s="35"/>
      <c r="TOX147" s="31">
        <v>2019</v>
      </c>
      <c r="TOY147" s="26"/>
      <c r="TOZ147" s="14" t="s">
        <v>3142</v>
      </c>
      <c r="TPA147" s="55" t="s">
        <v>3105</v>
      </c>
      <c r="TPB147" s="28" t="s">
        <v>3140</v>
      </c>
      <c r="TPC147" s="28" t="s">
        <v>3141</v>
      </c>
      <c r="TPD147" s="31">
        <v>1995</v>
      </c>
      <c r="TPE147" s="35"/>
      <c r="TPF147" s="31">
        <v>2019</v>
      </c>
      <c r="TPG147" s="26"/>
      <c r="TPH147" s="14" t="s">
        <v>3142</v>
      </c>
      <c r="TPI147" s="55" t="s">
        <v>3105</v>
      </c>
      <c r="TPJ147" s="28" t="s">
        <v>3140</v>
      </c>
      <c r="TPK147" s="28" t="s">
        <v>3141</v>
      </c>
      <c r="TPL147" s="31">
        <v>1995</v>
      </c>
      <c r="TPM147" s="35"/>
      <c r="TPN147" s="31">
        <v>2019</v>
      </c>
      <c r="TPO147" s="26"/>
      <c r="TPP147" s="14" t="s">
        <v>3142</v>
      </c>
      <c r="TPQ147" s="55" t="s">
        <v>3105</v>
      </c>
      <c r="TPR147" s="28" t="s">
        <v>3140</v>
      </c>
      <c r="TPS147" s="28" t="s">
        <v>3141</v>
      </c>
      <c r="TPT147" s="31">
        <v>1995</v>
      </c>
      <c r="TPU147" s="35"/>
      <c r="TPV147" s="31">
        <v>2019</v>
      </c>
      <c r="TPW147" s="26"/>
      <c r="TPX147" s="14" t="s">
        <v>3142</v>
      </c>
      <c r="TPY147" s="55" t="s">
        <v>3105</v>
      </c>
      <c r="TPZ147" s="28" t="s">
        <v>3140</v>
      </c>
      <c r="TQA147" s="28" t="s">
        <v>3141</v>
      </c>
      <c r="TQB147" s="31">
        <v>1995</v>
      </c>
      <c r="TQC147" s="35"/>
      <c r="TQD147" s="31">
        <v>2019</v>
      </c>
      <c r="TQE147" s="26"/>
      <c r="TQF147" s="14" t="s">
        <v>3142</v>
      </c>
      <c r="TQG147" s="55" t="s">
        <v>3105</v>
      </c>
      <c r="TQH147" s="28" t="s">
        <v>3140</v>
      </c>
      <c r="TQI147" s="28" t="s">
        <v>3141</v>
      </c>
      <c r="TQJ147" s="31">
        <v>1995</v>
      </c>
      <c r="TQK147" s="35"/>
      <c r="TQL147" s="31">
        <v>2019</v>
      </c>
      <c r="TQM147" s="26"/>
      <c r="TQN147" s="14" t="s">
        <v>3142</v>
      </c>
      <c r="TQO147" s="55" t="s">
        <v>3105</v>
      </c>
      <c r="TQP147" s="28" t="s">
        <v>3140</v>
      </c>
      <c r="TQQ147" s="28" t="s">
        <v>3141</v>
      </c>
      <c r="TQR147" s="31">
        <v>1995</v>
      </c>
      <c r="TQS147" s="35"/>
      <c r="TQT147" s="31">
        <v>2019</v>
      </c>
      <c r="TQU147" s="26"/>
      <c r="TQV147" s="14" t="s">
        <v>3142</v>
      </c>
      <c r="TQW147" s="55" t="s">
        <v>3105</v>
      </c>
      <c r="TQX147" s="28" t="s">
        <v>3140</v>
      </c>
      <c r="TQY147" s="28" t="s">
        <v>3141</v>
      </c>
      <c r="TQZ147" s="31">
        <v>1995</v>
      </c>
      <c r="TRA147" s="35"/>
      <c r="TRB147" s="31">
        <v>2019</v>
      </c>
      <c r="TRC147" s="26"/>
      <c r="TRD147" s="14" t="s">
        <v>3142</v>
      </c>
      <c r="TRE147" s="55" t="s">
        <v>3105</v>
      </c>
      <c r="TRF147" s="28" t="s">
        <v>3140</v>
      </c>
      <c r="TRG147" s="28" t="s">
        <v>3141</v>
      </c>
      <c r="TRH147" s="31">
        <v>1995</v>
      </c>
      <c r="TRI147" s="35"/>
      <c r="TRJ147" s="31">
        <v>2019</v>
      </c>
      <c r="TRK147" s="26"/>
      <c r="TRL147" s="14" t="s">
        <v>3142</v>
      </c>
      <c r="TRM147" s="55" t="s">
        <v>3105</v>
      </c>
      <c r="TRN147" s="28" t="s">
        <v>3140</v>
      </c>
      <c r="TRO147" s="28" t="s">
        <v>3141</v>
      </c>
      <c r="TRP147" s="31">
        <v>1995</v>
      </c>
      <c r="TRQ147" s="35"/>
      <c r="TRR147" s="31">
        <v>2019</v>
      </c>
      <c r="TRS147" s="26"/>
      <c r="TRT147" s="14" t="s">
        <v>3142</v>
      </c>
      <c r="TRU147" s="55" t="s">
        <v>3105</v>
      </c>
      <c r="TRV147" s="28" t="s">
        <v>3140</v>
      </c>
      <c r="TRW147" s="28" t="s">
        <v>3141</v>
      </c>
      <c r="TRX147" s="31">
        <v>1995</v>
      </c>
      <c r="TRY147" s="35"/>
      <c r="TRZ147" s="31">
        <v>2019</v>
      </c>
      <c r="TSA147" s="26"/>
      <c r="TSB147" s="14" t="s">
        <v>3142</v>
      </c>
      <c r="TSC147" s="55" t="s">
        <v>3105</v>
      </c>
      <c r="TSD147" s="28" t="s">
        <v>3140</v>
      </c>
      <c r="TSE147" s="28" t="s">
        <v>3141</v>
      </c>
      <c r="TSF147" s="31">
        <v>1995</v>
      </c>
      <c r="TSG147" s="35"/>
      <c r="TSH147" s="31">
        <v>2019</v>
      </c>
      <c r="TSI147" s="26"/>
      <c r="TSJ147" s="14" t="s">
        <v>3142</v>
      </c>
      <c r="TSK147" s="55" t="s">
        <v>3105</v>
      </c>
      <c r="TSL147" s="28" t="s">
        <v>3140</v>
      </c>
      <c r="TSM147" s="28" t="s">
        <v>3141</v>
      </c>
      <c r="TSN147" s="31">
        <v>1995</v>
      </c>
      <c r="TSO147" s="35"/>
      <c r="TSP147" s="31">
        <v>2019</v>
      </c>
      <c r="TSQ147" s="26"/>
      <c r="TSR147" s="14" t="s">
        <v>3142</v>
      </c>
      <c r="TSS147" s="55" t="s">
        <v>3105</v>
      </c>
      <c r="TST147" s="28" t="s">
        <v>3140</v>
      </c>
      <c r="TSU147" s="28" t="s">
        <v>3141</v>
      </c>
      <c r="TSV147" s="31">
        <v>1995</v>
      </c>
      <c r="TSW147" s="35"/>
      <c r="TSX147" s="31">
        <v>2019</v>
      </c>
      <c r="TSY147" s="26"/>
      <c r="TSZ147" s="14" t="s">
        <v>3142</v>
      </c>
      <c r="TTA147" s="55" t="s">
        <v>3105</v>
      </c>
      <c r="TTB147" s="28" t="s">
        <v>3140</v>
      </c>
      <c r="TTC147" s="28" t="s">
        <v>3141</v>
      </c>
      <c r="TTD147" s="31">
        <v>1995</v>
      </c>
      <c r="TTE147" s="35"/>
      <c r="TTF147" s="31">
        <v>2019</v>
      </c>
      <c r="TTG147" s="26"/>
      <c r="TTH147" s="14" t="s">
        <v>3142</v>
      </c>
      <c r="TTI147" s="55" t="s">
        <v>3105</v>
      </c>
      <c r="TTJ147" s="28" t="s">
        <v>3140</v>
      </c>
      <c r="TTK147" s="28" t="s">
        <v>3141</v>
      </c>
      <c r="TTL147" s="31">
        <v>1995</v>
      </c>
      <c r="TTM147" s="35"/>
      <c r="TTN147" s="31">
        <v>2019</v>
      </c>
      <c r="TTO147" s="26"/>
      <c r="TTP147" s="14" t="s">
        <v>3142</v>
      </c>
      <c r="TTQ147" s="55" t="s">
        <v>3105</v>
      </c>
      <c r="TTR147" s="28" t="s">
        <v>3140</v>
      </c>
      <c r="TTS147" s="28" t="s">
        <v>3141</v>
      </c>
      <c r="TTT147" s="31">
        <v>1995</v>
      </c>
      <c r="TTU147" s="35"/>
      <c r="TTV147" s="31">
        <v>2019</v>
      </c>
      <c r="TTW147" s="26"/>
      <c r="TTX147" s="14" t="s">
        <v>3142</v>
      </c>
      <c r="TTY147" s="55" t="s">
        <v>3105</v>
      </c>
      <c r="TTZ147" s="28" t="s">
        <v>3140</v>
      </c>
      <c r="TUA147" s="28" t="s">
        <v>3141</v>
      </c>
      <c r="TUB147" s="31">
        <v>1995</v>
      </c>
      <c r="TUC147" s="35"/>
      <c r="TUD147" s="31">
        <v>2019</v>
      </c>
      <c r="TUE147" s="26"/>
      <c r="TUF147" s="14" t="s">
        <v>3142</v>
      </c>
      <c r="TUG147" s="55" t="s">
        <v>3105</v>
      </c>
      <c r="TUH147" s="28" t="s">
        <v>3140</v>
      </c>
      <c r="TUI147" s="28" t="s">
        <v>3141</v>
      </c>
      <c r="TUJ147" s="31">
        <v>1995</v>
      </c>
      <c r="TUK147" s="35"/>
      <c r="TUL147" s="31">
        <v>2019</v>
      </c>
      <c r="TUM147" s="26"/>
      <c r="TUN147" s="14" t="s">
        <v>3142</v>
      </c>
      <c r="TUO147" s="55" t="s">
        <v>3105</v>
      </c>
      <c r="TUP147" s="28" t="s">
        <v>3140</v>
      </c>
      <c r="TUQ147" s="28" t="s">
        <v>3141</v>
      </c>
      <c r="TUR147" s="31">
        <v>1995</v>
      </c>
      <c r="TUS147" s="35"/>
      <c r="TUT147" s="31">
        <v>2019</v>
      </c>
      <c r="TUU147" s="26"/>
      <c r="TUV147" s="14" t="s">
        <v>3142</v>
      </c>
      <c r="TUW147" s="55" t="s">
        <v>3105</v>
      </c>
      <c r="TUX147" s="28" t="s">
        <v>3140</v>
      </c>
      <c r="TUY147" s="28" t="s">
        <v>3141</v>
      </c>
      <c r="TUZ147" s="31">
        <v>1995</v>
      </c>
      <c r="TVA147" s="35"/>
      <c r="TVB147" s="31">
        <v>2019</v>
      </c>
      <c r="TVC147" s="26"/>
      <c r="TVD147" s="14" t="s">
        <v>3142</v>
      </c>
      <c r="TVE147" s="55" t="s">
        <v>3105</v>
      </c>
      <c r="TVF147" s="28" t="s">
        <v>3140</v>
      </c>
      <c r="TVG147" s="28" t="s">
        <v>3141</v>
      </c>
      <c r="TVH147" s="31">
        <v>1995</v>
      </c>
      <c r="TVI147" s="35"/>
      <c r="TVJ147" s="31">
        <v>2019</v>
      </c>
      <c r="TVK147" s="26"/>
      <c r="TVL147" s="14" t="s">
        <v>3142</v>
      </c>
      <c r="TVM147" s="55" t="s">
        <v>3105</v>
      </c>
      <c r="TVN147" s="28" t="s">
        <v>3140</v>
      </c>
      <c r="TVO147" s="28" t="s">
        <v>3141</v>
      </c>
      <c r="TVP147" s="31">
        <v>1995</v>
      </c>
      <c r="TVQ147" s="35"/>
      <c r="TVR147" s="31">
        <v>2019</v>
      </c>
      <c r="TVS147" s="26"/>
      <c r="TVT147" s="14" t="s">
        <v>3142</v>
      </c>
      <c r="TVU147" s="55" t="s">
        <v>3105</v>
      </c>
      <c r="TVV147" s="28" t="s">
        <v>3140</v>
      </c>
      <c r="TVW147" s="28" t="s">
        <v>3141</v>
      </c>
      <c r="TVX147" s="31">
        <v>1995</v>
      </c>
      <c r="TVY147" s="35"/>
      <c r="TVZ147" s="31">
        <v>2019</v>
      </c>
      <c r="TWA147" s="26"/>
      <c r="TWB147" s="14" t="s">
        <v>3142</v>
      </c>
      <c r="TWC147" s="55" t="s">
        <v>3105</v>
      </c>
      <c r="TWD147" s="28" t="s">
        <v>3140</v>
      </c>
      <c r="TWE147" s="28" t="s">
        <v>3141</v>
      </c>
      <c r="TWF147" s="31">
        <v>1995</v>
      </c>
      <c r="TWG147" s="35"/>
      <c r="TWH147" s="31">
        <v>2019</v>
      </c>
      <c r="TWI147" s="26"/>
      <c r="TWJ147" s="14" t="s">
        <v>3142</v>
      </c>
      <c r="TWK147" s="55" t="s">
        <v>3105</v>
      </c>
      <c r="TWL147" s="28" t="s">
        <v>3140</v>
      </c>
      <c r="TWM147" s="28" t="s">
        <v>3141</v>
      </c>
      <c r="TWN147" s="31">
        <v>1995</v>
      </c>
      <c r="TWO147" s="35"/>
      <c r="TWP147" s="31">
        <v>2019</v>
      </c>
      <c r="TWQ147" s="26"/>
      <c r="TWR147" s="14" t="s">
        <v>3142</v>
      </c>
      <c r="TWS147" s="55" t="s">
        <v>3105</v>
      </c>
      <c r="TWT147" s="28" t="s">
        <v>3140</v>
      </c>
      <c r="TWU147" s="28" t="s">
        <v>3141</v>
      </c>
      <c r="TWV147" s="31">
        <v>1995</v>
      </c>
      <c r="TWW147" s="35"/>
      <c r="TWX147" s="31">
        <v>2019</v>
      </c>
      <c r="TWY147" s="26"/>
      <c r="TWZ147" s="14" t="s">
        <v>3142</v>
      </c>
      <c r="TXA147" s="55" t="s">
        <v>3105</v>
      </c>
      <c r="TXB147" s="28" t="s">
        <v>3140</v>
      </c>
      <c r="TXC147" s="28" t="s">
        <v>3141</v>
      </c>
      <c r="TXD147" s="31">
        <v>1995</v>
      </c>
      <c r="TXE147" s="35"/>
      <c r="TXF147" s="31">
        <v>2019</v>
      </c>
      <c r="TXG147" s="26"/>
      <c r="TXH147" s="14" t="s">
        <v>3142</v>
      </c>
      <c r="TXI147" s="55" t="s">
        <v>3105</v>
      </c>
      <c r="TXJ147" s="28" t="s">
        <v>3140</v>
      </c>
      <c r="TXK147" s="28" t="s">
        <v>3141</v>
      </c>
      <c r="TXL147" s="31">
        <v>1995</v>
      </c>
      <c r="TXM147" s="35"/>
      <c r="TXN147" s="31">
        <v>2019</v>
      </c>
      <c r="TXO147" s="26"/>
      <c r="TXP147" s="14" t="s">
        <v>3142</v>
      </c>
      <c r="TXQ147" s="55" t="s">
        <v>3105</v>
      </c>
      <c r="TXR147" s="28" t="s">
        <v>3140</v>
      </c>
      <c r="TXS147" s="28" t="s">
        <v>3141</v>
      </c>
      <c r="TXT147" s="31">
        <v>1995</v>
      </c>
      <c r="TXU147" s="35"/>
      <c r="TXV147" s="31">
        <v>2019</v>
      </c>
      <c r="TXW147" s="26"/>
      <c r="TXX147" s="14" t="s">
        <v>3142</v>
      </c>
      <c r="TXY147" s="55" t="s">
        <v>3105</v>
      </c>
      <c r="TXZ147" s="28" t="s">
        <v>3140</v>
      </c>
      <c r="TYA147" s="28" t="s">
        <v>3141</v>
      </c>
      <c r="TYB147" s="31">
        <v>1995</v>
      </c>
      <c r="TYC147" s="35"/>
      <c r="TYD147" s="31">
        <v>2019</v>
      </c>
      <c r="TYE147" s="26"/>
      <c r="TYF147" s="14" t="s">
        <v>3142</v>
      </c>
      <c r="TYG147" s="55" t="s">
        <v>3105</v>
      </c>
      <c r="TYH147" s="28" t="s">
        <v>3140</v>
      </c>
      <c r="TYI147" s="28" t="s">
        <v>3141</v>
      </c>
      <c r="TYJ147" s="31">
        <v>1995</v>
      </c>
      <c r="TYK147" s="35"/>
      <c r="TYL147" s="31">
        <v>2019</v>
      </c>
      <c r="TYM147" s="26"/>
      <c r="TYN147" s="14" t="s">
        <v>3142</v>
      </c>
      <c r="TYO147" s="55" t="s">
        <v>3105</v>
      </c>
      <c r="TYP147" s="28" t="s">
        <v>3140</v>
      </c>
      <c r="TYQ147" s="28" t="s">
        <v>3141</v>
      </c>
      <c r="TYR147" s="31">
        <v>1995</v>
      </c>
      <c r="TYS147" s="35"/>
      <c r="TYT147" s="31">
        <v>2019</v>
      </c>
      <c r="TYU147" s="26"/>
      <c r="TYV147" s="14" t="s">
        <v>3142</v>
      </c>
      <c r="TYW147" s="55" t="s">
        <v>3105</v>
      </c>
      <c r="TYX147" s="28" t="s">
        <v>3140</v>
      </c>
      <c r="TYY147" s="28" t="s">
        <v>3141</v>
      </c>
      <c r="TYZ147" s="31">
        <v>1995</v>
      </c>
      <c r="TZA147" s="35"/>
      <c r="TZB147" s="31">
        <v>2019</v>
      </c>
      <c r="TZC147" s="26"/>
      <c r="TZD147" s="14" t="s">
        <v>3142</v>
      </c>
      <c r="TZE147" s="55" t="s">
        <v>3105</v>
      </c>
      <c r="TZF147" s="28" t="s">
        <v>3140</v>
      </c>
      <c r="TZG147" s="28" t="s">
        <v>3141</v>
      </c>
      <c r="TZH147" s="31">
        <v>1995</v>
      </c>
      <c r="TZI147" s="35"/>
      <c r="TZJ147" s="31">
        <v>2019</v>
      </c>
      <c r="TZK147" s="26"/>
      <c r="TZL147" s="14" t="s">
        <v>3142</v>
      </c>
      <c r="TZM147" s="55" t="s">
        <v>3105</v>
      </c>
      <c r="TZN147" s="28" t="s">
        <v>3140</v>
      </c>
      <c r="TZO147" s="28" t="s">
        <v>3141</v>
      </c>
      <c r="TZP147" s="31">
        <v>1995</v>
      </c>
      <c r="TZQ147" s="35"/>
      <c r="TZR147" s="31">
        <v>2019</v>
      </c>
      <c r="TZS147" s="26"/>
      <c r="TZT147" s="14" t="s">
        <v>3142</v>
      </c>
      <c r="TZU147" s="55" t="s">
        <v>3105</v>
      </c>
      <c r="TZV147" s="28" t="s">
        <v>3140</v>
      </c>
      <c r="TZW147" s="28" t="s">
        <v>3141</v>
      </c>
      <c r="TZX147" s="31">
        <v>1995</v>
      </c>
      <c r="TZY147" s="35"/>
      <c r="TZZ147" s="31">
        <v>2019</v>
      </c>
      <c r="UAA147" s="26"/>
      <c r="UAB147" s="14" t="s">
        <v>3142</v>
      </c>
      <c r="UAC147" s="55" t="s">
        <v>3105</v>
      </c>
      <c r="UAD147" s="28" t="s">
        <v>3140</v>
      </c>
      <c r="UAE147" s="28" t="s">
        <v>3141</v>
      </c>
      <c r="UAF147" s="31">
        <v>1995</v>
      </c>
      <c r="UAG147" s="35"/>
      <c r="UAH147" s="31">
        <v>2019</v>
      </c>
      <c r="UAI147" s="26"/>
      <c r="UAJ147" s="14" t="s">
        <v>3142</v>
      </c>
      <c r="UAK147" s="55" t="s">
        <v>3105</v>
      </c>
      <c r="UAL147" s="28" t="s">
        <v>3140</v>
      </c>
      <c r="UAM147" s="28" t="s">
        <v>3141</v>
      </c>
      <c r="UAN147" s="31">
        <v>1995</v>
      </c>
      <c r="UAO147" s="35"/>
      <c r="UAP147" s="31">
        <v>2019</v>
      </c>
      <c r="UAQ147" s="26"/>
      <c r="UAR147" s="14" t="s">
        <v>3142</v>
      </c>
      <c r="UAS147" s="55" t="s">
        <v>3105</v>
      </c>
      <c r="UAT147" s="28" t="s">
        <v>3140</v>
      </c>
      <c r="UAU147" s="28" t="s">
        <v>3141</v>
      </c>
      <c r="UAV147" s="31">
        <v>1995</v>
      </c>
      <c r="UAW147" s="35"/>
      <c r="UAX147" s="31">
        <v>2019</v>
      </c>
      <c r="UAY147" s="26"/>
      <c r="UAZ147" s="14" t="s">
        <v>3142</v>
      </c>
      <c r="UBA147" s="55" t="s">
        <v>3105</v>
      </c>
      <c r="UBB147" s="28" t="s">
        <v>3140</v>
      </c>
      <c r="UBC147" s="28" t="s">
        <v>3141</v>
      </c>
      <c r="UBD147" s="31">
        <v>1995</v>
      </c>
      <c r="UBE147" s="35"/>
      <c r="UBF147" s="31">
        <v>2019</v>
      </c>
      <c r="UBG147" s="26"/>
      <c r="UBH147" s="14" t="s">
        <v>3142</v>
      </c>
      <c r="UBI147" s="55" t="s">
        <v>3105</v>
      </c>
      <c r="UBJ147" s="28" t="s">
        <v>3140</v>
      </c>
      <c r="UBK147" s="28" t="s">
        <v>3141</v>
      </c>
      <c r="UBL147" s="31">
        <v>1995</v>
      </c>
      <c r="UBM147" s="35"/>
      <c r="UBN147" s="31">
        <v>2019</v>
      </c>
      <c r="UBO147" s="26"/>
      <c r="UBP147" s="14" t="s">
        <v>3142</v>
      </c>
      <c r="UBQ147" s="55" t="s">
        <v>3105</v>
      </c>
      <c r="UBR147" s="28" t="s">
        <v>3140</v>
      </c>
      <c r="UBS147" s="28" t="s">
        <v>3141</v>
      </c>
      <c r="UBT147" s="31">
        <v>1995</v>
      </c>
      <c r="UBU147" s="35"/>
      <c r="UBV147" s="31">
        <v>2019</v>
      </c>
      <c r="UBW147" s="26"/>
      <c r="UBX147" s="14" t="s">
        <v>3142</v>
      </c>
      <c r="UBY147" s="55" t="s">
        <v>3105</v>
      </c>
      <c r="UBZ147" s="28" t="s">
        <v>3140</v>
      </c>
      <c r="UCA147" s="28" t="s">
        <v>3141</v>
      </c>
      <c r="UCB147" s="31">
        <v>1995</v>
      </c>
      <c r="UCC147" s="35"/>
      <c r="UCD147" s="31">
        <v>2019</v>
      </c>
      <c r="UCE147" s="26"/>
      <c r="UCF147" s="14" t="s">
        <v>3142</v>
      </c>
      <c r="UCG147" s="55" t="s">
        <v>3105</v>
      </c>
      <c r="UCH147" s="28" t="s">
        <v>3140</v>
      </c>
      <c r="UCI147" s="28" t="s">
        <v>3141</v>
      </c>
      <c r="UCJ147" s="31">
        <v>1995</v>
      </c>
      <c r="UCK147" s="35"/>
      <c r="UCL147" s="31">
        <v>2019</v>
      </c>
      <c r="UCM147" s="26"/>
      <c r="UCN147" s="14" t="s">
        <v>3142</v>
      </c>
      <c r="UCO147" s="55" t="s">
        <v>3105</v>
      </c>
      <c r="UCP147" s="28" t="s">
        <v>3140</v>
      </c>
      <c r="UCQ147" s="28" t="s">
        <v>3141</v>
      </c>
      <c r="UCR147" s="31">
        <v>1995</v>
      </c>
      <c r="UCS147" s="35"/>
      <c r="UCT147" s="31">
        <v>2019</v>
      </c>
      <c r="UCU147" s="26"/>
      <c r="UCV147" s="14" t="s">
        <v>3142</v>
      </c>
      <c r="UCW147" s="55" t="s">
        <v>3105</v>
      </c>
      <c r="UCX147" s="28" t="s">
        <v>3140</v>
      </c>
      <c r="UCY147" s="28" t="s">
        <v>3141</v>
      </c>
      <c r="UCZ147" s="31">
        <v>1995</v>
      </c>
      <c r="UDA147" s="35"/>
      <c r="UDB147" s="31">
        <v>2019</v>
      </c>
      <c r="UDC147" s="26"/>
      <c r="UDD147" s="14" t="s">
        <v>3142</v>
      </c>
      <c r="UDE147" s="55" t="s">
        <v>3105</v>
      </c>
      <c r="UDF147" s="28" t="s">
        <v>3140</v>
      </c>
      <c r="UDG147" s="28" t="s">
        <v>3141</v>
      </c>
      <c r="UDH147" s="31">
        <v>1995</v>
      </c>
      <c r="UDI147" s="35"/>
      <c r="UDJ147" s="31">
        <v>2019</v>
      </c>
      <c r="UDK147" s="26"/>
      <c r="UDL147" s="14" t="s">
        <v>3142</v>
      </c>
      <c r="UDM147" s="55" t="s">
        <v>3105</v>
      </c>
      <c r="UDN147" s="28" t="s">
        <v>3140</v>
      </c>
      <c r="UDO147" s="28" t="s">
        <v>3141</v>
      </c>
      <c r="UDP147" s="31">
        <v>1995</v>
      </c>
      <c r="UDQ147" s="35"/>
      <c r="UDR147" s="31">
        <v>2019</v>
      </c>
      <c r="UDS147" s="26"/>
      <c r="UDT147" s="14" t="s">
        <v>3142</v>
      </c>
      <c r="UDU147" s="55" t="s">
        <v>3105</v>
      </c>
      <c r="UDV147" s="28" t="s">
        <v>3140</v>
      </c>
      <c r="UDW147" s="28" t="s">
        <v>3141</v>
      </c>
      <c r="UDX147" s="31">
        <v>1995</v>
      </c>
      <c r="UDY147" s="35"/>
      <c r="UDZ147" s="31">
        <v>2019</v>
      </c>
      <c r="UEA147" s="26"/>
      <c r="UEB147" s="14" t="s">
        <v>3142</v>
      </c>
      <c r="UEC147" s="55" t="s">
        <v>3105</v>
      </c>
      <c r="UED147" s="28" t="s">
        <v>3140</v>
      </c>
      <c r="UEE147" s="28" t="s">
        <v>3141</v>
      </c>
      <c r="UEF147" s="31">
        <v>1995</v>
      </c>
      <c r="UEG147" s="35"/>
      <c r="UEH147" s="31">
        <v>2019</v>
      </c>
      <c r="UEI147" s="26"/>
      <c r="UEJ147" s="14" t="s">
        <v>3142</v>
      </c>
      <c r="UEK147" s="55" t="s">
        <v>3105</v>
      </c>
      <c r="UEL147" s="28" t="s">
        <v>3140</v>
      </c>
      <c r="UEM147" s="28" t="s">
        <v>3141</v>
      </c>
      <c r="UEN147" s="31">
        <v>1995</v>
      </c>
      <c r="UEO147" s="35"/>
      <c r="UEP147" s="31">
        <v>2019</v>
      </c>
      <c r="UEQ147" s="26"/>
      <c r="UER147" s="14" t="s">
        <v>3142</v>
      </c>
      <c r="UES147" s="55" t="s">
        <v>3105</v>
      </c>
      <c r="UET147" s="28" t="s">
        <v>3140</v>
      </c>
      <c r="UEU147" s="28" t="s">
        <v>3141</v>
      </c>
      <c r="UEV147" s="31">
        <v>1995</v>
      </c>
      <c r="UEW147" s="35"/>
      <c r="UEX147" s="31">
        <v>2019</v>
      </c>
      <c r="UEY147" s="26"/>
      <c r="UEZ147" s="14" t="s">
        <v>3142</v>
      </c>
      <c r="UFA147" s="55" t="s">
        <v>3105</v>
      </c>
      <c r="UFB147" s="28" t="s">
        <v>3140</v>
      </c>
      <c r="UFC147" s="28" t="s">
        <v>3141</v>
      </c>
      <c r="UFD147" s="31">
        <v>1995</v>
      </c>
      <c r="UFE147" s="35"/>
      <c r="UFF147" s="31">
        <v>2019</v>
      </c>
      <c r="UFG147" s="26"/>
      <c r="UFH147" s="14" t="s">
        <v>3142</v>
      </c>
      <c r="UFI147" s="55" t="s">
        <v>3105</v>
      </c>
      <c r="UFJ147" s="28" t="s">
        <v>3140</v>
      </c>
      <c r="UFK147" s="28" t="s">
        <v>3141</v>
      </c>
      <c r="UFL147" s="31">
        <v>1995</v>
      </c>
      <c r="UFM147" s="35"/>
      <c r="UFN147" s="31">
        <v>2019</v>
      </c>
      <c r="UFO147" s="26"/>
      <c r="UFP147" s="14" t="s">
        <v>3142</v>
      </c>
      <c r="UFQ147" s="55" t="s">
        <v>3105</v>
      </c>
      <c r="UFR147" s="28" t="s">
        <v>3140</v>
      </c>
      <c r="UFS147" s="28" t="s">
        <v>3141</v>
      </c>
      <c r="UFT147" s="31">
        <v>1995</v>
      </c>
      <c r="UFU147" s="35"/>
      <c r="UFV147" s="31">
        <v>2019</v>
      </c>
      <c r="UFW147" s="26"/>
      <c r="UFX147" s="14" t="s">
        <v>3142</v>
      </c>
      <c r="UFY147" s="55" t="s">
        <v>3105</v>
      </c>
      <c r="UFZ147" s="28" t="s">
        <v>3140</v>
      </c>
      <c r="UGA147" s="28" t="s">
        <v>3141</v>
      </c>
      <c r="UGB147" s="31">
        <v>1995</v>
      </c>
      <c r="UGC147" s="35"/>
      <c r="UGD147" s="31">
        <v>2019</v>
      </c>
      <c r="UGE147" s="26"/>
      <c r="UGF147" s="14" t="s">
        <v>3142</v>
      </c>
      <c r="UGG147" s="55" t="s">
        <v>3105</v>
      </c>
      <c r="UGH147" s="28" t="s">
        <v>3140</v>
      </c>
      <c r="UGI147" s="28" t="s">
        <v>3141</v>
      </c>
      <c r="UGJ147" s="31">
        <v>1995</v>
      </c>
      <c r="UGK147" s="35"/>
      <c r="UGL147" s="31">
        <v>2019</v>
      </c>
      <c r="UGM147" s="26"/>
      <c r="UGN147" s="14" t="s">
        <v>3142</v>
      </c>
      <c r="UGO147" s="55" t="s">
        <v>3105</v>
      </c>
      <c r="UGP147" s="28" t="s">
        <v>3140</v>
      </c>
      <c r="UGQ147" s="28" t="s">
        <v>3141</v>
      </c>
      <c r="UGR147" s="31">
        <v>1995</v>
      </c>
      <c r="UGS147" s="35"/>
      <c r="UGT147" s="31">
        <v>2019</v>
      </c>
      <c r="UGU147" s="26"/>
      <c r="UGV147" s="14" t="s">
        <v>3142</v>
      </c>
      <c r="UGW147" s="55" t="s">
        <v>3105</v>
      </c>
      <c r="UGX147" s="28" t="s">
        <v>3140</v>
      </c>
      <c r="UGY147" s="28" t="s">
        <v>3141</v>
      </c>
      <c r="UGZ147" s="31">
        <v>1995</v>
      </c>
      <c r="UHA147" s="35"/>
      <c r="UHB147" s="31">
        <v>2019</v>
      </c>
      <c r="UHC147" s="26"/>
      <c r="UHD147" s="14" t="s">
        <v>3142</v>
      </c>
      <c r="UHE147" s="55" t="s">
        <v>3105</v>
      </c>
      <c r="UHF147" s="28" t="s">
        <v>3140</v>
      </c>
      <c r="UHG147" s="28" t="s">
        <v>3141</v>
      </c>
      <c r="UHH147" s="31">
        <v>1995</v>
      </c>
      <c r="UHI147" s="35"/>
      <c r="UHJ147" s="31">
        <v>2019</v>
      </c>
      <c r="UHK147" s="26"/>
      <c r="UHL147" s="14" t="s">
        <v>3142</v>
      </c>
      <c r="UHM147" s="55" t="s">
        <v>3105</v>
      </c>
      <c r="UHN147" s="28" t="s">
        <v>3140</v>
      </c>
      <c r="UHO147" s="28" t="s">
        <v>3141</v>
      </c>
      <c r="UHP147" s="31">
        <v>1995</v>
      </c>
      <c r="UHQ147" s="35"/>
      <c r="UHR147" s="31">
        <v>2019</v>
      </c>
      <c r="UHS147" s="26"/>
      <c r="UHT147" s="14" t="s">
        <v>3142</v>
      </c>
      <c r="UHU147" s="55" t="s">
        <v>3105</v>
      </c>
      <c r="UHV147" s="28" t="s">
        <v>3140</v>
      </c>
      <c r="UHW147" s="28" t="s">
        <v>3141</v>
      </c>
      <c r="UHX147" s="31">
        <v>1995</v>
      </c>
      <c r="UHY147" s="35"/>
      <c r="UHZ147" s="31">
        <v>2019</v>
      </c>
      <c r="UIA147" s="26"/>
      <c r="UIB147" s="14" t="s">
        <v>3142</v>
      </c>
      <c r="UIC147" s="55" t="s">
        <v>3105</v>
      </c>
      <c r="UID147" s="28" t="s">
        <v>3140</v>
      </c>
      <c r="UIE147" s="28" t="s">
        <v>3141</v>
      </c>
      <c r="UIF147" s="31">
        <v>1995</v>
      </c>
      <c r="UIG147" s="35"/>
      <c r="UIH147" s="31">
        <v>2019</v>
      </c>
      <c r="UII147" s="26"/>
      <c r="UIJ147" s="14" t="s">
        <v>3142</v>
      </c>
      <c r="UIK147" s="55" t="s">
        <v>3105</v>
      </c>
      <c r="UIL147" s="28" t="s">
        <v>3140</v>
      </c>
      <c r="UIM147" s="28" t="s">
        <v>3141</v>
      </c>
      <c r="UIN147" s="31">
        <v>1995</v>
      </c>
      <c r="UIO147" s="35"/>
      <c r="UIP147" s="31">
        <v>2019</v>
      </c>
      <c r="UIQ147" s="26"/>
      <c r="UIR147" s="14" t="s">
        <v>3142</v>
      </c>
      <c r="UIS147" s="55" t="s">
        <v>3105</v>
      </c>
      <c r="UIT147" s="28" t="s">
        <v>3140</v>
      </c>
      <c r="UIU147" s="28" t="s">
        <v>3141</v>
      </c>
      <c r="UIV147" s="31">
        <v>1995</v>
      </c>
      <c r="UIW147" s="35"/>
      <c r="UIX147" s="31">
        <v>2019</v>
      </c>
      <c r="UIY147" s="26"/>
      <c r="UIZ147" s="14" t="s">
        <v>3142</v>
      </c>
      <c r="UJA147" s="55" t="s">
        <v>3105</v>
      </c>
      <c r="UJB147" s="28" t="s">
        <v>3140</v>
      </c>
      <c r="UJC147" s="28" t="s">
        <v>3141</v>
      </c>
      <c r="UJD147" s="31">
        <v>1995</v>
      </c>
      <c r="UJE147" s="35"/>
      <c r="UJF147" s="31">
        <v>2019</v>
      </c>
      <c r="UJG147" s="26"/>
      <c r="UJH147" s="14" t="s">
        <v>3142</v>
      </c>
      <c r="UJI147" s="55" t="s">
        <v>3105</v>
      </c>
      <c r="UJJ147" s="28" t="s">
        <v>3140</v>
      </c>
      <c r="UJK147" s="28" t="s">
        <v>3141</v>
      </c>
      <c r="UJL147" s="31">
        <v>1995</v>
      </c>
      <c r="UJM147" s="35"/>
      <c r="UJN147" s="31">
        <v>2019</v>
      </c>
      <c r="UJO147" s="26"/>
      <c r="UJP147" s="14" t="s">
        <v>3142</v>
      </c>
      <c r="UJQ147" s="55" t="s">
        <v>3105</v>
      </c>
      <c r="UJR147" s="28" t="s">
        <v>3140</v>
      </c>
      <c r="UJS147" s="28" t="s">
        <v>3141</v>
      </c>
      <c r="UJT147" s="31">
        <v>1995</v>
      </c>
      <c r="UJU147" s="35"/>
      <c r="UJV147" s="31">
        <v>2019</v>
      </c>
      <c r="UJW147" s="26"/>
      <c r="UJX147" s="14" t="s">
        <v>3142</v>
      </c>
      <c r="UJY147" s="55" t="s">
        <v>3105</v>
      </c>
      <c r="UJZ147" s="28" t="s">
        <v>3140</v>
      </c>
      <c r="UKA147" s="28" t="s">
        <v>3141</v>
      </c>
      <c r="UKB147" s="31">
        <v>1995</v>
      </c>
      <c r="UKC147" s="35"/>
      <c r="UKD147" s="31">
        <v>2019</v>
      </c>
      <c r="UKE147" s="26"/>
      <c r="UKF147" s="14" t="s">
        <v>3142</v>
      </c>
      <c r="UKG147" s="55" t="s">
        <v>3105</v>
      </c>
      <c r="UKH147" s="28" t="s">
        <v>3140</v>
      </c>
      <c r="UKI147" s="28" t="s">
        <v>3141</v>
      </c>
      <c r="UKJ147" s="31">
        <v>1995</v>
      </c>
      <c r="UKK147" s="35"/>
      <c r="UKL147" s="31">
        <v>2019</v>
      </c>
      <c r="UKM147" s="26"/>
      <c r="UKN147" s="14" t="s">
        <v>3142</v>
      </c>
      <c r="UKO147" s="55" t="s">
        <v>3105</v>
      </c>
      <c r="UKP147" s="28" t="s">
        <v>3140</v>
      </c>
      <c r="UKQ147" s="28" t="s">
        <v>3141</v>
      </c>
      <c r="UKR147" s="31">
        <v>1995</v>
      </c>
      <c r="UKS147" s="35"/>
      <c r="UKT147" s="31">
        <v>2019</v>
      </c>
      <c r="UKU147" s="26"/>
      <c r="UKV147" s="14" t="s">
        <v>3142</v>
      </c>
      <c r="UKW147" s="55" t="s">
        <v>3105</v>
      </c>
      <c r="UKX147" s="28" t="s">
        <v>3140</v>
      </c>
      <c r="UKY147" s="28" t="s">
        <v>3141</v>
      </c>
      <c r="UKZ147" s="31">
        <v>1995</v>
      </c>
      <c r="ULA147" s="35"/>
      <c r="ULB147" s="31">
        <v>2019</v>
      </c>
      <c r="ULC147" s="26"/>
      <c r="ULD147" s="14" t="s">
        <v>3142</v>
      </c>
      <c r="ULE147" s="55" t="s">
        <v>3105</v>
      </c>
      <c r="ULF147" s="28" t="s">
        <v>3140</v>
      </c>
      <c r="ULG147" s="28" t="s">
        <v>3141</v>
      </c>
      <c r="ULH147" s="31">
        <v>1995</v>
      </c>
      <c r="ULI147" s="35"/>
      <c r="ULJ147" s="31">
        <v>2019</v>
      </c>
      <c r="ULK147" s="26"/>
      <c r="ULL147" s="14" t="s">
        <v>3142</v>
      </c>
      <c r="ULM147" s="55" t="s">
        <v>3105</v>
      </c>
      <c r="ULN147" s="28" t="s">
        <v>3140</v>
      </c>
      <c r="ULO147" s="28" t="s">
        <v>3141</v>
      </c>
      <c r="ULP147" s="31">
        <v>1995</v>
      </c>
      <c r="ULQ147" s="35"/>
      <c r="ULR147" s="31">
        <v>2019</v>
      </c>
      <c r="ULS147" s="26"/>
      <c r="ULT147" s="14" t="s">
        <v>3142</v>
      </c>
      <c r="ULU147" s="55" t="s">
        <v>3105</v>
      </c>
      <c r="ULV147" s="28" t="s">
        <v>3140</v>
      </c>
      <c r="ULW147" s="28" t="s">
        <v>3141</v>
      </c>
      <c r="ULX147" s="31">
        <v>1995</v>
      </c>
      <c r="ULY147" s="35"/>
      <c r="ULZ147" s="31">
        <v>2019</v>
      </c>
      <c r="UMA147" s="26"/>
      <c r="UMB147" s="14" t="s">
        <v>3142</v>
      </c>
      <c r="UMC147" s="55" t="s">
        <v>3105</v>
      </c>
      <c r="UMD147" s="28" t="s">
        <v>3140</v>
      </c>
      <c r="UME147" s="28" t="s">
        <v>3141</v>
      </c>
      <c r="UMF147" s="31">
        <v>1995</v>
      </c>
      <c r="UMG147" s="35"/>
      <c r="UMH147" s="31">
        <v>2019</v>
      </c>
      <c r="UMI147" s="26"/>
      <c r="UMJ147" s="14" t="s">
        <v>3142</v>
      </c>
      <c r="UMK147" s="55" t="s">
        <v>3105</v>
      </c>
      <c r="UML147" s="28" t="s">
        <v>3140</v>
      </c>
      <c r="UMM147" s="28" t="s">
        <v>3141</v>
      </c>
      <c r="UMN147" s="31">
        <v>1995</v>
      </c>
      <c r="UMO147" s="35"/>
      <c r="UMP147" s="31">
        <v>2019</v>
      </c>
      <c r="UMQ147" s="26"/>
      <c r="UMR147" s="14" t="s">
        <v>3142</v>
      </c>
      <c r="UMS147" s="55" t="s">
        <v>3105</v>
      </c>
      <c r="UMT147" s="28" t="s">
        <v>3140</v>
      </c>
      <c r="UMU147" s="28" t="s">
        <v>3141</v>
      </c>
      <c r="UMV147" s="31">
        <v>1995</v>
      </c>
      <c r="UMW147" s="35"/>
      <c r="UMX147" s="31">
        <v>2019</v>
      </c>
      <c r="UMY147" s="26"/>
      <c r="UMZ147" s="14" t="s">
        <v>3142</v>
      </c>
      <c r="UNA147" s="55" t="s">
        <v>3105</v>
      </c>
      <c r="UNB147" s="28" t="s">
        <v>3140</v>
      </c>
      <c r="UNC147" s="28" t="s">
        <v>3141</v>
      </c>
      <c r="UND147" s="31">
        <v>1995</v>
      </c>
      <c r="UNE147" s="35"/>
      <c r="UNF147" s="31">
        <v>2019</v>
      </c>
      <c r="UNG147" s="26"/>
      <c r="UNH147" s="14" t="s">
        <v>3142</v>
      </c>
      <c r="UNI147" s="55" t="s">
        <v>3105</v>
      </c>
      <c r="UNJ147" s="28" t="s">
        <v>3140</v>
      </c>
      <c r="UNK147" s="28" t="s">
        <v>3141</v>
      </c>
      <c r="UNL147" s="31">
        <v>1995</v>
      </c>
      <c r="UNM147" s="35"/>
      <c r="UNN147" s="31">
        <v>2019</v>
      </c>
      <c r="UNO147" s="26"/>
      <c r="UNP147" s="14" t="s">
        <v>3142</v>
      </c>
      <c r="UNQ147" s="55" t="s">
        <v>3105</v>
      </c>
      <c r="UNR147" s="28" t="s">
        <v>3140</v>
      </c>
      <c r="UNS147" s="28" t="s">
        <v>3141</v>
      </c>
      <c r="UNT147" s="31">
        <v>1995</v>
      </c>
      <c r="UNU147" s="35"/>
      <c r="UNV147" s="31">
        <v>2019</v>
      </c>
      <c r="UNW147" s="26"/>
      <c r="UNX147" s="14" t="s">
        <v>3142</v>
      </c>
      <c r="UNY147" s="55" t="s">
        <v>3105</v>
      </c>
      <c r="UNZ147" s="28" t="s">
        <v>3140</v>
      </c>
      <c r="UOA147" s="28" t="s">
        <v>3141</v>
      </c>
      <c r="UOB147" s="31">
        <v>1995</v>
      </c>
      <c r="UOC147" s="35"/>
      <c r="UOD147" s="31">
        <v>2019</v>
      </c>
      <c r="UOE147" s="26"/>
      <c r="UOF147" s="14" t="s">
        <v>3142</v>
      </c>
      <c r="UOG147" s="55" t="s">
        <v>3105</v>
      </c>
      <c r="UOH147" s="28" t="s">
        <v>3140</v>
      </c>
      <c r="UOI147" s="28" t="s">
        <v>3141</v>
      </c>
      <c r="UOJ147" s="31">
        <v>1995</v>
      </c>
      <c r="UOK147" s="35"/>
      <c r="UOL147" s="31">
        <v>2019</v>
      </c>
      <c r="UOM147" s="26"/>
      <c r="UON147" s="14" t="s">
        <v>3142</v>
      </c>
      <c r="UOO147" s="55" t="s">
        <v>3105</v>
      </c>
      <c r="UOP147" s="28" t="s">
        <v>3140</v>
      </c>
      <c r="UOQ147" s="28" t="s">
        <v>3141</v>
      </c>
      <c r="UOR147" s="31">
        <v>1995</v>
      </c>
      <c r="UOS147" s="35"/>
      <c r="UOT147" s="31">
        <v>2019</v>
      </c>
      <c r="UOU147" s="26"/>
      <c r="UOV147" s="14" t="s">
        <v>3142</v>
      </c>
      <c r="UOW147" s="55" t="s">
        <v>3105</v>
      </c>
      <c r="UOX147" s="28" t="s">
        <v>3140</v>
      </c>
      <c r="UOY147" s="28" t="s">
        <v>3141</v>
      </c>
      <c r="UOZ147" s="31">
        <v>1995</v>
      </c>
      <c r="UPA147" s="35"/>
      <c r="UPB147" s="31">
        <v>2019</v>
      </c>
      <c r="UPC147" s="26"/>
      <c r="UPD147" s="14" t="s">
        <v>3142</v>
      </c>
      <c r="UPE147" s="55" t="s">
        <v>3105</v>
      </c>
      <c r="UPF147" s="28" t="s">
        <v>3140</v>
      </c>
      <c r="UPG147" s="28" t="s">
        <v>3141</v>
      </c>
      <c r="UPH147" s="31">
        <v>1995</v>
      </c>
      <c r="UPI147" s="35"/>
      <c r="UPJ147" s="31">
        <v>2019</v>
      </c>
      <c r="UPK147" s="26"/>
      <c r="UPL147" s="14" t="s">
        <v>3142</v>
      </c>
      <c r="UPM147" s="55" t="s">
        <v>3105</v>
      </c>
      <c r="UPN147" s="28" t="s">
        <v>3140</v>
      </c>
      <c r="UPO147" s="28" t="s">
        <v>3141</v>
      </c>
      <c r="UPP147" s="31">
        <v>1995</v>
      </c>
      <c r="UPQ147" s="35"/>
      <c r="UPR147" s="31">
        <v>2019</v>
      </c>
      <c r="UPS147" s="26"/>
      <c r="UPT147" s="14" t="s">
        <v>3142</v>
      </c>
      <c r="UPU147" s="55" t="s">
        <v>3105</v>
      </c>
      <c r="UPV147" s="28" t="s">
        <v>3140</v>
      </c>
      <c r="UPW147" s="28" t="s">
        <v>3141</v>
      </c>
      <c r="UPX147" s="31">
        <v>1995</v>
      </c>
      <c r="UPY147" s="35"/>
      <c r="UPZ147" s="31">
        <v>2019</v>
      </c>
      <c r="UQA147" s="26"/>
      <c r="UQB147" s="14" t="s">
        <v>3142</v>
      </c>
      <c r="UQC147" s="55" t="s">
        <v>3105</v>
      </c>
      <c r="UQD147" s="28" t="s">
        <v>3140</v>
      </c>
      <c r="UQE147" s="28" t="s">
        <v>3141</v>
      </c>
      <c r="UQF147" s="31">
        <v>1995</v>
      </c>
      <c r="UQG147" s="35"/>
      <c r="UQH147" s="31">
        <v>2019</v>
      </c>
      <c r="UQI147" s="26"/>
      <c r="UQJ147" s="14" t="s">
        <v>3142</v>
      </c>
      <c r="UQK147" s="55" t="s">
        <v>3105</v>
      </c>
      <c r="UQL147" s="28" t="s">
        <v>3140</v>
      </c>
      <c r="UQM147" s="28" t="s">
        <v>3141</v>
      </c>
      <c r="UQN147" s="31">
        <v>1995</v>
      </c>
      <c r="UQO147" s="35"/>
      <c r="UQP147" s="31">
        <v>2019</v>
      </c>
      <c r="UQQ147" s="26"/>
      <c r="UQR147" s="14" t="s">
        <v>3142</v>
      </c>
      <c r="UQS147" s="55" t="s">
        <v>3105</v>
      </c>
      <c r="UQT147" s="28" t="s">
        <v>3140</v>
      </c>
      <c r="UQU147" s="28" t="s">
        <v>3141</v>
      </c>
      <c r="UQV147" s="31">
        <v>1995</v>
      </c>
      <c r="UQW147" s="35"/>
      <c r="UQX147" s="31">
        <v>2019</v>
      </c>
      <c r="UQY147" s="26"/>
      <c r="UQZ147" s="14" t="s">
        <v>3142</v>
      </c>
      <c r="URA147" s="55" t="s">
        <v>3105</v>
      </c>
      <c r="URB147" s="28" t="s">
        <v>3140</v>
      </c>
      <c r="URC147" s="28" t="s">
        <v>3141</v>
      </c>
      <c r="URD147" s="31">
        <v>1995</v>
      </c>
      <c r="URE147" s="35"/>
      <c r="URF147" s="31">
        <v>2019</v>
      </c>
      <c r="URG147" s="26"/>
      <c r="URH147" s="14" t="s">
        <v>3142</v>
      </c>
      <c r="URI147" s="55" t="s">
        <v>3105</v>
      </c>
      <c r="URJ147" s="28" t="s">
        <v>3140</v>
      </c>
      <c r="URK147" s="28" t="s">
        <v>3141</v>
      </c>
      <c r="URL147" s="31">
        <v>1995</v>
      </c>
      <c r="URM147" s="35"/>
      <c r="URN147" s="31">
        <v>2019</v>
      </c>
      <c r="URO147" s="26"/>
      <c r="URP147" s="14" t="s">
        <v>3142</v>
      </c>
      <c r="URQ147" s="55" t="s">
        <v>3105</v>
      </c>
      <c r="URR147" s="28" t="s">
        <v>3140</v>
      </c>
      <c r="URS147" s="28" t="s">
        <v>3141</v>
      </c>
      <c r="URT147" s="31">
        <v>1995</v>
      </c>
      <c r="URU147" s="35"/>
      <c r="URV147" s="31">
        <v>2019</v>
      </c>
      <c r="URW147" s="26"/>
      <c r="URX147" s="14" t="s">
        <v>3142</v>
      </c>
      <c r="URY147" s="55" t="s">
        <v>3105</v>
      </c>
      <c r="URZ147" s="28" t="s">
        <v>3140</v>
      </c>
      <c r="USA147" s="28" t="s">
        <v>3141</v>
      </c>
      <c r="USB147" s="31">
        <v>1995</v>
      </c>
      <c r="USC147" s="35"/>
      <c r="USD147" s="31">
        <v>2019</v>
      </c>
      <c r="USE147" s="26"/>
      <c r="USF147" s="14" t="s">
        <v>3142</v>
      </c>
      <c r="USG147" s="55" t="s">
        <v>3105</v>
      </c>
      <c r="USH147" s="28" t="s">
        <v>3140</v>
      </c>
      <c r="USI147" s="28" t="s">
        <v>3141</v>
      </c>
      <c r="USJ147" s="31">
        <v>1995</v>
      </c>
      <c r="USK147" s="35"/>
      <c r="USL147" s="31">
        <v>2019</v>
      </c>
      <c r="USM147" s="26"/>
      <c r="USN147" s="14" t="s">
        <v>3142</v>
      </c>
      <c r="USO147" s="55" t="s">
        <v>3105</v>
      </c>
      <c r="USP147" s="28" t="s">
        <v>3140</v>
      </c>
      <c r="USQ147" s="28" t="s">
        <v>3141</v>
      </c>
      <c r="USR147" s="31">
        <v>1995</v>
      </c>
      <c r="USS147" s="35"/>
      <c r="UST147" s="31">
        <v>2019</v>
      </c>
      <c r="USU147" s="26"/>
      <c r="USV147" s="14" t="s">
        <v>3142</v>
      </c>
      <c r="USW147" s="55" t="s">
        <v>3105</v>
      </c>
      <c r="USX147" s="28" t="s">
        <v>3140</v>
      </c>
      <c r="USY147" s="28" t="s">
        <v>3141</v>
      </c>
      <c r="USZ147" s="31">
        <v>1995</v>
      </c>
      <c r="UTA147" s="35"/>
      <c r="UTB147" s="31">
        <v>2019</v>
      </c>
      <c r="UTC147" s="26"/>
      <c r="UTD147" s="14" t="s">
        <v>3142</v>
      </c>
      <c r="UTE147" s="55" t="s">
        <v>3105</v>
      </c>
      <c r="UTF147" s="28" t="s">
        <v>3140</v>
      </c>
      <c r="UTG147" s="28" t="s">
        <v>3141</v>
      </c>
      <c r="UTH147" s="31">
        <v>1995</v>
      </c>
      <c r="UTI147" s="35"/>
      <c r="UTJ147" s="31">
        <v>2019</v>
      </c>
      <c r="UTK147" s="26"/>
      <c r="UTL147" s="14" t="s">
        <v>3142</v>
      </c>
      <c r="UTM147" s="55" t="s">
        <v>3105</v>
      </c>
      <c r="UTN147" s="28" t="s">
        <v>3140</v>
      </c>
      <c r="UTO147" s="28" t="s">
        <v>3141</v>
      </c>
      <c r="UTP147" s="31">
        <v>1995</v>
      </c>
      <c r="UTQ147" s="35"/>
      <c r="UTR147" s="31">
        <v>2019</v>
      </c>
      <c r="UTS147" s="26"/>
      <c r="UTT147" s="14" t="s">
        <v>3142</v>
      </c>
      <c r="UTU147" s="55" t="s">
        <v>3105</v>
      </c>
      <c r="UTV147" s="28" t="s">
        <v>3140</v>
      </c>
      <c r="UTW147" s="28" t="s">
        <v>3141</v>
      </c>
      <c r="UTX147" s="31">
        <v>1995</v>
      </c>
      <c r="UTY147" s="35"/>
      <c r="UTZ147" s="31">
        <v>2019</v>
      </c>
      <c r="UUA147" s="26"/>
      <c r="UUB147" s="14" t="s">
        <v>3142</v>
      </c>
      <c r="UUC147" s="55" t="s">
        <v>3105</v>
      </c>
      <c r="UUD147" s="28" t="s">
        <v>3140</v>
      </c>
      <c r="UUE147" s="28" t="s">
        <v>3141</v>
      </c>
      <c r="UUF147" s="31">
        <v>1995</v>
      </c>
      <c r="UUG147" s="35"/>
      <c r="UUH147" s="31">
        <v>2019</v>
      </c>
      <c r="UUI147" s="26"/>
      <c r="UUJ147" s="14" t="s">
        <v>3142</v>
      </c>
      <c r="UUK147" s="55" t="s">
        <v>3105</v>
      </c>
      <c r="UUL147" s="28" t="s">
        <v>3140</v>
      </c>
      <c r="UUM147" s="28" t="s">
        <v>3141</v>
      </c>
      <c r="UUN147" s="31">
        <v>1995</v>
      </c>
      <c r="UUO147" s="35"/>
      <c r="UUP147" s="31">
        <v>2019</v>
      </c>
      <c r="UUQ147" s="26"/>
      <c r="UUR147" s="14" t="s">
        <v>3142</v>
      </c>
      <c r="UUS147" s="55" t="s">
        <v>3105</v>
      </c>
      <c r="UUT147" s="28" t="s">
        <v>3140</v>
      </c>
      <c r="UUU147" s="28" t="s">
        <v>3141</v>
      </c>
      <c r="UUV147" s="31">
        <v>1995</v>
      </c>
      <c r="UUW147" s="35"/>
      <c r="UUX147" s="31">
        <v>2019</v>
      </c>
      <c r="UUY147" s="26"/>
      <c r="UUZ147" s="14" t="s">
        <v>3142</v>
      </c>
      <c r="UVA147" s="55" t="s">
        <v>3105</v>
      </c>
      <c r="UVB147" s="28" t="s">
        <v>3140</v>
      </c>
      <c r="UVC147" s="28" t="s">
        <v>3141</v>
      </c>
      <c r="UVD147" s="31">
        <v>1995</v>
      </c>
      <c r="UVE147" s="35"/>
      <c r="UVF147" s="31">
        <v>2019</v>
      </c>
      <c r="UVG147" s="26"/>
      <c r="UVH147" s="14" t="s">
        <v>3142</v>
      </c>
      <c r="UVI147" s="55" t="s">
        <v>3105</v>
      </c>
      <c r="UVJ147" s="28" t="s">
        <v>3140</v>
      </c>
      <c r="UVK147" s="28" t="s">
        <v>3141</v>
      </c>
      <c r="UVL147" s="31">
        <v>1995</v>
      </c>
      <c r="UVM147" s="35"/>
      <c r="UVN147" s="31">
        <v>2019</v>
      </c>
      <c r="UVO147" s="26"/>
      <c r="UVP147" s="14" t="s">
        <v>3142</v>
      </c>
      <c r="UVQ147" s="55" t="s">
        <v>3105</v>
      </c>
      <c r="UVR147" s="28" t="s">
        <v>3140</v>
      </c>
      <c r="UVS147" s="28" t="s">
        <v>3141</v>
      </c>
      <c r="UVT147" s="31">
        <v>1995</v>
      </c>
      <c r="UVU147" s="35"/>
      <c r="UVV147" s="31">
        <v>2019</v>
      </c>
      <c r="UVW147" s="26"/>
      <c r="UVX147" s="14" t="s">
        <v>3142</v>
      </c>
      <c r="UVY147" s="55" t="s">
        <v>3105</v>
      </c>
      <c r="UVZ147" s="28" t="s">
        <v>3140</v>
      </c>
      <c r="UWA147" s="28" t="s">
        <v>3141</v>
      </c>
      <c r="UWB147" s="31">
        <v>1995</v>
      </c>
      <c r="UWC147" s="35"/>
      <c r="UWD147" s="31">
        <v>2019</v>
      </c>
      <c r="UWE147" s="26"/>
      <c r="UWF147" s="14" t="s">
        <v>3142</v>
      </c>
      <c r="UWG147" s="55" t="s">
        <v>3105</v>
      </c>
      <c r="UWH147" s="28" t="s">
        <v>3140</v>
      </c>
      <c r="UWI147" s="28" t="s">
        <v>3141</v>
      </c>
      <c r="UWJ147" s="31">
        <v>1995</v>
      </c>
      <c r="UWK147" s="35"/>
      <c r="UWL147" s="31">
        <v>2019</v>
      </c>
      <c r="UWM147" s="26"/>
      <c r="UWN147" s="14" t="s">
        <v>3142</v>
      </c>
      <c r="UWO147" s="55" t="s">
        <v>3105</v>
      </c>
      <c r="UWP147" s="28" t="s">
        <v>3140</v>
      </c>
      <c r="UWQ147" s="28" t="s">
        <v>3141</v>
      </c>
      <c r="UWR147" s="31">
        <v>1995</v>
      </c>
      <c r="UWS147" s="35"/>
      <c r="UWT147" s="31">
        <v>2019</v>
      </c>
      <c r="UWU147" s="26"/>
      <c r="UWV147" s="14" t="s">
        <v>3142</v>
      </c>
      <c r="UWW147" s="55" t="s">
        <v>3105</v>
      </c>
      <c r="UWX147" s="28" t="s">
        <v>3140</v>
      </c>
      <c r="UWY147" s="28" t="s">
        <v>3141</v>
      </c>
      <c r="UWZ147" s="31">
        <v>1995</v>
      </c>
      <c r="UXA147" s="35"/>
      <c r="UXB147" s="31">
        <v>2019</v>
      </c>
      <c r="UXC147" s="26"/>
      <c r="UXD147" s="14" t="s">
        <v>3142</v>
      </c>
      <c r="UXE147" s="55" t="s">
        <v>3105</v>
      </c>
      <c r="UXF147" s="28" t="s">
        <v>3140</v>
      </c>
      <c r="UXG147" s="28" t="s">
        <v>3141</v>
      </c>
      <c r="UXH147" s="31">
        <v>1995</v>
      </c>
      <c r="UXI147" s="35"/>
      <c r="UXJ147" s="31">
        <v>2019</v>
      </c>
      <c r="UXK147" s="26"/>
      <c r="UXL147" s="14" t="s">
        <v>3142</v>
      </c>
      <c r="UXM147" s="55" t="s">
        <v>3105</v>
      </c>
      <c r="UXN147" s="28" t="s">
        <v>3140</v>
      </c>
      <c r="UXO147" s="28" t="s">
        <v>3141</v>
      </c>
      <c r="UXP147" s="31">
        <v>1995</v>
      </c>
      <c r="UXQ147" s="35"/>
      <c r="UXR147" s="31">
        <v>2019</v>
      </c>
      <c r="UXS147" s="26"/>
      <c r="UXT147" s="14" t="s">
        <v>3142</v>
      </c>
      <c r="UXU147" s="55" t="s">
        <v>3105</v>
      </c>
      <c r="UXV147" s="28" t="s">
        <v>3140</v>
      </c>
      <c r="UXW147" s="28" t="s">
        <v>3141</v>
      </c>
      <c r="UXX147" s="31">
        <v>1995</v>
      </c>
      <c r="UXY147" s="35"/>
      <c r="UXZ147" s="31">
        <v>2019</v>
      </c>
      <c r="UYA147" s="26"/>
      <c r="UYB147" s="14" t="s">
        <v>3142</v>
      </c>
      <c r="UYC147" s="55" t="s">
        <v>3105</v>
      </c>
      <c r="UYD147" s="28" t="s">
        <v>3140</v>
      </c>
      <c r="UYE147" s="28" t="s">
        <v>3141</v>
      </c>
      <c r="UYF147" s="31">
        <v>1995</v>
      </c>
      <c r="UYG147" s="35"/>
      <c r="UYH147" s="31">
        <v>2019</v>
      </c>
      <c r="UYI147" s="26"/>
      <c r="UYJ147" s="14" t="s">
        <v>3142</v>
      </c>
      <c r="UYK147" s="55" t="s">
        <v>3105</v>
      </c>
      <c r="UYL147" s="28" t="s">
        <v>3140</v>
      </c>
      <c r="UYM147" s="28" t="s">
        <v>3141</v>
      </c>
      <c r="UYN147" s="31">
        <v>1995</v>
      </c>
      <c r="UYO147" s="35"/>
      <c r="UYP147" s="31">
        <v>2019</v>
      </c>
      <c r="UYQ147" s="26"/>
      <c r="UYR147" s="14" t="s">
        <v>3142</v>
      </c>
      <c r="UYS147" s="55" t="s">
        <v>3105</v>
      </c>
      <c r="UYT147" s="28" t="s">
        <v>3140</v>
      </c>
      <c r="UYU147" s="28" t="s">
        <v>3141</v>
      </c>
      <c r="UYV147" s="31">
        <v>1995</v>
      </c>
      <c r="UYW147" s="35"/>
      <c r="UYX147" s="31">
        <v>2019</v>
      </c>
      <c r="UYY147" s="26"/>
      <c r="UYZ147" s="14" t="s">
        <v>3142</v>
      </c>
      <c r="UZA147" s="55" t="s">
        <v>3105</v>
      </c>
      <c r="UZB147" s="28" t="s">
        <v>3140</v>
      </c>
      <c r="UZC147" s="28" t="s">
        <v>3141</v>
      </c>
      <c r="UZD147" s="31">
        <v>1995</v>
      </c>
      <c r="UZE147" s="35"/>
      <c r="UZF147" s="31">
        <v>2019</v>
      </c>
      <c r="UZG147" s="26"/>
      <c r="UZH147" s="14" t="s">
        <v>3142</v>
      </c>
      <c r="UZI147" s="55" t="s">
        <v>3105</v>
      </c>
      <c r="UZJ147" s="28" t="s">
        <v>3140</v>
      </c>
      <c r="UZK147" s="28" t="s">
        <v>3141</v>
      </c>
      <c r="UZL147" s="31">
        <v>1995</v>
      </c>
      <c r="UZM147" s="35"/>
      <c r="UZN147" s="31">
        <v>2019</v>
      </c>
      <c r="UZO147" s="26"/>
      <c r="UZP147" s="14" t="s">
        <v>3142</v>
      </c>
      <c r="UZQ147" s="55" t="s">
        <v>3105</v>
      </c>
      <c r="UZR147" s="28" t="s">
        <v>3140</v>
      </c>
      <c r="UZS147" s="28" t="s">
        <v>3141</v>
      </c>
      <c r="UZT147" s="31">
        <v>1995</v>
      </c>
      <c r="UZU147" s="35"/>
      <c r="UZV147" s="31">
        <v>2019</v>
      </c>
      <c r="UZW147" s="26"/>
      <c r="UZX147" s="14" t="s">
        <v>3142</v>
      </c>
      <c r="UZY147" s="55" t="s">
        <v>3105</v>
      </c>
      <c r="UZZ147" s="28" t="s">
        <v>3140</v>
      </c>
      <c r="VAA147" s="28" t="s">
        <v>3141</v>
      </c>
      <c r="VAB147" s="31">
        <v>1995</v>
      </c>
      <c r="VAC147" s="35"/>
      <c r="VAD147" s="31">
        <v>2019</v>
      </c>
      <c r="VAE147" s="26"/>
      <c r="VAF147" s="14" t="s">
        <v>3142</v>
      </c>
      <c r="VAG147" s="55" t="s">
        <v>3105</v>
      </c>
      <c r="VAH147" s="28" t="s">
        <v>3140</v>
      </c>
      <c r="VAI147" s="28" t="s">
        <v>3141</v>
      </c>
      <c r="VAJ147" s="31">
        <v>1995</v>
      </c>
      <c r="VAK147" s="35"/>
      <c r="VAL147" s="31">
        <v>2019</v>
      </c>
      <c r="VAM147" s="26"/>
      <c r="VAN147" s="14" t="s">
        <v>3142</v>
      </c>
      <c r="VAO147" s="55" t="s">
        <v>3105</v>
      </c>
      <c r="VAP147" s="28" t="s">
        <v>3140</v>
      </c>
      <c r="VAQ147" s="28" t="s">
        <v>3141</v>
      </c>
      <c r="VAR147" s="31">
        <v>1995</v>
      </c>
      <c r="VAS147" s="35"/>
      <c r="VAT147" s="31">
        <v>2019</v>
      </c>
      <c r="VAU147" s="26"/>
      <c r="VAV147" s="14" t="s">
        <v>3142</v>
      </c>
      <c r="VAW147" s="55" t="s">
        <v>3105</v>
      </c>
      <c r="VAX147" s="28" t="s">
        <v>3140</v>
      </c>
      <c r="VAY147" s="28" t="s">
        <v>3141</v>
      </c>
      <c r="VAZ147" s="31">
        <v>1995</v>
      </c>
      <c r="VBA147" s="35"/>
      <c r="VBB147" s="31">
        <v>2019</v>
      </c>
      <c r="VBC147" s="26"/>
      <c r="VBD147" s="14" t="s">
        <v>3142</v>
      </c>
      <c r="VBE147" s="55" t="s">
        <v>3105</v>
      </c>
      <c r="VBF147" s="28" t="s">
        <v>3140</v>
      </c>
      <c r="VBG147" s="28" t="s">
        <v>3141</v>
      </c>
      <c r="VBH147" s="31">
        <v>1995</v>
      </c>
      <c r="VBI147" s="35"/>
      <c r="VBJ147" s="31">
        <v>2019</v>
      </c>
      <c r="VBK147" s="26"/>
      <c r="VBL147" s="14" t="s">
        <v>3142</v>
      </c>
      <c r="VBM147" s="55" t="s">
        <v>3105</v>
      </c>
      <c r="VBN147" s="28" t="s">
        <v>3140</v>
      </c>
      <c r="VBO147" s="28" t="s">
        <v>3141</v>
      </c>
      <c r="VBP147" s="31">
        <v>1995</v>
      </c>
      <c r="VBQ147" s="35"/>
      <c r="VBR147" s="31">
        <v>2019</v>
      </c>
      <c r="VBS147" s="26"/>
      <c r="VBT147" s="14" t="s">
        <v>3142</v>
      </c>
      <c r="VBU147" s="55" t="s">
        <v>3105</v>
      </c>
      <c r="VBV147" s="28" t="s">
        <v>3140</v>
      </c>
      <c r="VBW147" s="28" t="s">
        <v>3141</v>
      </c>
      <c r="VBX147" s="31">
        <v>1995</v>
      </c>
      <c r="VBY147" s="35"/>
      <c r="VBZ147" s="31">
        <v>2019</v>
      </c>
      <c r="VCA147" s="26"/>
      <c r="VCB147" s="14" t="s">
        <v>3142</v>
      </c>
      <c r="VCC147" s="55" t="s">
        <v>3105</v>
      </c>
      <c r="VCD147" s="28" t="s">
        <v>3140</v>
      </c>
      <c r="VCE147" s="28" t="s">
        <v>3141</v>
      </c>
      <c r="VCF147" s="31">
        <v>1995</v>
      </c>
      <c r="VCG147" s="35"/>
      <c r="VCH147" s="31">
        <v>2019</v>
      </c>
      <c r="VCI147" s="26"/>
      <c r="VCJ147" s="14" t="s">
        <v>3142</v>
      </c>
      <c r="VCK147" s="55" t="s">
        <v>3105</v>
      </c>
      <c r="VCL147" s="28" t="s">
        <v>3140</v>
      </c>
      <c r="VCM147" s="28" t="s">
        <v>3141</v>
      </c>
      <c r="VCN147" s="31">
        <v>1995</v>
      </c>
      <c r="VCO147" s="35"/>
      <c r="VCP147" s="31">
        <v>2019</v>
      </c>
      <c r="VCQ147" s="26"/>
      <c r="VCR147" s="14" t="s">
        <v>3142</v>
      </c>
      <c r="VCS147" s="55" t="s">
        <v>3105</v>
      </c>
      <c r="VCT147" s="28" t="s">
        <v>3140</v>
      </c>
      <c r="VCU147" s="28" t="s">
        <v>3141</v>
      </c>
      <c r="VCV147" s="31">
        <v>1995</v>
      </c>
      <c r="VCW147" s="35"/>
      <c r="VCX147" s="31">
        <v>2019</v>
      </c>
      <c r="VCY147" s="26"/>
      <c r="VCZ147" s="14" t="s">
        <v>3142</v>
      </c>
      <c r="VDA147" s="55" t="s">
        <v>3105</v>
      </c>
      <c r="VDB147" s="28" t="s">
        <v>3140</v>
      </c>
      <c r="VDC147" s="28" t="s">
        <v>3141</v>
      </c>
      <c r="VDD147" s="31">
        <v>1995</v>
      </c>
      <c r="VDE147" s="35"/>
      <c r="VDF147" s="31">
        <v>2019</v>
      </c>
      <c r="VDG147" s="26"/>
      <c r="VDH147" s="14" t="s">
        <v>3142</v>
      </c>
      <c r="VDI147" s="55" t="s">
        <v>3105</v>
      </c>
      <c r="VDJ147" s="28" t="s">
        <v>3140</v>
      </c>
      <c r="VDK147" s="28" t="s">
        <v>3141</v>
      </c>
      <c r="VDL147" s="31">
        <v>1995</v>
      </c>
      <c r="VDM147" s="35"/>
      <c r="VDN147" s="31">
        <v>2019</v>
      </c>
      <c r="VDO147" s="26"/>
      <c r="VDP147" s="14" t="s">
        <v>3142</v>
      </c>
      <c r="VDQ147" s="55" t="s">
        <v>3105</v>
      </c>
      <c r="VDR147" s="28" t="s">
        <v>3140</v>
      </c>
      <c r="VDS147" s="28" t="s">
        <v>3141</v>
      </c>
      <c r="VDT147" s="31">
        <v>1995</v>
      </c>
      <c r="VDU147" s="35"/>
      <c r="VDV147" s="31">
        <v>2019</v>
      </c>
      <c r="VDW147" s="26"/>
      <c r="VDX147" s="14" t="s">
        <v>3142</v>
      </c>
      <c r="VDY147" s="55" t="s">
        <v>3105</v>
      </c>
      <c r="VDZ147" s="28" t="s">
        <v>3140</v>
      </c>
      <c r="VEA147" s="28" t="s">
        <v>3141</v>
      </c>
      <c r="VEB147" s="31">
        <v>1995</v>
      </c>
      <c r="VEC147" s="35"/>
      <c r="VED147" s="31">
        <v>2019</v>
      </c>
      <c r="VEE147" s="26"/>
      <c r="VEF147" s="14" t="s">
        <v>3142</v>
      </c>
      <c r="VEG147" s="55" t="s">
        <v>3105</v>
      </c>
      <c r="VEH147" s="28" t="s">
        <v>3140</v>
      </c>
      <c r="VEI147" s="28" t="s">
        <v>3141</v>
      </c>
      <c r="VEJ147" s="31">
        <v>1995</v>
      </c>
      <c r="VEK147" s="35"/>
      <c r="VEL147" s="31">
        <v>2019</v>
      </c>
      <c r="VEM147" s="26"/>
      <c r="VEN147" s="14" t="s">
        <v>3142</v>
      </c>
      <c r="VEO147" s="55" t="s">
        <v>3105</v>
      </c>
      <c r="VEP147" s="28" t="s">
        <v>3140</v>
      </c>
      <c r="VEQ147" s="28" t="s">
        <v>3141</v>
      </c>
      <c r="VER147" s="31">
        <v>1995</v>
      </c>
      <c r="VES147" s="35"/>
      <c r="VET147" s="31">
        <v>2019</v>
      </c>
      <c r="VEU147" s="26"/>
      <c r="VEV147" s="14" t="s">
        <v>3142</v>
      </c>
      <c r="VEW147" s="55" t="s">
        <v>3105</v>
      </c>
      <c r="VEX147" s="28" t="s">
        <v>3140</v>
      </c>
      <c r="VEY147" s="28" t="s">
        <v>3141</v>
      </c>
      <c r="VEZ147" s="31">
        <v>1995</v>
      </c>
      <c r="VFA147" s="35"/>
      <c r="VFB147" s="31">
        <v>2019</v>
      </c>
      <c r="VFC147" s="26"/>
      <c r="VFD147" s="14" t="s">
        <v>3142</v>
      </c>
      <c r="VFE147" s="55" t="s">
        <v>3105</v>
      </c>
      <c r="VFF147" s="28" t="s">
        <v>3140</v>
      </c>
      <c r="VFG147" s="28" t="s">
        <v>3141</v>
      </c>
      <c r="VFH147" s="31">
        <v>1995</v>
      </c>
      <c r="VFI147" s="35"/>
      <c r="VFJ147" s="31">
        <v>2019</v>
      </c>
      <c r="VFK147" s="26"/>
      <c r="VFL147" s="14" t="s">
        <v>3142</v>
      </c>
      <c r="VFM147" s="55" t="s">
        <v>3105</v>
      </c>
      <c r="VFN147" s="28" t="s">
        <v>3140</v>
      </c>
      <c r="VFO147" s="28" t="s">
        <v>3141</v>
      </c>
      <c r="VFP147" s="31">
        <v>1995</v>
      </c>
      <c r="VFQ147" s="35"/>
      <c r="VFR147" s="31">
        <v>2019</v>
      </c>
      <c r="VFS147" s="26"/>
      <c r="VFT147" s="14" t="s">
        <v>3142</v>
      </c>
      <c r="VFU147" s="55" t="s">
        <v>3105</v>
      </c>
      <c r="VFV147" s="28" t="s">
        <v>3140</v>
      </c>
      <c r="VFW147" s="28" t="s">
        <v>3141</v>
      </c>
      <c r="VFX147" s="31">
        <v>1995</v>
      </c>
      <c r="VFY147" s="35"/>
      <c r="VFZ147" s="31">
        <v>2019</v>
      </c>
      <c r="VGA147" s="26"/>
      <c r="VGB147" s="14" t="s">
        <v>3142</v>
      </c>
      <c r="VGC147" s="55" t="s">
        <v>3105</v>
      </c>
      <c r="VGD147" s="28" t="s">
        <v>3140</v>
      </c>
      <c r="VGE147" s="28" t="s">
        <v>3141</v>
      </c>
      <c r="VGF147" s="31">
        <v>1995</v>
      </c>
      <c r="VGG147" s="35"/>
      <c r="VGH147" s="31">
        <v>2019</v>
      </c>
      <c r="VGI147" s="26"/>
      <c r="VGJ147" s="14" t="s">
        <v>3142</v>
      </c>
      <c r="VGK147" s="55" t="s">
        <v>3105</v>
      </c>
      <c r="VGL147" s="28" t="s">
        <v>3140</v>
      </c>
      <c r="VGM147" s="28" t="s">
        <v>3141</v>
      </c>
      <c r="VGN147" s="31">
        <v>1995</v>
      </c>
      <c r="VGO147" s="35"/>
      <c r="VGP147" s="31">
        <v>2019</v>
      </c>
      <c r="VGQ147" s="26"/>
      <c r="VGR147" s="14" t="s">
        <v>3142</v>
      </c>
      <c r="VGS147" s="55" t="s">
        <v>3105</v>
      </c>
      <c r="VGT147" s="28" t="s">
        <v>3140</v>
      </c>
      <c r="VGU147" s="28" t="s">
        <v>3141</v>
      </c>
      <c r="VGV147" s="31">
        <v>1995</v>
      </c>
      <c r="VGW147" s="35"/>
      <c r="VGX147" s="31">
        <v>2019</v>
      </c>
      <c r="VGY147" s="26"/>
      <c r="VGZ147" s="14" t="s">
        <v>3142</v>
      </c>
      <c r="VHA147" s="55" t="s">
        <v>3105</v>
      </c>
      <c r="VHB147" s="28" t="s">
        <v>3140</v>
      </c>
      <c r="VHC147" s="28" t="s">
        <v>3141</v>
      </c>
      <c r="VHD147" s="31">
        <v>1995</v>
      </c>
      <c r="VHE147" s="35"/>
      <c r="VHF147" s="31">
        <v>2019</v>
      </c>
      <c r="VHG147" s="26"/>
      <c r="VHH147" s="14" t="s">
        <v>3142</v>
      </c>
      <c r="VHI147" s="55" t="s">
        <v>3105</v>
      </c>
      <c r="VHJ147" s="28" t="s">
        <v>3140</v>
      </c>
      <c r="VHK147" s="28" t="s">
        <v>3141</v>
      </c>
      <c r="VHL147" s="31">
        <v>1995</v>
      </c>
      <c r="VHM147" s="35"/>
      <c r="VHN147" s="31">
        <v>2019</v>
      </c>
      <c r="VHO147" s="26"/>
      <c r="VHP147" s="14" t="s">
        <v>3142</v>
      </c>
      <c r="VHQ147" s="55" t="s">
        <v>3105</v>
      </c>
      <c r="VHR147" s="28" t="s">
        <v>3140</v>
      </c>
      <c r="VHS147" s="28" t="s">
        <v>3141</v>
      </c>
      <c r="VHT147" s="31">
        <v>1995</v>
      </c>
      <c r="VHU147" s="35"/>
      <c r="VHV147" s="31">
        <v>2019</v>
      </c>
      <c r="VHW147" s="26"/>
      <c r="VHX147" s="14" t="s">
        <v>3142</v>
      </c>
      <c r="VHY147" s="55" t="s">
        <v>3105</v>
      </c>
      <c r="VHZ147" s="28" t="s">
        <v>3140</v>
      </c>
      <c r="VIA147" s="28" t="s">
        <v>3141</v>
      </c>
      <c r="VIB147" s="31">
        <v>1995</v>
      </c>
      <c r="VIC147" s="35"/>
      <c r="VID147" s="31">
        <v>2019</v>
      </c>
      <c r="VIE147" s="26"/>
      <c r="VIF147" s="14" t="s">
        <v>3142</v>
      </c>
      <c r="VIG147" s="55" t="s">
        <v>3105</v>
      </c>
      <c r="VIH147" s="28" t="s">
        <v>3140</v>
      </c>
      <c r="VII147" s="28" t="s">
        <v>3141</v>
      </c>
      <c r="VIJ147" s="31">
        <v>1995</v>
      </c>
      <c r="VIK147" s="35"/>
      <c r="VIL147" s="31">
        <v>2019</v>
      </c>
      <c r="VIM147" s="26"/>
      <c r="VIN147" s="14" t="s">
        <v>3142</v>
      </c>
      <c r="VIO147" s="55" t="s">
        <v>3105</v>
      </c>
      <c r="VIP147" s="28" t="s">
        <v>3140</v>
      </c>
      <c r="VIQ147" s="28" t="s">
        <v>3141</v>
      </c>
      <c r="VIR147" s="31">
        <v>1995</v>
      </c>
      <c r="VIS147" s="35"/>
      <c r="VIT147" s="31">
        <v>2019</v>
      </c>
      <c r="VIU147" s="26"/>
      <c r="VIV147" s="14" t="s">
        <v>3142</v>
      </c>
      <c r="VIW147" s="55" t="s">
        <v>3105</v>
      </c>
      <c r="VIX147" s="28" t="s">
        <v>3140</v>
      </c>
      <c r="VIY147" s="28" t="s">
        <v>3141</v>
      </c>
      <c r="VIZ147" s="31">
        <v>1995</v>
      </c>
      <c r="VJA147" s="35"/>
      <c r="VJB147" s="31">
        <v>2019</v>
      </c>
      <c r="VJC147" s="26"/>
      <c r="VJD147" s="14" t="s">
        <v>3142</v>
      </c>
      <c r="VJE147" s="55" t="s">
        <v>3105</v>
      </c>
      <c r="VJF147" s="28" t="s">
        <v>3140</v>
      </c>
      <c r="VJG147" s="28" t="s">
        <v>3141</v>
      </c>
      <c r="VJH147" s="31">
        <v>1995</v>
      </c>
      <c r="VJI147" s="35"/>
      <c r="VJJ147" s="31">
        <v>2019</v>
      </c>
      <c r="VJK147" s="26"/>
      <c r="VJL147" s="14" t="s">
        <v>3142</v>
      </c>
      <c r="VJM147" s="55" t="s">
        <v>3105</v>
      </c>
      <c r="VJN147" s="28" t="s">
        <v>3140</v>
      </c>
      <c r="VJO147" s="28" t="s">
        <v>3141</v>
      </c>
      <c r="VJP147" s="31">
        <v>1995</v>
      </c>
      <c r="VJQ147" s="35"/>
      <c r="VJR147" s="31">
        <v>2019</v>
      </c>
      <c r="VJS147" s="26"/>
      <c r="VJT147" s="14" t="s">
        <v>3142</v>
      </c>
      <c r="VJU147" s="55" t="s">
        <v>3105</v>
      </c>
      <c r="VJV147" s="28" t="s">
        <v>3140</v>
      </c>
      <c r="VJW147" s="28" t="s">
        <v>3141</v>
      </c>
      <c r="VJX147" s="31">
        <v>1995</v>
      </c>
      <c r="VJY147" s="35"/>
      <c r="VJZ147" s="31">
        <v>2019</v>
      </c>
      <c r="VKA147" s="26"/>
      <c r="VKB147" s="14" t="s">
        <v>3142</v>
      </c>
      <c r="VKC147" s="55" t="s">
        <v>3105</v>
      </c>
      <c r="VKD147" s="28" t="s">
        <v>3140</v>
      </c>
      <c r="VKE147" s="28" t="s">
        <v>3141</v>
      </c>
      <c r="VKF147" s="31">
        <v>1995</v>
      </c>
      <c r="VKG147" s="35"/>
      <c r="VKH147" s="31">
        <v>2019</v>
      </c>
      <c r="VKI147" s="26"/>
      <c r="VKJ147" s="14" t="s">
        <v>3142</v>
      </c>
      <c r="VKK147" s="55" t="s">
        <v>3105</v>
      </c>
      <c r="VKL147" s="28" t="s">
        <v>3140</v>
      </c>
      <c r="VKM147" s="28" t="s">
        <v>3141</v>
      </c>
      <c r="VKN147" s="31">
        <v>1995</v>
      </c>
      <c r="VKO147" s="35"/>
      <c r="VKP147" s="31">
        <v>2019</v>
      </c>
      <c r="VKQ147" s="26"/>
      <c r="VKR147" s="14" t="s">
        <v>3142</v>
      </c>
      <c r="VKS147" s="55" t="s">
        <v>3105</v>
      </c>
      <c r="VKT147" s="28" t="s">
        <v>3140</v>
      </c>
      <c r="VKU147" s="28" t="s">
        <v>3141</v>
      </c>
      <c r="VKV147" s="31">
        <v>1995</v>
      </c>
      <c r="VKW147" s="35"/>
      <c r="VKX147" s="31">
        <v>2019</v>
      </c>
      <c r="VKY147" s="26"/>
      <c r="VKZ147" s="14" t="s">
        <v>3142</v>
      </c>
      <c r="VLA147" s="55" t="s">
        <v>3105</v>
      </c>
      <c r="VLB147" s="28" t="s">
        <v>3140</v>
      </c>
      <c r="VLC147" s="28" t="s">
        <v>3141</v>
      </c>
      <c r="VLD147" s="31">
        <v>1995</v>
      </c>
      <c r="VLE147" s="35"/>
      <c r="VLF147" s="31">
        <v>2019</v>
      </c>
      <c r="VLG147" s="26"/>
      <c r="VLH147" s="14" t="s">
        <v>3142</v>
      </c>
      <c r="VLI147" s="55" t="s">
        <v>3105</v>
      </c>
      <c r="VLJ147" s="28" t="s">
        <v>3140</v>
      </c>
      <c r="VLK147" s="28" t="s">
        <v>3141</v>
      </c>
      <c r="VLL147" s="31">
        <v>1995</v>
      </c>
      <c r="VLM147" s="35"/>
      <c r="VLN147" s="31">
        <v>2019</v>
      </c>
      <c r="VLO147" s="26"/>
      <c r="VLP147" s="14" t="s">
        <v>3142</v>
      </c>
      <c r="VLQ147" s="55" t="s">
        <v>3105</v>
      </c>
      <c r="VLR147" s="28" t="s">
        <v>3140</v>
      </c>
      <c r="VLS147" s="28" t="s">
        <v>3141</v>
      </c>
      <c r="VLT147" s="31">
        <v>1995</v>
      </c>
      <c r="VLU147" s="35"/>
      <c r="VLV147" s="31">
        <v>2019</v>
      </c>
      <c r="VLW147" s="26"/>
      <c r="VLX147" s="14" t="s">
        <v>3142</v>
      </c>
      <c r="VLY147" s="55" t="s">
        <v>3105</v>
      </c>
      <c r="VLZ147" s="28" t="s">
        <v>3140</v>
      </c>
      <c r="VMA147" s="28" t="s">
        <v>3141</v>
      </c>
      <c r="VMB147" s="31">
        <v>1995</v>
      </c>
      <c r="VMC147" s="35"/>
      <c r="VMD147" s="31">
        <v>2019</v>
      </c>
      <c r="VME147" s="26"/>
      <c r="VMF147" s="14" t="s">
        <v>3142</v>
      </c>
      <c r="VMG147" s="55" t="s">
        <v>3105</v>
      </c>
      <c r="VMH147" s="28" t="s">
        <v>3140</v>
      </c>
      <c r="VMI147" s="28" t="s">
        <v>3141</v>
      </c>
      <c r="VMJ147" s="31">
        <v>1995</v>
      </c>
      <c r="VMK147" s="35"/>
      <c r="VML147" s="31">
        <v>2019</v>
      </c>
      <c r="VMM147" s="26"/>
      <c r="VMN147" s="14" t="s">
        <v>3142</v>
      </c>
      <c r="VMO147" s="55" t="s">
        <v>3105</v>
      </c>
      <c r="VMP147" s="28" t="s">
        <v>3140</v>
      </c>
      <c r="VMQ147" s="28" t="s">
        <v>3141</v>
      </c>
      <c r="VMR147" s="31">
        <v>1995</v>
      </c>
      <c r="VMS147" s="35"/>
      <c r="VMT147" s="31">
        <v>2019</v>
      </c>
      <c r="VMU147" s="26"/>
      <c r="VMV147" s="14" t="s">
        <v>3142</v>
      </c>
      <c r="VMW147" s="55" t="s">
        <v>3105</v>
      </c>
      <c r="VMX147" s="28" t="s">
        <v>3140</v>
      </c>
      <c r="VMY147" s="28" t="s">
        <v>3141</v>
      </c>
      <c r="VMZ147" s="31">
        <v>1995</v>
      </c>
      <c r="VNA147" s="35"/>
      <c r="VNB147" s="31">
        <v>2019</v>
      </c>
      <c r="VNC147" s="26"/>
      <c r="VND147" s="14" t="s">
        <v>3142</v>
      </c>
      <c r="VNE147" s="55" t="s">
        <v>3105</v>
      </c>
      <c r="VNF147" s="28" t="s">
        <v>3140</v>
      </c>
      <c r="VNG147" s="28" t="s">
        <v>3141</v>
      </c>
      <c r="VNH147" s="31">
        <v>1995</v>
      </c>
      <c r="VNI147" s="35"/>
      <c r="VNJ147" s="31">
        <v>2019</v>
      </c>
      <c r="VNK147" s="26"/>
      <c r="VNL147" s="14" t="s">
        <v>3142</v>
      </c>
      <c r="VNM147" s="55" t="s">
        <v>3105</v>
      </c>
      <c r="VNN147" s="28" t="s">
        <v>3140</v>
      </c>
      <c r="VNO147" s="28" t="s">
        <v>3141</v>
      </c>
      <c r="VNP147" s="31">
        <v>1995</v>
      </c>
      <c r="VNQ147" s="35"/>
      <c r="VNR147" s="31">
        <v>2019</v>
      </c>
      <c r="VNS147" s="26"/>
      <c r="VNT147" s="14" t="s">
        <v>3142</v>
      </c>
      <c r="VNU147" s="55" t="s">
        <v>3105</v>
      </c>
      <c r="VNV147" s="28" t="s">
        <v>3140</v>
      </c>
      <c r="VNW147" s="28" t="s">
        <v>3141</v>
      </c>
      <c r="VNX147" s="31">
        <v>1995</v>
      </c>
      <c r="VNY147" s="35"/>
      <c r="VNZ147" s="31">
        <v>2019</v>
      </c>
      <c r="VOA147" s="26"/>
      <c r="VOB147" s="14" t="s">
        <v>3142</v>
      </c>
      <c r="VOC147" s="55" t="s">
        <v>3105</v>
      </c>
      <c r="VOD147" s="28" t="s">
        <v>3140</v>
      </c>
      <c r="VOE147" s="28" t="s">
        <v>3141</v>
      </c>
      <c r="VOF147" s="31">
        <v>1995</v>
      </c>
      <c r="VOG147" s="35"/>
      <c r="VOH147" s="31">
        <v>2019</v>
      </c>
      <c r="VOI147" s="26"/>
      <c r="VOJ147" s="14" t="s">
        <v>3142</v>
      </c>
      <c r="VOK147" s="55" t="s">
        <v>3105</v>
      </c>
      <c r="VOL147" s="28" t="s">
        <v>3140</v>
      </c>
      <c r="VOM147" s="28" t="s">
        <v>3141</v>
      </c>
      <c r="VON147" s="31">
        <v>1995</v>
      </c>
      <c r="VOO147" s="35"/>
      <c r="VOP147" s="31">
        <v>2019</v>
      </c>
      <c r="VOQ147" s="26"/>
      <c r="VOR147" s="14" t="s">
        <v>3142</v>
      </c>
      <c r="VOS147" s="55" t="s">
        <v>3105</v>
      </c>
      <c r="VOT147" s="28" t="s">
        <v>3140</v>
      </c>
      <c r="VOU147" s="28" t="s">
        <v>3141</v>
      </c>
      <c r="VOV147" s="31">
        <v>1995</v>
      </c>
      <c r="VOW147" s="35"/>
      <c r="VOX147" s="31">
        <v>2019</v>
      </c>
      <c r="VOY147" s="26"/>
      <c r="VOZ147" s="14" t="s">
        <v>3142</v>
      </c>
      <c r="VPA147" s="55" t="s">
        <v>3105</v>
      </c>
      <c r="VPB147" s="28" t="s">
        <v>3140</v>
      </c>
      <c r="VPC147" s="28" t="s">
        <v>3141</v>
      </c>
      <c r="VPD147" s="31">
        <v>1995</v>
      </c>
      <c r="VPE147" s="35"/>
      <c r="VPF147" s="31">
        <v>2019</v>
      </c>
      <c r="VPG147" s="26"/>
      <c r="VPH147" s="14" t="s">
        <v>3142</v>
      </c>
      <c r="VPI147" s="55" t="s">
        <v>3105</v>
      </c>
      <c r="VPJ147" s="28" t="s">
        <v>3140</v>
      </c>
      <c r="VPK147" s="28" t="s">
        <v>3141</v>
      </c>
      <c r="VPL147" s="31">
        <v>1995</v>
      </c>
      <c r="VPM147" s="35"/>
      <c r="VPN147" s="31">
        <v>2019</v>
      </c>
      <c r="VPO147" s="26"/>
      <c r="VPP147" s="14" t="s">
        <v>3142</v>
      </c>
      <c r="VPQ147" s="55" t="s">
        <v>3105</v>
      </c>
      <c r="VPR147" s="28" t="s">
        <v>3140</v>
      </c>
      <c r="VPS147" s="28" t="s">
        <v>3141</v>
      </c>
      <c r="VPT147" s="31">
        <v>1995</v>
      </c>
      <c r="VPU147" s="35"/>
      <c r="VPV147" s="31">
        <v>2019</v>
      </c>
      <c r="VPW147" s="26"/>
      <c r="VPX147" s="14" t="s">
        <v>3142</v>
      </c>
      <c r="VPY147" s="55" t="s">
        <v>3105</v>
      </c>
      <c r="VPZ147" s="28" t="s">
        <v>3140</v>
      </c>
      <c r="VQA147" s="28" t="s">
        <v>3141</v>
      </c>
      <c r="VQB147" s="31">
        <v>1995</v>
      </c>
      <c r="VQC147" s="35"/>
      <c r="VQD147" s="31">
        <v>2019</v>
      </c>
      <c r="VQE147" s="26"/>
      <c r="VQF147" s="14" t="s">
        <v>3142</v>
      </c>
      <c r="VQG147" s="55" t="s">
        <v>3105</v>
      </c>
      <c r="VQH147" s="28" t="s">
        <v>3140</v>
      </c>
      <c r="VQI147" s="28" t="s">
        <v>3141</v>
      </c>
      <c r="VQJ147" s="31">
        <v>1995</v>
      </c>
      <c r="VQK147" s="35"/>
      <c r="VQL147" s="31">
        <v>2019</v>
      </c>
      <c r="VQM147" s="26"/>
      <c r="VQN147" s="14" t="s">
        <v>3142</v>
      </c>
      <c r="VQO147" s="55" t="s">
        <v>3105</v>
      </c>
      <c r="VQP147" s="28" t="s">
        <v>3140</v>
      </c>
      <c r="VQQ147" s="28" t="s">
        <v>3141</v>
      </c>
      <c r="VQR147" s="31">
        <v>1995</v>
      </c>
      <c r="VQS147" s="35"/>
      <c r="VQT147" s="31">
        <v>2019</v>
      </c>
      <c r="VQU147" s="26"/>
      <c r="VQV147" s="14" t="s">
        <v>3142</v>
      </c>
      <c r="VQW147" s="55" t="s">
        <v>3105</v>
      </c>
      <c r="VQX147" s="28" t="s">
        <v>3140</v>
      </c>
      <c r="VQY147" s="28" t="s">
        <v>3141</v>
      </c>
      <c r="VQZ147" s="31">
        <v>1995</v>
      </c>
      <c r="VRA147" s="35"/>
      <c r="VRB147" s="31">
        <v>2019</v>
      </c>
      <c r="VRC147" s="26"/>
      <c r="VRD147" s="14" t="s">
        <v>3142</v>
      </c>
      <c r="VRE147" s="55" t="s">
        <v>3105</v>
      </c>
      <c r="VRF147" s="28" t="s">
        <v>3140</v>
      </c>
      <c r="VRG147" s="28" t="s">
        <v>3141</v>
      </c>
      <c r="VRH147" s="31">
        <v>1995</v>
      </c>
      <c r="VRI147" s="35"/>
      <c r="VRJ147" s="31">
        <v>2019</v>
      </c>
      <c r="VRK147" s="26"/>
      <c r="VRL147" s="14" t="s">
        <v>3142</v>
      </c>
      <c r="VRM147" s="55" t="s">
        <v>3105</v>
      </c>
      <c r="VRN147" s="28" t="s">
        <v>3140</v>
      </c>
      <c r="VRO147" s="28" t="s">
        <v>3141</v>
      </c>
      <c r="VRP147" s="31">
        <v>1995</v>
      </c>
      <c r="VRQ147" s="35"/>
      <c r="VRR147" s="31">
        <v>2019</v>
      </c>
      <c r="VRS147" s="26"/>
      <c r="VRT147" s="14" t="s">
        <v>3142</v>
      </c>
      <c r="VRU147" s="55" t="s">
        <v>3105</v>
      </c>
      <c r="VRV147" s="28" t="s">
        <v>3140</v>
      </c>
      <c r="VRW147" s="28" t="s">
        <v>3141</v>
      </c>
      <c r="VRX147" s="31">
        <v>1995</v>
      </c>
      <c r="VRY147" s="35"/>
      <c r="VRZ147" s="31">
        <v>2019</v>
      </c>
      <c r="VSA147" s="26"/>
      <c r="VSB147" s="14" t="s">
        <v>3142</v>
      </c>
      <c r="VSC147" s="55" t="s">
        <v>3105</v>
      </c>
      <c r="VSD147" s="28" t="s">
        <v>3140</v>
      </c>
      <c r="VSE147" s="28" t="s">
        <v>3141</v>
      </c>
      <c r="VSF147" s="31">
        <v>1995</v>
      </c>
      <c r="VSG147" s="35"/>
      <c r="VSH147" s="31">
        <v>2019</v>
      </c>
      <c r="VSI147" s="26"/>
      <c r="VSJ147" s="14" t="s">
        <v>3142</v>
      </c>
      <c r="VSK147" s="55" t="s">
        <v>3105</v>
      </c>
      <c r="VSL147" s="28" t="s">
        <v>3140</v>
      </c>
      <c r="VSM147" s="28" t="s">
        <v>3141</v>
      </c>
      <c r="VSN147" s="31">
        <v>1995</v>
      </c>
      <c r="VSO147" s="35"/>
      <c r="VSP147" s="31">
        <v>2019</v>
      </c>
      <c r="VSQ147" s="26"/>
      <c r="VSR147" s="14" t="s">
        <v>3142</v>
      </c>
      <c r="VSS147" s="55" t="s">
        <v>3105</v>
      </c>
      <c r="VST147" s="28" t="s">
        <v>3140</v>
      </c>
      <c r="VSU147" s="28" t="s">
        <v>3141</v>
      </c>
      <c r="VSV147" s="31">
        <v>1995</v>
      </c>
      <c r="VSW147" s="35"/>
      <c r="VSX147" s="31">
        <v>2019</v>
      </c>
      <c r="VSY147" s="26"/>
      <c r="VSZ147" s="14" t="s">
        <v>3142</v>
      </c>
      <c r="VTA147" s="55" t="s">
        <v>3105</v>
      </c>
      <c r="VTB147" s="28" t="s">
        <v>3140</v>
      </c>
      <c r="VTC147" s="28" t="s">
        <v>3141</v>
      </c>
      <c r="VTD147" s="31">
        <v>1995</v>
      </c>
      <c r="VTE147" s="35"/>
      <c r="VTF147" s="31">
        <v>2019</v>
      </c>
      <c r="VTG147" s="26"/>
      <c r="VTH147" s="14" t="s">
        <v>3142</v>
      </c>
      <c r="VTI147" s="55" t="s">
        <v>3105</v>
      </c>
      <c r="VTJ147" s="28" t="s">
        <v>3140</v>
      </c>
      <c r="VTK147" s="28" t="s">
        <v>3141</v>
      </c>
      <c r="VTL147" s="31">
        <v>1995</v>
      </c>
      <c r="VTM147" s="35"/>
      <c r="VTN147" s="31">
        <v>2019</v>
      </c>
      <c r="VTO147" s="26"/>
      <c r="VTP147" s="14" t="s">
        <v>3142</v>
      </c>
      <c r="VTQ147" s="55" t="s">
        <v>3105</v>
      </c>
      <c r="VTR147" s="28" t="s">
        <v>3140</v>
      </c>
      <c r="VTS147" s="28" t="s">
        <v>3141</v>
      </c>
      <c r="VTT147" s="31">
        <v>1995</v>
      </c>
      <c r="VTU147" s="35"/>
      <c r="VTV147" s="31">
        <v>2019</v>
      </c>
      <c r="VTW147" s="26"/>
      <c r="VTX147" s="14" t="s">
        <v>3142</v>
      </c>
      <c r="VTY147" s="55" t="s">
        <v>3105</v>
      </c>
      <c r="VTZ147" s="28" t="s">
        <v>3140</v>
      </c>
      <c r="VUA147" s="28" t="s">
        <v>3141</v>
      </c>
      <c r="VUB147" s="31">
        <v>1995</v>
      </c>
      <c r="VUC147" s="35"/>
      <c r="VUD147" s="31">
        <v>2019</v>
      </c>
      <c r="VUE147" s="26"/>
      <c r="VUF147" s="14" t="s">
        <v>3142</v>
      </c>
      <c r="VUG147" s="55" t="s">
        <v>3105</v>
      </c>
      <c r="VUH147" s="28" t="s">
        <v>3140</v>
      </c>
      <c r="VUI147" s="28" t="s">
        <v>3141</v>
      </c>
      <c r="VUJ147" s="31">
        <v>1995</v>
      </c>
      <c r="VUK147" s="35"/>
      <c r="VUL147" s="31">
        <v>2019</v>
      </c>
      <c r="VUM147" s="26"/>
      <c r="VUN147" s="14" t="s">
        <v>3142</v>
      </c>
      <c r="VUO147" s="55" t="s">
        <v>3105</v>
      </c>
      <c r="VUP147" s="28" t="s">
        <v>3140</v>
      </c>
      <c r="VUQ147" s="28" t="s">
        <v>3141</v>
      </c>
      <c r="VUR147" s="31">
        <v>1995</v>
      </c>
      <c r="VUS147" s="35"/>
      <c r="VUT147" s="31">
        <v>2019</v>
      </c>
      <c r="VUU147" s="26"/>
      <c r="VUV147" s="14" t="s">
        <v>3142</v>
      </c>
      <c r="VUW147" s="55" t="s">
        <v>3105</v>
      </c>
      <c r="VUX147" s="28" t="s">
        <v>3140</v>
      </c>
      <c r="VUY147" s="28" t="s">
        <v>3141</v>
      </c>
      <c r="VUZ147" s="31">
        <v>1995</v>
      </c>
      <c r="VVA147" s="35"/>
      <c r="VVB147" s="31">
        <v>2019</v>
      </c>
      <c r="VVC147" s="26"/>
      <c r="VVD147" s="14" t="s">
        <v>3142</v>
      </c>
      <c r="VVE147" s="55" t="s">
        <v>3105</v>
      </c>
      <c r="VVF147" s="28" t="s">
        <v>3140</v>
      </c>
      <c r="VVG147" s="28" t="s">
        <v>3141</v>
      </c>
      <c r="VVH147" s="31">
        <v>1995</v>
      </c>
      <c r="VVI147" s="35"/>
      <c r="VVJ147" s="31">
        <v>2019</v>
      </c>
      <c r="VVK147" s="26"/>
      <c r="VVL147" s="14" t="s">
        <v>3142</v>
      </c>
      <c r="VVM147" s="55" t="s">
        <v>3105</v>
      </c>
      <c r="VVN147" s="28" t="s">
        <v>3140</v>
      </c>
      <c r="VVO147" s="28" t="s">
        <v>3141</v>
      </c>
      <c r="VVP147" s="31">
        <v>1995</v>
      </c>
      <c r="VVQ147" s="35"/>
      <c r="VVR147" s="31">
        <v>2019</v>
      </c>
      <c r="VVS147" s="26"/>
      <c r="VVT147" s="14" t="s">
        <v>3142</v>
      </c>
      <c r="VVU147" s="55" t="s">
        <v>3105</v>
      </c>
      <c r="VVV147" s="28" t="s">
        <v>3140</v>
      </c>
      <c r="VVW147" s="28" t="s">
        <v>3141</v>
      </c>
      <c r="VVX147" s="31">
        <v>1995</v>
      </c>
      <c r="VVY147" s="35"/>
      <c r="VVZ147" s="31">
        <v>2019</v>
      </c>
      <c r="VWA147" s="26"/>
      <c r="VWB147" s="14" t="s">
        <v>3142</v>
      </c>
      <c r="VWC147" s="55" t="s">
        <v>3105</v>
      </c>
      <c r="VWD147" s="28" t="s">
        <v>3140</v>
      </c>
      <c r="VWE147" s="28" t="s">
        <v>3141</v>
      </c>
      <c r="VWF147" s="31">
        <v>1995</v>
      </c>
      <c r="VWG147" s="35"/>
      <c r="VWH147" s="31">
        <v>2019</v>
      </c>
      <c r="VWI147" s="26"/>
      <c r="VWJ147" s="14" t="s">
        <v>3142</v>
      </c>
      <c r="VWK147" s="55" t="s">
        <v>3105</v>
      </c>
      <c r="VWL147" s="28" t="s">
        <v>3140</v>
      </c>
      <c r="VWM147" s="28" t="s">
        <v>3141</v>
      </c>
      <c r="VWN147" s="31">
        <v>1995</v>
      </c>
      <c r="VWO147" s="35"/>
      <c r="VWP147" s="31">
        <v>2019</v>
      </c>
      <c r="VWQ147" s="26"/>
      <c r="VWR147" s="14" t="s">
        <v>3142</v>
      </c>
      <c r="VWS147" s="55" t="s">
        <v>3105</v>
      </c>
      <c r="VWT147" s="28" t="s">
        <v>3140</v>
      </c>
      <c r="VWU147" s="28" t="s">
        <v>3141</v>
      </c>
      <c r="VWV147" s="31">
        <v>1995</v>
      </c>
      <c r="VWW147" s="35"/>
      <c r="VWX147" s="31">
        <v>2019</v>
      </c>
      <c r="VWY147" s="26"/>
      <c r="VWZ147" s="14" t="s">
        <v>3142</v>
      </c>
      <c r="VXA147" s="55" t="s">
        <v>3105</v>
      </c>
      <c r="VXB147" s="28" t="s">
        <v>3140</v>
      </c>
      <c r="VXC147" s="28" t="s">
        <v>3141</v>
      </c>
      <c r="VXD147" s="31">
        <v>1995</v>
      </c>
      <c r="VXE147" s="35"/>
      <c r="VXF147" s="31">
        <v>2019</v>
      </c>
      <c r="VXG147" s="26"/>
      <c r="VXH147" s="14" t="s">
        <v>3142</v>
      </c>
      <c r="VXI147" s="55" t="s">
        <v>3105</v>
      </c>
      <c r="VXJ147" s="28" t="s">
        <v>3140</v>
      </c>
      <c r="VXK147" s="28" t="s">
        <v>3141</v>
      </c>
      <c r="VXL147" s="31">
        <v>1995</v>
      </c>
      <c r="VXM147" s="35"/>
      <c r="VXN147" s="31">
        <v>2019</v>
      </c>
      <c r="VXO147" s="26"/>
      <c r="VXP147" s="14" t="s">
        <v>3142</v>
      </c>
      <c r="VXQ147" s="55" t="s">
        <v>3105</v>
      </c>
      <c r="VXR147" s="28" t="s">
        <v>3140</v>
      </c>
      <c r="VXS147" s="28" t="s">
        <v>3141</v>
      </c>
      <c r="VXT147" s="31">
        <v>1995</v>
      </c>
      <c r="VXU147" s="35"/>
      <c r="VXV147" s="31">
        <v>2019</v>
      </c>
      <c r="VXW147" s="26"/>
      <c r="VXX147" s="14" t="s">
        <v>3142</v>
      </c>
      <c r="VXY147" s="55" t="s">
        <v>3105</v>
      </c>
      <c r="VXZ147" s="28" t="s">
        <v>3140</v>
      </c>
      <c r="VYA147" s="28" t="s">
        <v>3141</v>
      </c>
      <c r="VYB147" s="31">
        <v>1995</v>
      </c>
      <c r="VYC147" s="35"/>
      <c r="VYD147" s="31">
        <v>2019</v>
      </c>
      <c r="VYE147" s="26"/>
      <c r="VYF147" s="14" t="s">
        <v>3142</v>
      </c>
      <c r="VYG147" s="55" t="s">
        <v>3105</v>
      </c>
      <c r="VYH147" s="28" t="s">
        <v>3140</v>
      </c>
      <c r="VYI147" s="28" t="s">
        <v>3141</v>
      </c>
      <c r="VYJ147" s="31">
        <v>1995</v>
      </c>
      <c r="VYK147" s="35"/>
      <c r="VYL147" s="31">
        <v>2019</v>
      </c>
      <c r="VYM147" s="26"/>
      <c r="VYN147" s="14" t="s">
        <v>3142</v>
      </c>
      <c r="VYO147" s="55" t="s">
        <v>3105</v>
      </c>
      <c r="VYP147" s="28" t="s">
        <v>3140</v>
      </c>
      <c r="VYQ147" s="28" t="s">
        <v>3141</v>
      </c>
      <c r="VYR147" s="31">
        <v>1995</v>
      </c>
      <c r="VYS147" s="35"/>
      <c r="VYT147" s="31">
        <v>2019</v>
      </c>
      <c r="VYU147" s="26"/>
      <c r="VYV147" s="14" t="s">
        <v>3142</v>
      </c>
      <c r="VYW147" s="55" t="s">
        <v>3105</v>
      </c>
      <c r="VYX147" s="28" t="s">
        <v>3140</v>
      </c>
      <c r="VYY147" s="28" t="s">
        <v>3141</v>
      </c>
      <c r="VYZ147" s="31">
        <v>1995</v>
      </c>
      <c r="VZA147" s="35"/>
      <c r="VZB147" s="31">
        <v>2019</v>
      </c>
      <c r="VZC147" s="26"/>
      <c r="VZD147" s="14" t="s">
        <v>3142</v>
      </c>
      <c r="VZE147" s="55" t="s">
        <v>3105</v>
      </c>
      <c r="VZF147" s="28" t="s">
        <v>3140</v>
      </c>
      <c r="VZG147" s="28" t="s">
        <v>3141</v>
      </c>
      <c r="VZH147" s="31">
        <v>1995</v>
      </c>
      <c r="VZI147" s="35"/>
      <c r="VZJ147" s="31">
        <v>2019</v>
      </c>
      <c r="VZK147" s="26"/>
      <c r="VZL147" s="14" t="s">
        <v>3142</v>
      </c>
      <c r="VZM147" s="55" t="s">
        <v>3105</v>
      </c>
      <c r="VZN147" s="28" t="s">
        <v>3140</v>
      </c>
      <c r="VZO147" s="28" t="s">
        <v>3141</v>
      </c>
      <c r="VZP147" s="31">
        <v>1995</v>
      </c>
      <c r="VZQ147" s="35"/>
      <c r="VZR147" s="31">
        <v>2019</v>
      </c>
      <c r="VZS147" s="26"/>
      <c r="VZT147" s="14" t="s">
        <v>3142</v>
      </c>
      <c r="VZU147" s="55" t="s">
        <v>3105</v>
      </c>
      <c r="VZV147" s="28" t="s">
        <v>3140</v>
      </c>
      <c r="VZW147" s="28" t="s">
        <v>3141</v>
      </c>
      <c r="VZX147" s="31">
        <v>1995</v>
      </c>
      <c r="VZY147" s="35"/>
      <c r="VZZ147" s="31">
        <v>2019</v>
      </c>
      <c r="WAA147" s="26"/>
      <c r="WAB147" s="14" t="s">
        <v>3142</v>
      </c>
      <c r="WAC147" s="55" t="s">
        <v>3105</v>
      </c>
      <c r="WAD147" s="28" t="s">
        <v>3140</v>
      </c>
      <c r="WAE147" s="28" t="s">
        <v>3141</v>
      </c>
      <c r="WAF147" s="31">
        <v>1995</v>
      </c>
      <c r="WAG147" s="35"/>
      <c r="WAH147" s="31">
        <v>2019</v>
      </c>
      <c r="WAI147" s="26"/>
      <c r="WAJ147" s="14" t="s">
        <v>3142</v>
      </c>
      <c r="WAK147" s="55" t="s">
        <v>3105</v>
      </c>
      <c r="WAL147" s="28" t="s">
        <v>3140</v>
      </c>
      <c r="WAM147" s="28" t="s">
        <v>3141</v>
      </c>
      <c r="WAN147" s="31">
        <v>1995</v>
      </c>
      <c r="WAO147" s="35"/>
      <c r="WAP147" s="31">
        <v>2019</v>
      </c>
      <c r="WAQ147" s="26"/>
      <c r="WAR147" s="14" t="s">
        <v>3142</v>
      </c>
      <c r="WAS147" s="55" t="s">
        <v>3105</v>
      </c>
      <c r="WAT147" s="28" t="s">
        <v>3140</v>
      </c>
      <c r="WAU147" s="28" t="s">
        <v>3141</v>
      </c>
      <c r="WAV147" s="31">
        <v>1995</v>
      </c>
      <c r="WAW147" s="35"/>
      <c r="WAX147" s="31">
        <v>2019</v>
      </c>
      <c r="WAY147" s="26"/>
      <c r="WAZ147" s="14" t="s">
        <v>3142</v>
      </c>
      <c r="WBA147" s="55" t="s">
        <v>3105</v>
      </c>
      <c r="WBB147" s="28" t="s">
        <v>3140</v>
      </c>
      <c r="WBC147" s="28" t="s">
        <v>3141</v>
      </c>
      <c r="WBD147" s="31">
        <v>1995</v>
      </c>
      <c r="WBE147" s="35"/>
      <c r="WBF147" s="31">
        <v>2019</v>
      </c>
      <c r="WBG147" s="26"/>
      <c r="WBH147" s="14" t="s">
        <v>3142</v>
      </c>
      <c r="WBI147" s="55" t="s">
        <v>3105</v>
      </c>
      <c r="WBJ147" s="28" t="s">
        <v>3140</v>
      </c>
      <c r="WBK147" s="28" t="s">
        <v>3141</v>
      </c>
      <c r="WBL147" s="31">
        <v>1995</v>
      </c>
      <c r="WBM147" s="35"/>
      <c r="WBN147" s="31">
        <v>2019</v>
      </c>
      <c r="WBO147" s="26"/>
      <c r="WBP147" s="14" t="s">
        <v>3142</v>
      </c>
      <c r="WBQ147" s="55" t="s">
        <v>3105</v>
      </c>
      <c r="WBR147" s="28" t="s">
        <v>3140</v>
      </c>
      <c r="WBS147" s="28" t="s">
        <v>3141</v>
      </c>
      <c r="WBT147" s="31">
        <v>1995</v>
      </c>
      <c r="WBU147" s="35"/>
      <c r="WBV147" s="31">
        <v>2019</v>
      </c>
      <c r="WBW147" s="26"/>
      <c r="WBX147" s="14" t="s">
        <v>3142</v>
      </c>
      <c r="WBY147" s="55" t="s">
        <v>3105</v>
      </c>
      <c r="WBZ147" s="28" t="s">
        <v>3140</v>
      </c>
      <c r="WCA147" s="28" t="s">
        <v>3141</v>
      </c>
      <c r="WCB147" s="31">
        <v>1995</v>
      </c>
      <c r="WCC147" s="35"/>
      <c r="WCD147" s="31">
        <v>2019</v>
      </c>
      <c r="WCE147" s="26"/>
      <c r="WCF147" s="14" t="s">
        <v>3142</v>
      </c>
      <c r="WCG147" s="55" t="s">
        <v>3105</v>
      </c>
      <c r="WCH147" s="28" t="s">
        <v>3140</v>
      </c>
      <c r="WCI147" s="28" t="s">
        <v>3141</v>
      </c>
      <c r="WCJ147" s="31">
        <v>1995</v>
      </c>
      <c r="WCK147" s="35"/>
      <c r="WCL147" s="31">
        <v>2019</v>
      </c>
      <c r="WCM147" s="26"/>
      <c r="WCN147" s="14" t="s">
        <v>3142</v>
      </c>
      <c r="WCO147" s="55" t="s">
        <v>3105</v>
      </c>
      <c r="WCP147" s="28" t="s">
        <v>3140</v>
      </c>
      <c r="WCQ147" s="28" t="s">
        <v>3141</v>
      </c>
      <c r="WCR147" s="31">
        <v>1995</v>
      </c>
      <c r="WCS147" s="35"/>
      <c r="WCT147" s="31">
        <v>2019</v>
      </c>
      <c r="WCU147" s="26"/>
      <c r="WCV147" s="14" t="s">
        <v>3142</v>
      </c>
      <c r="WCW147" s="55" t="s">
        <v>3105</v>
      </c>
      <c r="WCX147" s="28" t="s">
        <v>3140</v>
      </c>
      <c r="WCY147" s="28" t="s">
        <v>3141</v>
      </c>
      <c r="WCZ147" s="31">
        <v>1995</v>
      </c>
      <c r="WDA147" s="35"/>
      <c r="WDB147" s="31">
        <v>2019</v>
      </c>
      <c r="WDC147" s="26"/>
      <c r="WDD147" s="14" t="s">
        <v>3142</v>
      </c>
      <c r="WDE147" s="55" t="s">
        <v>3105</v>
      </c>
      <c r="WDF147" s="28" t="s">
        <v>3140</v>
      </c>
      <c r="WDG147" s="28" t="s">
        <v>3141</v>
      </c>
      <c r="WDH147" s="31">
        <v>1995</v>
      </c>
      <c r="WDI147" s="35"/>
      <c r="WDJ147" s="31">
        <v>2019</v>
      </c>
      <c r="WDK147" s="26"/>
      <c r="WDL147" s="14" t="s">
        <v>3142</v>
      </c>
      <c r="WDM147" s="55" t="s">
        <v>3105</v>
      </c>
      <c r="WDN147" s="28" t="s">
        <v>3140</v>
      </c>
      <c r="WDO147" s="28" t="s">
        <v>3141</v>
      </c>
      <c r="WDP147" s="31">
        <v>1995</v>
      </c>
      <c r="WDQ147" s="35"/>
      <c r="WDR147" s="31">
        <v>2019</v>
      </c>
      <c r="WDS147" s="26"/>
      <c r="WDT147" s="14" t="s">
        <v>3142</v>
      </c>
      <c r="WDU147" s="55" t="s">
        <v>3105</v>
      </c>
      <c r="WDV147" s="28" t="s">
        <v>3140</v>
      </c>
      <c r="WDW147" s="28" t="s">
        <v>3141</v>
      </c>
      <c r="WDX147" s="31">
        <v>1995</v>
      </c>
      <c r="WDY147" s="35"/>
      <c r="WDZ147" s="31">
        <v>2019</v>
      </c>
      <c r="WEA147" s="26"/>
      <c r="WEB147" s="14" t="s">
        <v>3142</v>
      </c>
      <c r="WEC147" s="55" t="s">
        <v>3105</v>
      </c>
      <c r="WED147" s="28" t="s">
        <v>3140</v>
      </c>
      <c r="WEE147" s="28" t="s">
        <v>3141</v>
      </c>
      <c r="WEF147" s="31">
        <v>1995</v>
      </c>
      <c r="WEG147" s="35"/>
      <c r="WEH147" s="31">
        <v>2019</v>
      </c>
      <c r="WEI147" s="26"/>
      <c r="WEJ147" s="14" t="s">
        <v>3142</v>
      </c>
      <c r="WEK147" s="55" t="s">
        <v>3105</v>
      </c>
      <c r="WEL147" s="28" t="s">
        <v>3140</v>
      </c>
      <c r="WEM147" s="28" t="s">
        <v>3141</v>
      </c>
      <c r="WEN147" s="31">
        <v>1995</v>
      </c>
      <c r="WEO147" s="35"/>
      <c r="WEP147" s="31">
        <v>2019</v>
      </c>
      <c r="WEQ147" s="26"/>
      <c r="WER147" s="14" t="s">
        <v>3142</v>
      </c>
      <c r="WES147" s="55" t="s">
        <v>3105</v>
      </c>
      <c r="WET147" s="28" t="s">
        <v>3140</v>
      </c>
      <c r="WEU147" s="28" t="s">
        <v>3141</v>
      </c>
      <c r="WEV147" s="31">
        <v>1995</v>
      </c>
      <c r="WEW147" s="35"/>
      <c r="WEX147" s="31">
        <v>2019</v>
      </c>
      <c r="WEY147" s="26"/>
      <c r="WEZ147" s="14" t="s">
        <v>3142</v>
      </c>
      <c r="WFA147" s="55" t="s">
        <v>3105</v>
      </c>
      <c r="WFB147" s="28" t="s">
        <v>3140</v>
      </c>
      <c r="WFC147" s="28" t="s">
        <v>3141</v>
      </c>
      <c r="WFD147" s="31">
        <v>1995</v>
      </c>
      <c r="WFE147" s="35"/>
      <c r="WFF147" s="31">
        <v>2019</v>
      </c>
      <c r="WFG147" s="26"/>
      <c r="WFH147" s="14" t="s">
        <v>3142</v>
      </c>
      <c r="WFI147" s="55" t="s">
        <v>3105</v>
      </c>
      <c r="WFJ147" s="28" t="s">
        <v>3140</v>
      </c>
      <c r="WFK147" s="28" t="s">
        <v>3141</v>
      </c>
      <c r="WFL147" s="31">
        <v>1995</v>
      </c>
      <c r="WFM147" s="35"/>
      <c r="WFN147" s="31">
        <v>2019</v>
      </c>
      <c r="WFO147" s="26"/>
      <c r="WFP147" s="14" t="s">
        <v>3142</v>
      </c>
      <c r="WFQ147" s="55" t="s">
        <v>3105</v>
      </c>
      <c r="WFR147" s="28" t="s">
        <v>3140</v>
      </c>
      <c r="WFS147" s="28" t="s">
        <v>3141</v>
      </c>
      <c r="WFT147" s="31">
        <v>1995</v>
      </c>
      <c r="WFU147" s="35"/>
      <c r="WFV147" s="31">
        <v>2019</v>
      </c>
      <c r="WFW147" s="26"/>
      <c r="WFX147" s="14" t="s">
        <v>3142</v>
      </c>
      <c r="WFY147" s="55" t="s">
        <v>3105</v>
      </c>
      <c r="WFZ147" s="28" t="s">
        <v>3140</v>
      </c>
      <c r="WGA147" s="28" t="s">
        <v>3141</v>
      </c>
      <c r="WGB147" s="31">
        <v>1995</v>
      </c>
      <c r="WGC147" s="35"/>
      <c r="WGD147" s="31">
        <v>2019</v>
      </c>
      <c r="WGE147" s="26"/>
      <c r="WGF147" s="14" t="s">
        <v>3142</v>
      </c>
      <c r="WGG147" s="55" t="s">
        <v>3105</v>
      </c>
      <c r="WGH147" s="28" t="s">
        <v>3140</v>
      </c>
      <c r="WGI147" s="28" t="s">
        <v>3141</v>
      </c>
      <c r="WGJ147" s="31">
        <v>1995</v>
      </c>
      <c r="WGK147" s="35"/>
      <c r="WGL147" s="31">
        <v>2019</v>
      </c>
      <c r="WGM147" s="26"/>
      <c r="WGN147" s="14" t="s">
        <v>3142</v>
      </c>
      <c r="WGO147" s="55" t="s">
        <v>3105</v>
      </c>
      <c r="WGP147" s="28" t="s">
        <v>3140</v>
      </c>
      <c r="WGQ147" s="28" t="s">
        <v>3141</v>
      </c>
      <c r="WGR147" s="31">
        <v>1995</v>
      </c>
      <c r="WGS147" s="35"/>
      <c r="WGT147" s="31">
        <v>2019</v>
      </c>
      <c r="WGU147" s="26"/>
      <c r="WGV147" s="14" t="s">
        <v>3142</v>
      </c>
      <c r="WGW147" s="55" t="s">
        <v>3105</v>
      </c>
      <c r="WGX147" s="28" t="s">
        <v>3140</v>
      </c>
      <c r="WGY147" s="28" t="s">
        <v>3141</v>
      </c>
      <c r="WGZ147" s="31">
        <v>1995</v>
      </c>
      <c r="WHA147" s="35"/>
      <c r="WHB147" s="31">
        <v>2019</v>
      </c>
      <c r="WHC147" s="26"/>
      <c r="WHD147" s="14" t="s">
        <v>3142</v>
      </c>
      <c r="WHE147" s="55" t="s">
        <v>3105</v>
      </c>
      <c r="WHF147" s="28" t="s">
        <v>3140</v>
      </c>
      <c r="WHG147" s="28" t="s">
        <v>3141</v>
      </c>
      <c r="WHH147" s="31">
        <v>1995</v>
      </c>
      <c r="WHI147" s="35"/>
      <c r="WHJ147" s="31">
        <v>2019</v>
      </c>
      <c r="WHK147" s="26"/>
      <c r="WHL147" s="14" t="s">
        <v>3142</v>
      </c>
      <c r="WHM147" s="55" t="s">
        <v>3105</v>
      </c>
      <c r="WHN147" s="28" t="s">
        <v>3140</v>
      </c>
      <c r="WHO147" s="28" t="s">
        <v>3141</v>
      </c>
      <c r="WHP147" s="31">
        <v>1995</v>
      </c>
      <c r="WHQ147" s="35"/>
      <c r="WHR147" s="31">
        <v>2019</v>
      </c>
      <c r="WHS147" s="26"/>
      <c r="WHT147" s="14" t="s">
        <v>3142</v>
      </c>
      <c r="WHU147" s="55" t="s">
        <v>3105</v>
      </c>
      <c r="WHV147" s="28" t="s">
        <v>3140</v>
      </c>
      <c r="WHW147" s="28" t="s">
        <v>3141</v>
      </c>
      <c r="WHX147" s="31">
        <v>1995</v>
      </c>
      <c r="WHY147" s="35"/>
      <c r="WHZ147" s="31">
        <v>2019</v>
      </c>
      <c r="WIA147" s="26"/>
      <c r="WIB147" s="14" t="s">
        <v>3142</v>
      </c>
      <c r="WIC147" s="55" t="s">
        <v>3105</v>
      </c>
      <c r="WID147" s="28" t="s">
        <v>3140</v>
      </c>
      <c r="WIE147" s="28" t="s">
        <v>3141</v>
      </c>
      <c r="WIF147" s="31">
        <v>1995</v>
      </c>
      <c r="WIG147" s="35"/>
      <c r="WIH147" s="31">
        <v>2019</v>
      </c>
      <c r="WII147" s="26"/>
      <c r="WIJ147" s="14" t="s">
        <v>3142</v>
      </c>
      <c r="WIK147" s="55" t="s">
        <v>3105</v>
      </c>
      <c r="WIL147" s="28" t="s">
        <v>3140</v>
      </c>
      <c r="WIM147" s="28" t="s">
        <v>3141</v>
      </c>
      <c r="WIN147" s="31">
        <v>1995</v>
      </c>
      <c r="WIO147" s="35"/>
      <c r="WIP147" s="31">
        <v>2019</v>
      </c>
      <c r="WIQ147" s="26"/>
      <c r="WIR147" s="14" t="s">
        <v>3142</v>
      </c>
      <c r="WIS147" s="55" t="s">
        <v>3105</v>
      </c>
      <c r="WIT147" s="28" t="s">
        <v>3140</v>
      </c>
      <c r="WIU147" s="28" t="s">
        <v>3141</v>
      </c>
      <c r="WIV147" s="31">
        <v>1995</v>
      </c>
      <c r="WIW147" s="35"/>
      <c r="WIX147" s="31">
        <v>2019</v>
      </c>
      <c r="WIY147" s="26"/>
      <c r="WIZ147" s="14" t="s">
        <v>3142</v>
      </c>
      <c r="WJA147" s="55" t="s">
        <v>3105</v>
      </c>
      <c r="WJB147" s="28" t="s">
        <v>3140</v>
      </c>
      <c r="WJC147" s="28" t="s">
        <v>3141</v>
      </c>
      <c r="WJD147" s="31">
        <v>1995</v>
      </c>
      <c r="WJE147" s="35"/>
      <c r="WJF147" s="31">
        <v>2019</v>
      </c>
      <c r="WJG147" s="26"/>
      <c r="WJH147" s="14" t="s">
        <v>3142</v>
      </c>
      <c r="WJI147" s="55" t="s">
        <v>3105</v>
      </c>
      <c r="WJJ147" s="28" t="s">
        <v>3140</v>
      </c>
      <c r="WJK147" s="28" t="s">
        <v>3141</v>
      </c>
      <c r="WJL147" s="31">
        <v>1995</v>
      </c>
      <c r="WJM147" s="35"/>
      <c r="WJN147" s="31">
        <v>2019</v>
      </c>
      <c r="WJO147" s="26"/>
      <c r="WJP147" s="14" t="s">
        <v>3142</v>
      </c>
      <c r="WJQ147" s="55" t="s">
        <v>3105</v>
      </c>
      <c r="WJR147" s="28" t="s">
        <v>3140</v>
      </c>
      <c r="WJS147" s="28" t="s">
        <v>3141</v>
      </c>
      <c r="WJT147" s="31">
        <v>1995</v>
      </c>
      <c r="WJU147" s="35"/>
      <c r="WJV147" s="31">
        <v>2019</v>
      </c>
      <c r="WJW147" s="26"/>
      <c r="WJX147" s="14" t="s">
        <v>3142</v>
      </c>
      <c r="WJY147" s="55" t="s">
        <v>3105</v>
      </c>
      <c r="WJZ147" s="28" t="s">
        <v>3140</v>
      </c>
      <c r="WKA147" s="28" t="s">
        <v>3141</v>
      </c>
      <c r="WKB147" s="31">
        <v>1995</v>
      </c>
      <c r="WKC147" s="35"/>
      <c r="WKD147" s="31">
        <v>2019</v>
      </c>
      <c r="WKE147" s="26"/>
      <c r="WKF147" s="14" t="s">
        <v>3142</v>
      </c>
      <c r="WKG147" s="55" t="s">
        <v>3105</v>
      </c>
      <c r="WKH147" s="28" t="s">
        <v>3140</v>
      </c>
      <c r="WKI147" s="28" t="s">
        <v>3141</v>
      </c>
      <c r="WKJ147" s="31">
        <v>1995</v>
      </c>
      <c r="WKK147" s="35"/>
      <c r="WKL147" s="31">
        <v>2019</v>
      </c>
      <c r="WKM147" s="26"/>
      <c r="WKN147" s="14" t="s">
        <v>3142</v>
      </c>
      <c r="WKO147" s="55" t="s">
        <v>3105</v>
      </c>
      <c r="WKP147" s="28" t="s">
        <v>3140</v>
      </c>
      <c r="WKQ147" s="28" t="s">
        <v>3141</v>
      </c>
      <c r="WKR147" s="31">
        <v>1995</v>
      </c>
      <c r="WKS147" s="35"/>
      <c r="WKT147" s="31">
        <v>2019</v>
      </c>
      <c r="WKU147" s="26"/>
      <c r="WKV147" s="14" t="s">
        <v>3142</v>
      </c>
      <c r="WKW147" s="55" t="s">
        <v>3105</v>
      </c>
      <c r="WKX147" s="28" t="s">
        <v>3140</v>
      </c>
      <c r="WKY147" s="28" t="s">
        <v>3141</v>
      </c>
      <c r="WKZ147" s="31">
        <v>1995</v>
      </c>
      <c r="WLA147" s="35"/>
      <c r="WLB147" s="31">
        <v>2019</v>
      </c>
      <c r="WLC147" s="26"/>
      <c r="WLD147" s="14" t="s">
        <v>3142</v>
      </c>
      <c r="WLE147" s="55" t="s">
        <v>3105</v>
      </c>
      <c r="WLF147" s="28" t="s">
        <v>3140</v>
      </c>
      <c r="WLG147" s="28" t="s">
        <v>3141</v>
      </c>
      <c r="WLH147" s="31">
        <v>1995</v>
      </c>
      <c r="WLI147" s="35"/>
      <c r="WLJ147" s="31">
        <v>2019</v>
      </c>
      <c r="WLK147" s="26"/>
      <c r="WLL147" s="14" t="s">
        <v>3142</v>
      </c>
      <c r="WLM147" s="55" t="s">
        <v>3105</v>
      </c>
      <c r="WLN147" s="28" t="s">
        <v>3140</v>
      </c>
      <c r="WLO147" s="28" t="s">
        <v>3141</v>
      </c>
      <c r="WLP147" s="31">
        <v>1995</v>
      </c>
      <c r="WLQ147" s="35"/>
      <c r="WLR147" s="31">
        <v>2019</v>
      </c>
      <c r="WLS147" s="26"/>
      <c r="WLT147" s="14" t="s">
        <v>3142</v>
      </c>
      <c r="WLU147" s="55" t="s">
        <v>3105</v>
      </c>
      <c r="WLV147" s="28" t="s">
        <v>3140</v>
      </c>
      <c r="WLW147" s="28" t="s">
        <v>3141</v>
      </c>
      <c r="WLX147" s="31">
        <v>1995</v>
      </c>
      <c r="WLY147" s="35"/>
      <c r="WLZ147" s="31">
        <v>2019</v>
      </c>
      <c r="WMA147" s="26"/>
      <c r="WMB147" s="14" t="s">
        <v>3142</v>
      </c>
      <c r="WMC147" s="55" t="s">
        <v>3105</v>
      </c>
      <c r="WMD147" s="28" t="s">
        <v>3140</v>
      </c>
      <c r="WME147" s="28" t="s">
        <v>3141</v>
      </c>
      <c r="WMF147" s="31">
        <v>1995</v>
      </c>
      <c r="WMG147" s="35"/>
      <c r="WMH147" s="31">
        <v>2019</v>
      </c>
      <c r="WMI147" s="26"/>
      <c r="WMJ147" s="14" t="s">
        <v>3142</v>
      </c>
      <c r="WMK147" s="55" t="s">
        <v>3105</v>
      </c>
      <c r="WML147" s="28" t="s">
        <v>3140</v>
      </c>
      <c r="WMM147" s="28" t="s">
        <v>3141</v>
      </c>
      <c r="WMN147" s="31">
        <v>1995</v>
      </c>
      <c r="WMO147" s="35"/>
      <c r="WMP147" s="31">
        <v>2019</v>
      </c>
      <c r="WMQ147" s="26"/>
      <c r="WMR147" s="14" t="s">
        <v>3142</v>
      </c>
      <c r="WMS147" s="55" t="s">
        <v>3105</v>
      </c>
      <c r="WMT147" s="28" t="s">
        <v>3140</v>
      </c>
      <c r="WMU147" s="28" t="s">
        <v>3141</v>
      </c>
      <c r="WMV147" s="31">
        <v>1995</v>
      </c>
      <c r="WMW147" s="35"/>
      <c r="WMX147" s="31">
        <v>2019</v>
      </c>
      <c r="WMY147" s="26"/>
      <c r="WMZ147" s="14" t="s">
        <v>3142</v>
      </c>
      <c r="WNA147" s="55" t="s">
        <v>3105</v>
      </c>
      <c r="WNB147" s="28" t="s">
        <v>3140</v>
      </c>
      <c r="WNC147" s="28" t="s">
        <v>3141</v>
      </c>
      <c r="WND147" s="31">
        <v>1995</v>
      </c>
      <c r="WNE147" s="35"/>
      <c r="WNF147" s="31">
        <v>2019</v>
      </c>
      <c r="WNG147" s="26"/>
      <c r="WNH147" s="14" t="s">
        <v>3142</v>
      </c>
      <c r="WNI147" s="55" t="s">
        <v>3105</v>
      </c>
      <c r="WNJ147" s="28" t="s">
        <v>3140</v>
      </c>
      <c r="WNK147" s="28" t="s">
        <v>3141</v>
      </c>
      <c r="WNL147" s="31">
        <v>1995</v>
      </c>
      <c r="WNM147" s="35"/>
      <c r="WNN147" s="31">
        <v>2019</v>
      </c>
      <c r="WNO147" s="26"/>
      <c r="WNP147" s="14" t="s">
        <v>3142</v>
      </c>
      <c r="WNQ147" s="55" t="s">
        <v>3105</v>
      </c>
      <c r="WNR147" s="28" t="s">
        <v>3140</v>
      </c>
      <c r="WNS147" s="28" t="s">
        <v>3141</v>
      </c>
      <c r="WNT147" s="31">
        <v>1995</v>
      </c>
      <c r="WNU147" s="35"/>
      <c r="WNV147" s="31">
        <v>2019</v>
      </c>
      <c r="WNW147" s="26"/>
      <c r="WNX147" s="14" t="s">
        <v>3142</v>
      </c>
      <c r="WNY147" s="55" t="s">
        <v>3105</v>
      </c>
      <c r="WNZ147" s="28" t="s">
        <v>3140</v>
      </c>
      <c r="WOA147" s="28" t="s">
        <v>3141</v>
      </c>
      <c r="WOB147" s="31">
        <v>1995</v>
      </c>
      <c r="WOC147" s="35"/>
      <c r="WOD147" s="31">
        <v>2019</v>
      </c>
      <c r="WOE147" s="26"/>
      <c r="WOF147" s="14" t="s">
        <v>3142</v>
      </c>
      <c r="WOG147" s="55" t="s">
        <v>3105</v>
      </c>
      <c r="WOH147" s="28" t="s">
        <v>3140</v>
      </c>
      <c r="WOI147" s="28" t="s">
        <v>3141</v>
      </c>
      <c r="WOJ147" s="31">
        <v>1995</v>
      </c>
      <c r="WOK147" s="35"/>
      <c r="WOL147" s="31">
        <v>2019</v>
      </c>
      <c r="WOM147" s="26"/>
      <c r="WON147" s="14" t="s">
        <v>3142</v>
      </c>
      <c r="WOO147" s="55" t="s">
        <v>3105</v>
      </c>
      <c r="WOP147" s="28" t="s">
        <v>3140</v>
      </c>
      <c r="WOQ147" s="28" t="s">
        <v>3141</v>
      </c>
      <c r="WOR147" s="31">
        <v>1995</v>
      </c>
      <c r="WOS147" s="35"/>
      <c r="WOT147" s="31">
        <v>2019</v>
      </c>
      <c r="WOU147" s="26"/>
      <c r="WOV147" s="14" t="s">
        <v>3142</v>
      </c>
      <c r="WOW147" s="55" t="s">
        <v>3105</v>
      </c>
      <c r="WOX147" s="28" t="s">
        <v>3140</v>
      </c>
      <c r="WOY147" s="28" t="s">
        <v>3141</v>
      </c>
      <c r="WOZ147" s="31">
        <v>1995</v>
      </c>
      <c r="WPA147" s="35"/>
      <c r="WPB147" s="31">
        <v>2019</v>
      </c>
      <c r="WPC147" s="26"/>
      <c r="WPD147" s="14" t="s">
        <v>3142</v>
      </c>
      <c r="WPE147" s="55" t="s">
        <v>3105</v>
      </c>
      <c r="WPF147" s="28" t="s">
        <v>3140</v>
      </c>
      <c r="WPG147" s="28" t="s">
        <v>3141</v>
      </c>
      <c r="WPH147" s="31">
        <v>1995</v>
      </c>
      <c r="WPI147" s="35"/>
      <c r="WPJ147" s="31">
        <v>2019</v>
      </c>
      <c r="WPK147" s="26"/>
      <c r="WPL147" s="14" t="s">
        <v>3142</v>
      </c>
      <c r="WPM147" s="55" t="s">
        <v>3105</v>
      </c>
      <c r="WPN147" s="28" t="s">
        <v>3140</v>
      </c>
      <c r="WPO147" s="28" t="s">
        <v>3141</v>
      </c>
      <c r="WPP147" s="31">
        <v>1995</v>
      </c>
      <c r="WPQ147" s="35"/>
      <c r="WPR147" s="31">
        <v>2019</v>
      </c>
      <c r="WPS147" s="26"/>
      <c r="WPT147" s="14" t="s">
        <v>3142</v>
      </c>
      <c r="WPU147" s="55" t="s">
        <v>3105</v>
      </c>
      <c r="WPV147" s="28" t="s">
        <v>3140</v>
      </c>
      <c r="WPW147" s="28" t="s">
        <v>3141</v>
      </c>
      <c r="WPX147" s="31">
        <v>1995</v>
      </c>
      <c r="WPY147" s="35"/>
      <c r="WPZ147" s="31">
        <v>2019</v>
      </c>
      <c r="WQA147" s="26"/>
      <c r="WQB147" s="14" t="s">
        <v>3142</v>
      </c>
      <c r="WQC147" s="55" t="s">
        <v>3105</v>
      </c>
      <c r="WQD147" s="28" t="s">
        <v>3140</v>
      </c>
      <c r="WQE147" s="28" t="s">
        <v>3141</v>
      </c>
      <c r="WQF147" s="31">
        <v>1995</v>
      </c>
      <c r="WQG147" s="35"/>
      <c r="WQH147" s="31">
        <v>2019</v>
      </c>
      <c r="WQI147" s="26"/>
      <c r="WQJ147" s="14" t="s">
        <v>3142</v>
      </c>
      <c r="WQK147" s="55" t="s">
        <v>3105</v>
      </c>
      <c r="WQL147" s="28" t="s">
        <v>3140</v>
      </c>
      <c r="WQM147" s="28" t="s">
        <v>3141</v>
      </c>
      <c r="WQN147" s="31">
        <v>1995</v>
      </c>
      <c r="WQO147" s="35"/>
      <c r="WQP147" s="31">
        <v>2019</v>
      </c>
      <c r="WQQ147" s="26"/>
      <c r="WQR147" s="14" t="s">
        <v>3142</v>
      </c>
      <c r="WQS147" s="55" t="s">
        <v>3105</v>
      </c>
      <c r="WQT147" s="28" t="s">
        <v>3140</v>
      </c>
      <c r="WQU147" s="28" t="s">
        <v>3141</v>
      </c>
      <c r="WQV147" s="31">
        <v>1995</v>
      </c>
      <c r="WQW147" s="35"/>
      <c r="WQX147" s="31">
        <v>2019</v>
      </c>
      <c r="WQY147" s="26"/>
      <c r="WQZ147" s="14" t="s">
        <v>3142</v>
      </c>
      <c r="WRA147" s="55" t="s">
        <v>3105</v>
      </c>
      <c r="WRB147" s="28" t="s">
        <v>3140</v>
      </c>
      <c r="WRC147" s="28" t="s">
        <v>3141</v>
      </c>
      <c r="WRD147" s="31">
        <v>1995</v>
      </c>
      <c r="WRE147" s="35"/>
      <c r="WRF147" s="31">
        <v>2019</v>
      </c>
      <c r="WRG147" s="26"/>
      <c r="WRH147" s="14" t="s">
        <v>3142</v>
      </c>
      <c r="WRI147" s="55" t="s">
        <v>3105</v>
      </c>
      <c r="WRJ147" s="28" t="s">
        <v>3140</v>
      </c>
      <c r="WRK147" s="28" t="s">
        <v>3141</v>
      </c>
      <c r="WRL147" s="31">
        <v>1995</v>
      </c>
      <c r="WRM147" s="35"/>
      <c r="WRN147" s="31">
        <v>2019</v>
      </c>
      <c r="WRO147" s="26"/>
      <c r="WRP147" s="14" t="s">
        <v>3142</v>
      </c>
      <c r="WRQ147" s="55" t="s">
        <v>3105</v>
      </c>
      <c r="WRR147" s="28" t="s">
        <v>3140</v>
      </c>
      <c r="WRS147" s="28" t="s">
        <v>3141</v>
      </c>
      <c r="WRT147" s="31">
        <v>1995</v>
      </c>
      <c r="WRU147" s="35"/>
      <c r="WRV147" s="31">
        <v>2019</v>
      </c>
      <c r="WRW147" s="26"/>
      <c r="WRX147" s="14" t="s">
        <v>3142</v>
      </c>
      <c r="WRY147" s="55" t="s">
        <v>3105</v>
      </c>
      <c r="WRZ147" s="28" t="s">
        <v>3140</v>
      </c>
      <c r="WSA147" s="28" t="s">
        <v>3141</v>
      </c>
      <c r="WSB147" s="31">
        <v>1995</v>
      </c>
      <c r="WSC147" s="35"/>
      <c r="WSD147" s="31">
        <v>2019</v>
      </c>
      <c r="WSE147" s="26"/>
      <c r="WSF147" s="14" t="s">
        <v>3142</v>
      </c>
      <c r="WSG147" s="55" t="s">
        <v>3105</v>
      </c>
      <c r="WSH147" s="28" t="s">
        <v>3140</v>
      </c>
      <c r="WSI147" s="28" t="s">
        <v>3141</v>
      </c>
      <c r="WSJ147" s="31">
        <v>1995</v>
      </c>
      <c r="WSK147" s="35"/>
      <c r="WSL147" s="31">
        <v>2019</v>
      </c>
      <c r="WSM147" s="26"/>
      <c r="WSN147" s="14" t="s">
        <v>3142</v>
      </c>
      <c r="WSO147" s="55" t="s">
        <v>3105</v>
      </c>
      <c r="WSP147" s="28" t="s">
        <v>3140</v>
      </c>
      <c r="WSQ147" s="28" t="s">
        <v>3141</v>
      </c>
      <c r="WSR147" s="31">
        <v>1995</v>
      </c>
      <c r="WSS147" s="35"/>
      <c r="WST147" s="31">
        <v>2019</v>
      </c>
      <c r="WSU147" s="26"/>
      <c r="WSV147" s="14" t="s">
        <v>3142</v>
      </c>
      <c r="WSW147" s="55" t="s">
        <v>3105</v>
      </c>
      <c r="WSX147" s="28" t="s">
        <v>3140</v>
      </c>
      <c r="WSY147" s="28" t="s">
        <v>3141</v>
      </c>
      <c r="WSZ147" s="31">
        <v>1995</v>
      </c>
      <c r="WTA147" s="35"/>
      <c r="WTB147" s="31">
        <v>2019</v>
      </c>
      <c r="WTC147" s="26"/>
      <c r="WTD147" s="14" t="s">
        <v>3142</v>
      </c>
      <c r="WTE147" s="55" t="s">
        <v>3105</v>
      </c>
      <c r="WTF147" s="28" t="s">
        <v>3140</v>
      </c>
      <c r="WTG147" s="28" t="s">
        <v>3141</v>
      </c>
      <c r="WTH147" s="31">
        <v>1995</v>
      </c>
      <c r="WTI147" s="35"/>
      <c r="WTJ147" s="31">
        <v>2019</v>
      </c>
      <c r="WTK147" s="26"/>
      <c r="WTL147" s="14" t="s">
        <v>3142</v>
      </c>
      <c r="WTM147" s="55" t="s">
        <v>3105</v>
      </c>
      <c r="WTN147" s="28" t="s">
        <v>3140</v>
      </c>
      <c r="WTO147" s="28" t="s">
        <v>3141</v>
      </c>
      <c r="WTP147" s="31">
        <v>1995</v>
      </c>
      <c r="WTQ147" s="35"/>
      <c r="WTR147" s="31">
        <v>2019</v>
      </c>
      <c r="WTS147" s="26"/>
      <c r="WTT147" s="14" t="s">
        <v>3142</v>
      </c>
      <c r="WTU147" s="55" t="s">
        <v>3105</v>
      </c>
      <c r="WTV147" s="28" t="s">
        <v>3140</v>
      </c>
      <c r="WTW147" s="28" t="s">
        <v>3141</v>
      </c>
      <c r="WTX147" s="31">
        <v>1995</v>
      </c>
      <c r="WTY147" s="35"/>
      <c r="WTZ147" s="31">
        <v>2019</v>
      </c>
      <c r="WUA147" s="26"/>
      <c r="WUB147" s="14" t="s">
        <v>3142</v>
      </c>
      <c r="WUC147" s="55" t="s">
        <v>3105</v>
      </c>
      <c r="WUD147" s="28" t="s">
        <v>3140</v>
      </c>
      <c r="WUE147" s="28" t="s">
        <v>3141</v>
      </c>
      <c r="WUF147" s="31">
        <v>1995</v>
      </c>
      <c r="WUG147" s="35"/>
      <c r="WUH147" s="31">
        <v>2019</v>
      </c>
      <c r="WUI147" s="26"/>
      <c r="WUJ147" s="14" t="s">
        <v>3142</v>
      </c>
      <c r="WUK147" s="55" t="s">
        <v>3105</v>
      </c>
      <c r="WUL147" s="28" t="s">
        <v>3140</v>
      </c>
      <c r="WUM147" s="28" t="s">
        <v>3141</v>
      </c>
      <c r="WUN147" s="31">
        <v>1995</v>
      </c>
      <c r="WUO147" s="35"/>
      <c r="WUP147" s="31">
        <v>2019</v>
      </c>
      <c r="WUQ147" s="26"/>
      <c r="WUR147" s="14" t="s">
        <v>3142</v>
      </c>
      <c r="WUS147" s="55" t="s">
        <v>3105</v>
      </c>
      <c r="WUT147" s="28" t="s">
        <v>3140</v>
      </c>
      <c r="WUU147" s="28" t="s">
        <v>3141</v>
      </c>
      <c r="WUV147" s="31">
        <v>1995</v>
      </c>
      <c r="WUW147" s="35"/>
      <c r="WUX147" s="31">
        <v>2019</v>
      </c>
      <c r="WUY147" s="26"/>
      <c r="WUZ147" s="14" t="s">
        <v>3142</v>
      </c>
      <c r="WVA147" s="55" t="s">
        <v>3105</v>
      </c>
      <c r="WVB147" s="28" t="s">
        <v>3140</v>
      </c>
      <c r="WVC147" s="28" t="s">
        <v>3141</v>
      </c>
      <c r="WVD147" s="31">
        <v>1995</v>
      </c>
      <c r="WVE147" s="35"/>
      <c r="WVF147" s="31">
        <v>2019</v>
      </c>
      <c r="WVG147" s="26"/>
      <c r="WVH147" s="14" t="s">
        <v>3142</v>
      </c>
      <c r="WVI147" s="55" t="s">
        <v>3105</v>
      </c>
      <c r="WVJ147" s="28" t="s">
        <v>3140</v>
      </c>
      <c r="WVK147" s="28" t="s">
        <v>3141</v>
      </c>
      <c r="WVL147" s="31">
        <v>1995</v>
      </c>
      <c r="WVM147" s="35"/>
      <c r="WVN147" s="31">
        <v>2019</v>
      </c>
      <c r="WVO147" s="26"/>
      <c r="WVP147" s="14" t="s">
        <v>3142</v>
      </c>
      <c r="WVQ147" s="55" t="s">
        <v>3105</v>
      </c>
      <c r="WVR147" s="28" t="s">
        <v>3140</v>
      </c>
      <c r="WVS147" s="28" t="s">
        <v>3141</v>
      </c>
      <c r="WVT147" s="31">
        <v>1995</v>
      </c>
      <c r="WVU147" s="35"/>
      <c r="WVV147" s="31">
        <v>2019</v>
      </c>
      <c r="WVW147" s="26"/>
      <c r="WVX147" s="14" t="s">
        <v>3142</v>
      </c>
      <c r="WVY147" s="55" t="s">
        <v>3105</v>
      </c>
      <c r="WVZ147" s="28" t="s">
        <v>3140</v>
      </c>
      <c r="WWA147" s="28" t="s">
        <v>3141</v>
      </c>
      <c r="WWB147" s="31">
        <v>1995</v>
      </c>
      <c r="WWC147" s="35"/>
      <c r="WWD147" s="31">
        <v>2019</v>
      </c>
      <c r="WWE147" s="26"/>
      <c r="WWF147" s="14" t="s">
        <v>3142</v>
      </c>
      <c r="WWG147" s="55" t="s">
        <v>3105</v>
      </c>
      <c r="WWH147" s="28" t="s">
        <v>3140</v>
      </c>
      <c r="WWI147" s="28" t="s">
        <v>3141</v>
      </c>
      <c r="WWJ147" s="31">
        <v>1995</v>
      </c>
      <c r="WWK147" s="35"/>
      <c r="WWL147" s="31">
        <v>2019</v>
      </c>
      <c r="WWM147" s="26"/>
      <c r="WWN147" s="14" t="s">
        <v>3142</v>
      </c>
      <c r="WWO147" s="55" t="s">
        <v>3105</v>
      </c>
      <c r="WWP147" s="28" t="s">
        <v>3140</v>
      </c>
      <c r="WWQ147" s="28" t="s">
        <v>3141</v>
      </c>
      <c r="WWR147" s="31">
        <v>1995</v>
      </c>
      <c r="WWS147" s="35"/>
      <c r="WWT147" s="31">
        <v>2019</v>
      </c>
      <c r="WWU147" s="26"/>
      <c r="WWV147" s="14" t="s">
        <v>3142</v>
      </c>
      <c r="WWW147" s="55" t="s">
        <v>3105</v>
      </c>
      <c r="WWX147" s="28" t="s">
        <v>3140</v>
      </c>
      <c r="WWY147" s="28" t="s">
        <v>3141</v>
      </c>
      <c r="WWZ147" s="31">
        <v>1995</v>
      </c>
      <c r="WXA147" s="35"/>
      <c r="WXB147" s="31">
        <v>2019</v>
      </c>
      <c r="WXC147" s="26"/>
      <c r="WXD147" s="14" t="s">
        <v>3142</v>
      </c>
      <c r="WXE147" s="55" t="s">
        <v>3105</v>
      </c>
      <c r="WXF147" s="28" t="s">
        <v>3140</v>
      </c>
      <c r="WXG147" s="28" t="s">
        <v>3141</v>
      </c>
      <c r="WXH147" s="31">
        <v>1995</v>
      </c>
      <c r="WXI147" s="35"/>
      <c r="WXJ147" s="31">
        <v>2019</v>
      </c>
      <c r="WXK147" s="26"/>
      <c r="WXL147" s="14" t="s">
        <v>3142</v>
      </c>
      <c r="WXM147" s="55" t="s">
        <v>3105</v>
      </c>
      <c r="WXN147" s="28" t="s">
        <v>3140</v>
      </c>
      <c r="WXO147" s="28" t="s">
        <v>3141</v>
      </c>
      <c r="WXP147" s="31">
        <v>1995</v>
      </c>
      <c r="WXQ147" s="35"/>
      <c r="WXR147" s="31">
        <v>2019</v>
      </c>
      <c r="WXS147" s="26"/>
      <c r="WXT147" s="14" t="s">
        <v>3142</v>
      </c>
      <c r="WXU147" s="55" t="s">
        <v>3105</v>
      </c>
      <c r="WXV147" s="28" t="s">
        <v>3140</v>
      </c>
      <c r="WXW147" s="28" t="s">
        <v>3141</v>
      </c>
      <c r="WXX147" s="31">
        <v>1995</v>
      </c>
      <c r="WXY147" s="35"/>
      <c r="WXZ147" s="31">
        <v>2019</v>
      </c>
      <c r="WYA147" s="26"/>
      <c r="WYB147" s="14" t="s">
        <v>3142</v>
      </c>
      <c r="WYC147" s="55" t="s">
        <v>3105</v>
      </c>
      <c r="WYD147" s="28" t="s">
        <v>3140</v>
      </c>
      <c r="WYE147" s="28" t="s">
        <v>3141</v>
      </c>
      <c r="WYF147" s="31">
        <v>1995</v>
      </c>
      <c r="WYG147" s="35"/>
      <c r="WYH147" s="31">
        <v>2019</v>
      </c>
      <c r="WYI147" s="26"/>
      <c r="WYJ147" s="14" t="s">
        <v>3142</v>
      </c>
      <c r="WYK147" s="55" t="s">
        <v>3105</v>
      </c>
      <c r="WYL147" s="28" t="s">
        <v>3140</v>
      </c>
      <c r="WYM147" s="28" t="s">
        <v>3141</v>
      </c>
      <c r="WYN147" s="31">
        <v>1995</v>
      </c>
      <c r="WYO147" s="35"/>
      <c r="WYP147" s="31">
        <v>2019</v>
      </c>
      <c r="WYQ147" s="26"/>
      <c r="WYR147" s="14" t="s">
        <v>3142</v>
      </c>
      <c r="WYS147" s="55" t="s">
        <v>3105</v>
      </c>
      <c r="WYT147" s="28" t="s">
        <v>3140</v>
      </c>
      <c r="WYU147" s="28" t="s">
        <v>3141</v>
      </c>
      <c r="WYV147" s="31">
        <v>1995</v>
      </c>
      <c r="WYW147" s="35"/>
      <c r="WYX147" s="31">
        <v>2019</v>
      </c>
      <c r="WYY147" s="26"/>
      <c r="WYZ147" s="14" t="s">
        <v>3142</v>
      </c>
      <c r="WZA147" s="55" t="s">
        <v>3105</v>
      </c>
      <c r="WZB147" s="28" t="s">
        <v>3140</v>
      </c>
      <c r="WZC147" s="28" t="s">
        <v>3141</v>
      </c>
      <c r="WZD147" s="31">
        <v>1995</v>
      </c>
      <c r="WZE147" s="35"/>
      <c r="WZF147" s="31">
        <v>2019</v>
      </c>
      <c r="WZG147" s="26"/>
      <c r="WZH147" s="14" t="s">
        <v>3142</v>
      </c>
      <c r="WZI147" s="55" t="s">
        <v>3105</v>
      </c>
      <c r="WZJ147" s="28" t="s">
        <v>3140</v>
      </c>
      <c r="WZK147" s="28" t="s">
        <v>3141</v>
      </c>
      <c r="WZL147" s="31">
        <v>1995</v>
      </c>
      <c r="WZM147" s="35"/>
      <c r="WZN147" s="31">
        <v>2019</v>
      </c>
      <c r="WZO147" s="26"/>
      <c r="WZP147" s="14" t="s">
        <v>3142</v>
      </c>
      <c r="WZQ147" s="55" t="s">
        <v>3105</v>
      </c>
      <c r="WZR147" s="28" t="s">
        <v>3140</v>
      </c>
      <c r="WZS147" s="28" t="s">
        <v>3141</v>
      </c>
      <c r="WZT147" s="31">
        <v>1995</v>
      </c>
      <c r="WZU147" s="35"/>
      <c r="WZV147" s="31">
        <v>2019</v>
      </c>
      <c r="WZW147" s="26"/>
      <c r="WZX147" s="14" t="s">
        <v>3142</v>
      </c>
      <c r="WZY147" s="55" t="s">
        <v>3105</v>
      </c>
      <c r="WZZ147" s="28" t="s">
        <v>3140</v>
      </c>
      <c r="XAA147" s="28" t="s">
        <v>3141</v>
      </c>
      <c r="XAB147" s="31">
        <v>1995</v>
      </c>
      <c r="XAC147" s="35"/>
      <c r="XAD147" s="31">
        <v>2019</v>
      </c>
      <c r="XAE147" s="26"/>
      <c r="XAF147" s="14" t="s">
        <v>3142</v>
      </c>
      <c r="XAG147" s="55" t="s">
        <v>3105</v>
      </c>
      <c r="XAH147" s="28" t="s">
        <v>3140</v>
      </c>
      <c r="XAI147" s="28" t="s">
        <v>3141</v>
      </c>
      <c r="XAJ147" s="31">
        <v>1995</v>
      </c>
      <c r="XAK147" s="35"/>
      <c r="XAL147" s="31">
        <v>2019</v>
      </c>
      <c r="XAM147" s="26"/>
      <c r="XAN147" s="14" t="s">
        <v>3142</v>
      </c>
      <c r="XAO147" s="55" t="s">
        <v>3105</v>
      </c>
      <c r="XAP147" s="28" t="s">
        <v>3140</v>
      </c>
      <c r="XAQ147" s="28" t="s">
        <v>3141</v>
      </c>
      <c r="XAR147" s="31">
        <v>1995</v>
      </c>
      <c r="XAS147" s="35"/>
      <c r="XAT147" s="31">
        <v>2019</v>
      </c>
      <c r="XAU147" s="26"/>
      <c r="XAV147" s="14" t="s">
        <v>3142</v>
      </c>
      <c r="XAW147" s="55" t="s">
        <v>3105</v>
      </c>
      <c r="XAX147" s="28" t="s">
        <v>3140</v>
      </c>
      <c r="XAY147" s="28" t="s">
        <v>3141</v>
      </c>
      <c r="XAZ147" s="31">
        <v>1995</v>
      </c>
      <c r="XBA147" s="35"/>
      <c r="XBB147" s="31">
        <v>2019</v>
      </c>
      <c r="XBC147" s="26"/>
      <c r="XBD147" s="14" t="s">
        <v>3142</v>
      </c>
      <c r="XBE147" s="55" t="s">
        <v>3105</v>
      </c>
      <c r="XBF147" s="28" t="s">
        <v>3140</v>
      </c>
      <c r="XBG147" s="28" t="s">
        <v>3141</v>
      </c>
      <c r="XBH147" s="31">
        <v>1995</v>
      </c>
      <c r="XBI147" s="35"/>
      <c r="XBJ147" s="31">
        <v>2019</v>
      </c>
      <c r="XBK147" s="26"/>
      <c r="XBL147" s="14" t="s">
        <v>3142</v>
      </c>
      <c r="XBM147" s="55" t="s">
        <v>3105</v>
      </c>
      <c r="XBN147" s="28" t="s">
        <v>3140</v>
      </c>
      <c r="XBO147" s="28" t="s">
        <v>3141</v>
      </c>
      <c r="XBP147" s="31">
        <v>1995</v>
      </c>
      <c r="XBQ147" s="35"/>
      <c r="XBR147" s="31">
        <v>2019</v>
      </c>
      <c r="XBS147" s="26"/>
      <c r="XBT147" s="14" t="s">
        <v>3142</v>
      </c>
      <c r="XBU147" s="55" t="s">
        <v>3105</v>
      </c>
      <c r="XBV147" s="28" t="s">
        <v>3140</v>
      </c>
      <c r="XBW147" s="28" t="s">
        <v>3141</v>
      </c>
      <c r="XBX147" s="31">
        <v>1995</v>
      </c>
      <c r="XBY147" s="35"/>
      <c r="XBZ147" s="31">
        <v>2019</v>
      </c>
      <c r="XCA147" s="26"/>
      <c r="XCB147" s="14" t="s">
        <v>3142</v>
      </c>
      <c r="XCC147" s="55" t="s">
        <v>3105</v>
      </c>
      <c r="XCD147" s="28" t="s">
        <v>3140</v>
      </c>
      <c r="XCE147" s="28" t="s">
        <v>3141</v>
      </c>
      <c r="XCF147" s="31">
        <v>1995</v>
      </c>
      <c r="XCG147" s="35"/>
      <c r="XCH147" s="31">
        <v>2019</v>
      </c>
      <c r="XCI147" s="26"/>
      <c r="XCJ147" s="14" t="s">
        <v>3142</v>
      </c>
      <c r="XCK147" s="55" t="s">
        <v>3105</v>
      </c>
      <c r="XCL147" s="28" t="s">
        <v>3140</v>
      </c>
      <c r="XCM147" s="28" t="s">
        <v>3141</v>
      </c>
      <c r="XCN147" s="31">
        <v>1995</v>
      </c>
      <c r="XCO147" s="35"/>
      <c r="XCP147" s="31">
        <v>2019</v>
      </c>
      <c r="XCQ147" s="26"/>
      <c r="XCR147" s="14" t="s">
        <v>3142</v>
      </c>
      <c r="XCS147" s="55" t="s">
        <v>3105</v>
      </c>
      <c r="XCT147" s="28" t="s">
        <v>3140</v>
      </c>
      <c r="XCU147" s="28" t="s">
        <v>3141</v>
      </c>
      <c r="XCV147" s="31">
        <v>1995</v>
      </c>
      <c r="XCW147" s="35"/>
      <c r="XCX147" s="31">
        <v>2019</v>
      </c>
      <c r="XCY147" s="26"/>
      <c r="XCZ147" s="14" t="s">
        <v>3142</v>
      </c>
      <c r="XDA147" s="55" t="s">
        <v>3105</v>
      </c>
      <c r="XDB147" s="28" t="s">
        <v>3140</v>
      </c>
      <c r="XDC147" s="28" t="s">
        <v>3141</v>
      </c>
      <c r="XDD147" s="31">
        <v>1995</v>
      </c>
      <c r="XDE147" s="35"/>
      <c r="XDF147" s="31">
        <v>2019</v>
      </c>
      <c r="XDG147" s="26"/>
      <c r="XDH147" s="14" t="s">
        <v>3142</v>
      </c>
      <c r="XDI147" s="55" t="s">
        <v>3105</v>
      </c>
      <c r="XDJ147" s="28" t="s">
        <v>3140</v>
      </c>
      <c r="XDK147" s="28" t="s">
        <v>3141</v>
      </c>
      <c r="XDL147" s="31">
        <v>1995</v>
      </c>
      <c r="XDM147" s="35"/>
      <c r="XDN147" s="31">
        <v>2019</v>
      </c>
      <c r="XDO147" s="26"/>
      <c r="XDP147" s="14" t="s">
        <v>3142</v>
      </c>
      <c r="XDQ147" s="55" t="s">
        <v>3105</v>
      </c>
      <c r="XDR147" s="28" t="s">
        <v>3140</v>
      </c>
      <c r="XDS147" s="28" t="s">
        <v>3141</v>
      </c>
      <c r="XDT147" s="31">
        <v>1995</v>
      </c>
      <c r="XDU147" s="35"/>
      <c r="XDV147" s="31">
        <v>2019</v>
      </c>
      <c r="XDW147" s="26"/>
      <c r="XDX147" s="14" t="s">
        <v>3142</v>
      </c>
      <c r="XDY147" s="55" t="s">
        <v>3105</v>
      </c>
      <c r="XDZ147" s="28" t="s">
        <v>3140</v>
      </c>
      <c r="XEA147" s="28" t="s">
        <v>3141</v>
      </c>
      <c r="XEB147" s="31">
        <v>1995</v>
      </c>
      <c r="XEC147" s="35"/>
      <c r="XED147" s="31">
        <v>2019</v>
      </c>
      <c r="XEE147" s="26"/>
      <c r="XEF147" s="14" t="s">
        <v>3142</v>
      </c>
      <c r="XEG147" s="55" t="s">
        <v>3105</v>
      </c>
      <c r="XEH147" s="28" t="s">
        <v>3140</v>
      </c>
      <c r="XEI147" s="28" t="s">
        <v>3141</v>
      </c>
      <c r="XEJ147" s="31">
        <v>1995</v>
      </c>
      <c r="XEK147" s="35"/>
      <c r="XEL147" s="31">
        <v>2019</v>
      </c>
      <c r="XEM147" s="26"/>
      <c r="XEN147" s="14" t="s">
        <v>3142</v>
      </c>
      <c r="XEO147" s="55" t="s">
        <v>3105</v>
      </c>
      <c r="XEP147" s="28" t="s">
        <v>3140</v>
      </c>
      <c r="XEQ147" s="28" t="s">
        <v>3141</v>
      </c>
      <c r="XER147" s="31">
        <v>1995</v>
      </c>
      <c r="XES147" s="35"/>
      <c r="XET147" s="31">
        <v>2019</v>
      </c>
      <c r="XEU147" s="26"/>
      <c r="XEV147" s="14" t="s">
        <v>3142</v>
      </c>
      <c r="XEW147" s="55" t="s">
        <v>3105</v>
      </c>
      <c r="XEX147" s="28" t="s">
        <v>3140</v>
      </c>
      <c r="XEY147" s="28" t="s">
        <v>3141</v>
      </c>
      <c r="XEZ147" s="31">
        <v>1995</v>
      </c>
      <c r="XFA147" s="35"/>
      <c r="XFB147" s="31">
        <v>2019</v>
      </c>
      <c r="XFC147" s="26"/>
      <c r="XFD147" s="14" t="s">
        <v>3142</v>
      </c>
    </row>
    <row r="148" spans="1:16384" customFormat="1" ht="15" customHeight="1" x14ac:dyDescent="0.25">
      <c r="A148" s="55" t="s">
        <v>3114</v>
      </c>
      <c r="B148" s="28" t="s">
        <v>3143</v>
      </c>
      <c r="C148" s="28" t="s">
        <v>3144</v>
      </c>
      <c r="D148" s="31">
        <v>1995</v>
      </c>
      <c r="E148" s="35">
        <v>2019</v>
      </c>
      <c r="F148" s="31">
        <v>2019</v>
      </c>
      <c r="G148" s="26"/>
      <c r="H148" s="14" t="s">
        <v>3145</v>
      </c>
      <c r="I148" s="55"/>
      <c r="J148" s="28"/>
      <c r="K148" s="28"/>
      <c r="L148" s="31"/>
      <c r="M148" s="35"/>
      <c r="N148" s="31"/>
      <c r="O148" s="26"/>
      <c r="P148" s="14"/>
      <c r="Q148" s="55"/>
      <c r="R148" s="28"/>
      <c r="S148" s="28"/>
      <c r="T148" s="31"/>
      <c r="U148" s="35"/>
      <c r="V148" s="31"/>
      <c r="W148" s="26"/>
      <c r="X148" s="14"/>
      <c r="Y148" s="55"/>
      <c r="Z148" s="28"/>
      <c r="AA148" s="28"/>
      <c r="AB148" s="31"/>
      <c r="AC148" s="35"/>
      <c r="AD148" s="31"/>
      <c r="AE148" s="26"/>
      <c r="AF148" s="14"/>
      <c r="AG148" s="55"/>
      <c r="AH148" s="28"/>
      <c r="AI148" s="28"/>
      <c r="AJ148" s="31"/>
      <c r="AK148" s="35"/>
      <c r="AL148" s="31"/>
      <c r="AM148" s="26"/>
      <c r="AN148" s="14"/>
      <c r="AO148" s="55"/>
      <c r="AP148" s="28"/>
      <c r="AQ148" s="28"/>
      <c r="AR148" s="31"/>
      <c r="AS148" s="35"/>
      <c r="AT148" s="31"/>
      <c r="AU148" s="26"/>
      <c r="AV148" s="14"/>
      <c r="AW148" s="55"/>
      <c r="AX148" s="28"/>
      <c r="AY148" s="28"/>
      <c r="AZ148" s="31"/>
      <c r="BA148" s="35"/>
      <c r="BB148" s="31"/>
      <c r="BC148" s="26"/>
      <c r="BD148" s="14"/>
      <c r="BE148" s="55"/>
      <c r="BF148" s="28"/>
      <c r="BG148" s="28"/>
      <c r="BH148" s="31"/>
      <c r="BI148" s="35"/>
      <c r="BJ148" s="31"/>
      <c r="BK148" s="26"/>
      <c r="BL148" s="14"/>
      <c r="BM148" s="55"/>
      <c r="BN148" s="28"/>
      <c r="BO148" s="28"/>
      <c r="BP148" s="31"/>
      <c r="BQ148" s="35"/>
      <c r="BR148" s="31"/>
      <c r="BS148" s="26"/>
      <c r="BT148" s="14"/>
      <c r="BU148" s="55"/>
      <c r="BV148" s="28"/>
      <c r="BW148" s="28"/>
      <c r="BX148" s="31"/>
      <c r="BY148" s="35"/>
      <c r="BZ148" s="31"/>
      <c r="CA148" s="26"/>
      <c r="CB148" s="14"/>
      <c r="CC148" s="55"/>
      <c r="CD148" s="28"/>
      <c r="CE148" s="28"/>
      <c r="CF148" s="31"/>
      <c r="CG148" s="35"/>
      <c r="CH148" s="31"/>
      <c r="CI148" s="26"/>
      <c r="CJ148" s="14"/>
      <c r="CK148" s="55"/>
      <c r="CL148" s="28"/>
      <c r="CM148" s="28"/>
      <c r="CN148" s="31"/>
      <c r="CO148" s="35"/>
      <c r="CP148" s="31"/>
      <c r="CQ148" s="26"/>
      <c r="CR148" s="14"/>
      <c r="CS148" s="55"/>
      <c r="CT148" s="28"/>
      <c r="CU148" s="28"/>
      <c r="CV148" s="31"/>
      <c r="CW148" s="35"/>
      <c r="CX148" s="31"/>
      <c r="CY148" s="26"/>
      <c r="CZ148" s="14"/>
      <c r="DA148" s="55"/>
      <c r="DB148" s="28"/>
      <c r="DC148" s="28"/>
      <c r="DD148" s="31"/>
      <c r="DE148" s="35"/>
      <c r="DF148" s="31"/>
      <c r="DG148" s="26"/>
      <c r="DH148" s="14"/>
      <c r="DI148" s="55"/>
      <c r="DJ148" s="28"/>
      <c r="DK148" s="28"/>
      <c r="DL148" s="31"/>
      <c r="DM148" s="35"/>
      <c r="DN148" s="31"/>
      <c r="DO148" s="26"/>
      <c r="DP148" s="14"/>
      <c r="DQ148" s="55"/>
      <c r="DR148" s="28"/>
      <c r="DS148" s="28"/>
      <c r="DT148" s="31"/>
      <c r="DU148" s="35"/>
      <c r="DV148" s="31"/>
      <c r="DW148" s="26"/>
      <c r="DX148" s="14"/>
      <c r="DY148" s="55"/>
      <c r="DZ148" s="28"/>
      <c r="EA148" s="28"/>
      <c r="EB148" s="31"/>
      <c r="EC148" s="35"/>
      <c r="ED148" s="31"/>
      <c r="EE148" s="26"/>
      <c r="EF148" s="14"/>
      <c r="EG148" s="55"/>
      <c r="EH148" s="28"/>
      <c r="EI148" s="28"/>
      <c r="EJ148" s="31"/>
      <c r="EK148" s="35"/>
      <c r="EL148" s="31"/>
      <c r="EM148" s="26"/>
      <c r="EN148" s="14"/>
      <c r="EO148" s="55"/>
      <c r="EP148" s="28"/>
      <c r="EQ148" s="28"/>
      <c r="ER148" s="31"/>
      <c r="ES148" s="35"/>
      <c r="ET148" s="31"/>
      <c r="EU148" s="26"/>
      <c r="EV148" s="14"/>
      <c r="EW148" s="55"/>
      <c r="EX148" s="28"/>
      <c r="EY148" s="28"/>
      <c r="EZ148" s="31"/>
      <c r="FA148" s="35"/>
      <c r="FB148" s="31"/>
      <c r="FC148" s="26"/>
      <c r="FD148" s="14"/>
      <c r="FE148" s="55"/>
      <c r="FF148" s="28"/>
      <c r="FG148" s="28"/>
      <c r="FH148" s="31"/>
      <c r="FI148" s="35"/>
      <c r="FJ148" s="31"/>
      <c r="FK148" s="26"/>
      <c r="FL148" s="14"/>
      <c r="FM148" s="55"/>
      <c r="FN148" s="28"/>
      <c r="FO148" s="28"/>
      <c r="FP148" s="31"/>
      <c r="FQ148" s="35"/>
      <c r="FR148" s="31"/>
      <c r="FS148" s="26"/>
      <c r="FT148" s="14"/>
      <c r="FU148" s="55"/>
      <c r="FV148" s="28"/>
      <c r="FW148" s="28"/>
      <c r="FX148" s="31"/>
      <c r="FY148" s="35"/>
      <c r="FZ148" s="31"/>
      <c r="GA148" s="26"/>
      <c r="GB148" s="14"/>
      <c r="GC148" s="55"/>
      <c r="GD148" s="28"/>
      <c r="GE148" s="28"/>
      <c r="GF148" s="31"/>
      <c r="GG148" s="35"/>
      <c r="GH148" s="31"/>
      <c r="GI148" s="26"/>
      <c r="GJ148" s="14"/>
      <c r="GK148" s="55"/>
      <c r="GL148" s="28"/>
      <c r="GM148" s="28"/>
      <c r="GN148" s="31"/>
      <c r="GO148" s="35"/>
      <c r="GP148" s="31"/>
      <c r="GQ148" s="26"/>
      <c r="GR148" s="14"/>
      <c r="GS148" s="55"/>
      <c r="GT148" s="28"/>
      <c r="GU148" s="28"/>
      <c r="GV148" s="31"/>
      <c r="GW148" s="35"/>
      <c r="GX148" s="31"/>
      <c r="GY148" s="26"/>
      <c r="GZ148" s="14"/>
      <c r="HA148" s="55"/>
      <c r="HB148" s="28"/>
      <c r="HC148" s="28"/>
      <c r="HD148" s="31"/>
      <c r="HE148" s="35"/>
      <c r="HF148" s="31"/>
      <c r="HG148" s="26"/>
      <c r="HH148" s="14"/>
      <c r="HI148" s="55"/>
      <c r="HJ148" s="28"/>
      <c r="HK148" s="28"/>
      <c r="HL148" s="31"/>
      <c r="HM148" s="35"/>
      <c r="HN148" s="31"/>
      <c r="HO148" s="26"/>
      <c r="HP148" s="14"/>
      <c r="HQ148" s="55"/>
      <c r="HR148" s="28"/>
      <c r="HS148" s="28"/>
      <c r="HT148" s="31"/>
      <c r="HU148" s="35"/>
      <c r="HV148" s="31"/>
      <c r="HW148" s="26"/>
      <c r="HX148" s="14"/>
      <c r="HY148" s="55"/>
      <c r="HZ148" s="28"/>
      <c r="IA148" s="28"/>
      <c r="IB148" s="31"/>
      <c r="IC148" s="35"/>
      <c r="ID148" s="31"/>
      <c r="IE148" s="26"/>
      <c r="IF148" s="14"/>
      <c r="IG148" s="55"/>
      <c r="IH148" s="28"/>
      <c r="II148" s="28"/>
      <c r="IJ148" s="31"/>
      <c r="IK148" s="35"/>
      <c r="IL148" s="31"/>
      <c r="IM148" s="26"/>
      <c r="IN148" s="14"/>
      <c r="IO148" s="55"/>
      <c r="IP148" s="28"/>
      <c r="IQ148" s="28"/>
      <c r="IR148" s="31"/>
      <c r="IS148" s="35"/>
      <c r="IT148" s="31"/>
      <c r="IU148" s="26"/>
      <c r="IV148" s="14"/>
      <c r="IW148" s="55"/>
      <c r="IX148" s="28"/>
      <c r="IY148" s="28"/>
      <c r="IZ148" s="31"/>
      <c r="JA148" s="35"/>
      <c r="JB148" s="31"/>
      <c r="JC148" s="26"/>
      <c r="JD148" s="14"/>
      <c r="JE148" s="55"/>
      <c r="JF148" s="28"/>
      <c r="JG148" s="28"/>
      <c r="JH148" s="31"/>
      <c r="JI148" s="35"/>
      <c r="JJ148" s="31"/>
      <c r="JK148" s="26"/>
      <c r="JL148" s="14"/>
      <c r="JM148" s="55"/>
      <c r="JN148" s="28"/>
      <c r="JO148" s="28"/>
      <c r="JP148" s="31"/>
      <c r="JQ148" s="35"/>
      <c r="JR148" s="31"/>
      <c r="JS148" s="26"/>
      <c r="JT148" s="14"/>
      <c r="JU148" s="55"/>
      <c r="JV148" s="28"/>
      <c r="JW148" s="28"/>
      <c r="JX148" s="31"/>
      <c r="JY148" s="35"/>
      <c r="JZ148" s="31"/>
      <c r="KA148" s="26"/>
      <c r="KB148" s="14"/>
      <c r="KC148" s="55"/>
      <c r="KD148" s="28"/>
      <c r="KE148" s="28"/>
      <c r="KF148" s="31"/>
      <c r="KG148" s="35"/>
      <c r="KH148" s="31"/>
      <c r="KI148" s="26"/>
      <c r="KJ148" s="14"/>
      <c r="KK148" s="55"/>
      <c r="KL148" s="28"/>
      <c r="KM148" s="28"/>
      <c r="KN148" s="31"/>
      <c r="KO148" s="35"/>
      <c r="KP148" s="31"/>
      <c r="KQ148" s="26"/>
      <c r="KR148" s="14"/>
      <c r="KS148" s="55"/>
      <c r="KT148" s="28"/>
      <c r="KU148" s="28"/>
      <c r="KV148" s="31"/>
      <c r="KW148" s="35"/>
      <c r="KX148" s="31"/>
      <c r="KY148" s="26"/>
      <c r="KZ148" s="14"/>
      <c r="LA148" s="55"/>
      <c r="LB148" s="28"/>
      <c r="LC148" s="28"/>
      <c r="LD148" s="31"/>
      <c r="LE148" s="35"/>
      <c r="LF148" s="31"/>
      <c r="LG148" s="26"/>
      <c r="LH148" s="14"/>
      <c r="LI148" s="55"/>
      <c r="LJ148" s="28"/>
      <c r="LK148" s="28"/>
      <c r="LL148" s="31"/>
      <c r="LM148" s="35"/>
      <c r="LN148" s="31"/>
      <c r="LO148" s="26"/>
      <c r="LP148" s="14"/>
      <c r="LQ148" s="55"/>
      <c r="LR148" s="28"/>
      <c r="LS148" s="28"/>
      <c r="LT148" s="31"/>
      <c r="LU148" s="35"/>
      <c r="LV148" s="31"/>
      <c r="LW148" s="26"/>
      <c r="LX148" s="14"/>
      <c r="LY148" s="55"/>
      <c r="LZ148" s="28"/>
      <c r="MA148" s="28"/>
      <c r="MB148" s="31"/>
      <c r="MC148" s="35"/>
      <c r="MD148" s="31"/>
      <c r="ME148" s="26"/>
      <c r="MF148" s="14"/>
      <c r="MG148" s="55"/>
      <c r="MH148" s="28"/>
      <c r="MI148" s="28"/>
      <c r="MJ148" s="31"/>
      <c r="MK148" s="35"/>
      <c r="ML148" s="31"/>
      <c r="MM148" s="26"/>
      <c r="MN148" s="14"/>
      <c r="MO148" s="55"/>
      <c r="MP148" s="28"/>
      <c r="MQ148" s="28"/>
      <c r="MR148" s="31"/>
      <c r="MS148" s="35"/>
      <c r="MT148" s="31"/>
      <c r="MU148" s="26"/>
      <c r="MV148" s="14"/>
      <c r="MW148" s="55"/>
      <c r="MX148" s="28"/>
      <c r="MY148" s="28"/>
      <c r="MZ148" s="31"/>
      <c r="NA148" s="35"/>
      <c r="NB148" s="31"/>
      <c r="NC148" s="26"/>
      <c r="ND148" s="14"/>
      <c r="NE148" s="55"/>
      <c r="NF148" s="28"/>
      <c r="NG148" s="28"/>
      <c r="NH148" s="31"/>
      <c r="NI148" s="35"/>
      <c r="NJ148" s="31"/>
      <c r="NK148" s="26"/>
      <c r="NL148" s="14"/>
      <c r="NM148" s="55"/>
      <c r="NN148" s="28"/>
      <c r="NO148" s="28"/>
      <c r="NP148" s="31"/>
      <c r="NQ148" s="35"/>
      <c r="NR148" s="31"/>
      <c r="NS148" s="26"/>
      <c r="NT148" s="14"/>
      <c r="NU148" s="55"/>
      <c r="NV148" s="28"/>
      <c r="NW148" s="28"/>
      <c r="NX148" s="31"/>
      <c r="NY148" s="35"/>
      <c r="NZ148" s="31"/>
      <c r="OA148" s="26"/>
      <c r="OB148" s="14"/>
      <c r="OC148" s="55"/>
      <c r="OD148" s="28"/>
      <c r="OE148" s="28"/>
      <c r="OF148" s="31"/>
      <c r="OG148" s="35"/>
      <c r="OH148" s="31"/>
      <c r="OI148" s="26"/>
      <c r="OJ148" s="14"/>
      <c r="OK148" s="55"/>
      <c r="OL148" s="28"/>
      <c r="OM148" s="28"/>
      <c r="ON148" s="31"/>
      <c r="OO148" s="35"/>
      <c r="OP148" s="31"/>
      <c r="OQ148" s="26"/>
      <c r="OR148" s="14"/>
      <c r="OS148" s="55"/>
      <c r="OT148" s="28"/>
      <c r="OU148" s="28"/>
      <c r="OV148" s="31"/>
      <c r="OW148" s="35"/>
      <c r="OX148" s="31"/>
      <c r="OY148" s="26"/>
      <c r="OZ148" s="14"/>
      <c r="PA148" s="55"/>
      <c r="PB148" s="28"/>
      <c r="PC148" s="28"/>
      <c r="PD148" s="31"/>
      <c r="PE148" s="35"/>
      <c r="PF148" s="31"/>
      <c r="PG148" s="26"/>
      <c r="PH148" s="14"/>
      <c r="PI148" s="55"/>
      <c r="PJ148" s="28"/>
      <c r="PK148" s="28"/>
      <c r="PL148" s="31"/>
      <c r="PM148" s="35"/>
      <c r="PN148" s="31"/>
      <c r="PO148" s="26"/>
      <c r="PP148" s="14"/>
      <c r="PQ148" s="55"/>
      <c r="PR148" s="28"/>
      <c r="PS148" s="28"/>
      <c r="PT148" s="31"/>
      <c r="PU148" s="35"/>
      <c r="PV148" s="31"/>
      <c r="PW148" s="26"/>
      <c r="PX148" s="14"/>
      <c r="PY148" s="55"/>
      <c r="PZ148" s="28"/>
      <c r="QA148" s="28"/>
      <c r="QB148" s="31"/>
      <c r="QC148" s="35"/>
      <c r="QD148" s="31"/>
      <c r="QE148" s="26"/>
      <c r="QF148" s="14"/>
      <c r="QG148" s="55"/>
      <c r="QH148" s="28"/>
      <c r="QI148" s="28"/>
      <c r="QJ148" s="31"/>
      <c r="QK148" s="35"/>
      <c r="QL148" s="31"/>
      <c r="QM148" s="26"/>
      <c r="QN148" s="14"/>
      <c r="QO148" s="55"/>
      <c r="QP148" s="28"/>
      <c r="QQ148" s="28"/>
      <c r="QR148" s="31"/>
      <c r="QS148" s="35"/>
      <c r="QT148" s="31"/>
      <c r="QU148" s="26"/>
      <c r="QV148" s="14"/>
      <c r="QW148" s="55"/>
      <c r="QX148" s="28"/>
      <c r="QY148" s="28"/>
      <c r="QZ148" s="31"/>
      <c r="RA148" s="35"/>
      <c r="RB148" s="31"/>
      <c r="RC148" s="26"/>
      <c r="RD148" s="14"/>
      <c r="RE148" s="55"/>
      <c r="RF148" s="28"/>
      <c r="RG148" s="28"/>
      <c r="RH148" s="31"/>
      <c r="RI148" s="35"/>
      <c r="RJ148" s="31"/>
      <c r="RK148" s="26"/>
      <c r="RL148" s="14"/>
      <c r="RM148" s="55"/>
      <c r="RN148" s="28"/>
      <c r="RO148" s="28"/>
      <c r="RP148" s="31"/>
      <c r="RQ148" s="35"/>
      <c r="RR148" s="31"/>
      <c r="RS148" s="26"/>
      <c r="RT148" s="14"/>
      <c r="RU148" s="55"/>
      <c r="RV148" s="28"/>
      <c r="RW148" s="28"/>
      <c r="RX148" s="31"/>
      <c r="RY148" s="35"/>
      <c r="RZ148" s="31"/>
      <c r="SA148" s="26"/>
      <c r="SB148" s="14"/>
      <c r="SC148" s="55"/>
      <c r="SD148" s="28"/>
      <c r="SE148" s="28"/>
      <c r="SF148" s="31"/>
      <c r="SG148" s="35"/>
      <c r="SH148" s="31"/>
      <c r="SI148" s="26"/>
      <c r="SJ148" s="14"/>
      <c r="SK148" s="55"/>
      <c r="SL148" s="28"/>
      <c r="SM148" s="28"/>
      <c r="SN148" s="31"/>
      <c r="SO148" s="35"/>
      <c r="SP148" s="31"/>
      <c r="SQ148" s="26"/>
      <c r="SR148" s="14"/>
      <c r="SS148" s="55"/>
      <c r="ST148" s="28"/>
      <c r="SU148" s="28"/>
      <c r="SV148" s="31"/>
      <c r="SW148" s="35"/>
      <c r="SX148" s="31"/>
      <c r="SY148" s="26"/>
      <c r="SZ148" s="14"/>
      <c r="TA148" s="55"/>
      <c r="TB148" s="28"/>
      <c r="TC148" s="28"/>
      <c r="TD148" s="31"/>
      <c r="TE148" s="35"/>
      <c r="TF148" s="31"/>
      <c r="TG148" s="26"/>
      <c r="TH148" s="14"/>
      <c r="TI148" s="55"/>
      <c r="TJ148" s="28"/>
      <c r="TK148" s="28"/>
      <c r="TL148" s="31"/>
      <c r="TM148" s="35"/>
      <c r="TN148" s="31"/>
      <c r="TO148" s="26"/>
      <c r="TP148" s="14"/>
      <c r="TQ148" s="55"/>
      <c r="TR148" s="28"/>
      <c r="TS148" s="28"/>
      <c r="TT148" s="31"/>
      <c r="TU148" s="35"/>
      <c r="TV148" s="31"/>
      <c r="TW148" s="26"/>
      <c r="TX148" s="14"/>
      <c r="TY148" s="55"/>
      <c r="TZ148" s="28"/>
      <c r="UA148" s="28"/>
      <c r="UB148" s="31"/>
      <c r="UC148" s="35"/>
      <c r="UD148" s="31"/>
      <c r="UE148" s="26"/>
      <c r="UF148" s="14"/>
      <c r="UG148" s="55"/>
      <c r="UH148" s="28"/>
      <c r="UI148" s="28"/>
      <c r="UJ148" s="31"/>
      <c r="UK148" s="35"/>
      <c r="UL148" s="31"/>
      <c r="UM148" s="26"/>
      <c r="UN148" s="14"/>
      <c r="UO148" s="55"/>
      <c r="UP148" s="28"/>
      <c r="UQ148" s="28"/>
      <c r="UR148" s="31"/>
      <c r="US148" s="35"/>
      <c r="UT148" s="31"/>
      <c r="UU148" s="26"/>
      <c r="UV148" s="14"/>
      <c r="UW148" s="55"/>
      <c r="UX148" s="28"/>
      <c r="UY148" s="28"/>
      <c r="UZ148" s="31"/>
      <c r="VA148" s="35"/>
      <c r="VB148" s="31"/>
      <c r="VC148" s="26"/>
      <c r="VD148" s="14"/>
      <c r="VE148" s="55"/>
      <c r="VF148" s="28"/>
      <c r="VG148" s="28"/>
      <c r="VH148" s="31"/>
      <c r="VI148" s="35"/>
      <c r="VJ148" s="31"/>
      <c r="VK148" s="26"/>
      <c r="VL148" s="14"/>
      <c r="VM148" s="55"/>
      <c r="VN148" s="28"/>
      <c r="VO148" s="28"/>
      <c r="VP148" s="31"/>
      <c r="VQ148" s="35"/>
      <c r="VR148" s="31"/>
      <c r="VS148" s="26"/>
      <c r="VT148" s="14"/>
      <c r="VU148" s="55"/>
      <c r="VV148" s="28"/>
      <c r="VW148" s="28"/>
      <c r="VX148" s="31"/>
      <c r="VY148" s="35"/>
      <c r="VZ148" s="31"/>
      <c r="WA148" s="26"/>
      <c r="WB148" s="14"/>
      <c r="WC148" s="55"/>
      <c r="WD148" s="28"/>
      <c r="WE148" s="28"/>
      <c r="WF148" s="31"/>
      <c r="WG148" s="35"/>
      <c r="WH148" s="31"/>
      <c r="WI148" s="26"/>
      <c r="WJ148" s="14"/>
      <c r="WK148" s="55"/>
      <c r="WL148" s="28"/>
      <c r="WM148" s="28"/>
      <c r="WN148" s="31"/>
      <c r="WO148" s="35"/>
      <c r="WP148" s="31"/>
      <c r="WQ148" s="26"/>
      <c r="WR148" s="14"/>
      <c r="WS148" s="55"/>
      <c r="WT148" s="28"/>
      <c r="WU148" s="28"/>
      <c r="WV148" s="31"/>
      <c r="WW148" s="35"/>
      <c r="WX148" s="31"/>
      <c r="WY148" s="26"/>
      <c r="WZ148" s="14"/>
      <c r="XA148" s="55"/>
      <c r="XB148" s="28"/>
      <c r="XC148" s="28"/>
      <c r="XD148" s="31"/>
      <c r="XE148" s="35"/>
      <c r="XF148" s="31"/>
      <c r="XG148" s="26"/>
      <c r="XH148" s="14"/>
      <c r="XI148" s="55"/>
      <c r="XJ148" s="28"/>
      <c r="XK148" s="28"/>
      <c r="XL148" s="31"/>
      <c r="XM148" s="35"/>
      <c r="XN148" s="31"/>
      <c r="XO148" s="26"/>
      <c r="XP148" s="14"/>
      <c r="XQ148" s="55"/>
      <c r="XR148" s="28"/>
      <c r="XS148" s="28"/>
      <c r="XT148" s="31"/>
      <c r="XU148" s="35"/>
      <c r="XV148" s="31"/>
      <c r="XW148" s="26"/>
      <c r="XX148" s="14"/>
      <c r="XY148" s="55"/>
      <c r="XZ148" s="28"/>
      <c r="YA148" s="28"/>
      <c r="YB148" s="31"/>
      <c r="YC148" s="35"/>
      <c r="YD148" s="31"/>
      <c r="YE148" s="26"/>
      <c r="YF148" s="14"/>
      <c r="YG148" s="55"/>
      <c r="YH148" s="28"/>
      <c r="YI148" s="28"/>
      <c r="YJ148" s="31"/>
      <c r="YK148" s="35"/>
      <c r="YL148" s="31"/>
      <c r="YM148" s="26"/>
      <c r="YN148" s="14"/>
      <c r="YO148" s="55"/>
      <c r="YP148" s="28"/>
      <c r="YQ148" s="28"/>
      <c r="YR148" s="31"/>
      <c r="YS148" s="35"/>
      <c r="YT148" s="31"/>
      <c r="YU148" s="26"/>
      <c r="YV148" s="14"/>
      <c r="YW148" s="55"/>
      <c r="YX148" s="28"/>
      <c r="YY148" s="28"/>
      <c r="YZ148" s="31"/>
      <c r="ZA148" s="35"/>
      <c r="ZB148" s="31"/>
      <c r="ZC148" s="26"/>
      <c r="ZD148" s="14"/>
      <c r="ZE148" s="55"/>
      <c r="ZF148" s="28"/>
      <c r="ZG148" s="28"/>
      <c r="ZH148" s="31"/>
      <c r="ZI148" s="35"/>
      <c r="ZJ148" s="31"/>
      <c r="ZK148" s="26"/>
      <c r="ZL148" s="14"/>
      <c r="ZM148" s="55"/>
      <c r="ZN148" s="28"/>
      <c r="ZO148" s="28"/>
      <c r="ZP148" s="31"/>
      <c r="ZQ148" s="35"/>
      <c r="ZR148" s="31"/>
      <c r="ZS148" s="26"/>
      <c r="ZT148" s="14"/>
      <c r="ZU148" s="55"/>
      <c r="ZV148" s="28"/>
      <c r="ZW148" s="28"/>
      <c r="ZX148" s="31"/>
      <c r="ZY148" s="35"/>
      <c r="ZZ148" s="31"/>
      <c r="AAA148" s="26"/>
      <c r="AAB148" s="14"/>
      <c r="AAC148" s="55"/>
      <c r="AAD148" s="28"/>
      <c r="AAE148" s="28"/>
      <c r="AAF148" s="31"/>
      <c r="AAG148" s="35"/>
      <c r="AAH148" s="31"/>
      <c r="AAI148" s="26"/>
      <c r="AAJ148" s="14"/>
      <c r="AAK148" s="55"/>
      <c r="AAL148" s="28"/>
      <c r="AAM148" s="28"/>
      <c r="AAN148" s="31"/>
      <c r="AAO148" s="35"/>
      <c r="AAP148" s="31"/>
      <c r="AAQ148" s="26"/>
      <c r="AAR148" s="14"/>
      <c r="AAS148" s="55"/>
      <c r="AAT148" s="28"/>
      <c r="AAU148" s="28"/>
      <c r="AAV148" s="31"/>
      <c r="AAW148" s="35"/>
      <c r="AAX148" s="31"/>
      <c r="AAY148" s="26"/>
      <c r="AAZ148" s="14"/>
      <c r="ABA148" s="55"/>
      <c r="ABB148" s="28"/>
      <c r="ABC148" s="28"/>
      <c r="ABD148" s="31"/>
      <c r="ABE148" s="35"/>
      <c r="ABF148" s="31"/>
      <c r="ABG148" s="26"/>
      <c r="ABH148" s="14"/>
      <c r="ABI148" s="55"/>
      <c r="ABJ148" s="28"/>
      <c r="ABK148" s="28"/>
      <c r="ABL148" s="31"/>
      <c r="ABM148" s="35"/>
      <c r="ABN148" s="31"/>
      <c r="ABO148" s="26"/>
      <c r="ABP148" s="14"/>
      <c r="ABQ148" s="55"/>
      <c r="ABR148" s="28"/>
      <c r="ABS148" s="28"/>
      <c r="ABT148" s="31"/>
      <c r="ABU148" s="35"/>
      <c r="ABV148" s="31"/>
      <c r="ABW148" s="26"/>
      <c r="ABX148" s="14"/>
      <c r="ABY148" s="55"/>
      <c r="ABZ148" s="28"/>
      <c r="ACA148" s="28"/>
      <c r="ACB148" s="31"/>
      <c r="ACC148" s="35"/>
      <c r="ACD148" s="31"/>
      <c r="ACE148" s="26"/>
      <c r="ACF148" s="14"/>
      <c r="ACG148" s="55"/>
      <c r="ACH148" s="28"/>
      <c r="ACI148" s="28"/>
      <c r="ACJ148" s="31"/>
      <c r="ACK148" s="35"/>
      <c r="ACL148" s="31"/>
      <c r="ACM148" s="26"/>
      <c r="ACN148" s="14"/>
      <c r="ACO148" s="55"/>
      <c r="ACP148" s="28"/>
      <c r="ACQ148" s="28"/>
      <c r="ACR148" s="31"/>
      <c r="ACS148" s="35"/>
      <c r="ACT148" s="31"/>
      <c r="ACU148" s="26"/>
      <c r="ACV148" s="14"/>
      <c r="ACW148" s="55"/>
      <c r="ACX148" s="28"/>
      <c r="ACY148" s="28"/>
      <c r="ACZ148" s="31"/>
      <c r="ADA148" s="35"/>
      <c r="ADB148" s="31"/>
      <c r="ADC148" s="26"/>
      <c r="ADD148" s="14"/>
      <c r="ADE148" s="55"/>
      <c r="ADF148" s="28"/>
      <c r="ADG148" s="28"/>
      <c r="ADH148" s="31"/>
      <c r="ADI148" s="35"/>
      <c r="ADJ148" s="31"/>
      <c r="ADK148" s="26"/>
      <c r="ADL148" s="14"/>
      <c r="ADM148" s="55"/>
      <c r="ADN148" s="28"/>
      <c r="ADO148" s="28"/>
      <c r="ADP148" s="31"/>
      <c r="ADQ148" s="35"/>
      <c r="ADR148" s="31"/>
      <c r="ADS148" s="26"/>
      <c r="ADT148" s="14"/>
      <c r="ADU148" s="55"/>
      <c r="ADV148" s="28"/>
      <c r="ADW148" s="28"/>
      <c r="ADX148" s="31"/>
      <c r="ADY148" s="35"/>
      <c r="ADZ148" s="31"/>
      <c r="AEA148" s="26"/>
      <c r="AEB148" s="14"/>
      <c r="AEC148" s="55"/>
      <c r="AED148" s="28"/>
      <c r="AEE148" s="28"/>
      <c r="AEF148" s="31"/>
      <c r="AEG148" s="35"/>
      <c r="AEH148" s="31"/>
      <c r="AEI148" s="26"/>
      <c r="AEJ148" s="14"/>
      <c r="AEK148" s="55"/>
      <c r="AEL148" s="28"/>
      <c r="AEM148" s="28"/>
      <c r="AEN148" s="31"/>
      <c r="AEO148" s="35"/>
      <c r="AEP148" s="31"/>
      <c r="AEQ148" s="26"/>
      <c r="AER148" s="14"/>
      <c r="AES148" s="55"/>
      <c r="AET148" s="28"/>
      <c r="AEU148" s="28"/>
      <c r="AEV148" s="31"/>
      <c r="AEW148" s="35"/>
      <c r="AEX148" s="31"/>
      <c r="AEY148" s="26"/>
      <c r="AEZ148" s="14"/>
      <c r="AFA148" s="55"/>
      <c r="AFB148" s="28"/>
      <c r="AFC148" s="28"/>
      <c r="AFD148" s="31"/>
      <c r="AFE148" s="35"/>
      <c r="AFF148" s="31"/>
      <c r="AFG148" s="26"/>
      <c r="AFH148" s="14"/>
      <c r="AFI148" s="55"/>
      <c r="AFJ148" s="28"/>
      <c r="AFK148" s="28"/>
      <c r="AFL148" s="31"/>
      <c r="AFM148" s="35"/>
      <c r="AFN148" s="31"/>
      <c r="AFO148" s="26"/>
      <c r="AFP148" s="14"/>
      <c r="AFQ148" s="55"/>
      <c r="AFR148" s="28"/>
      <c r="AFS148" s="28"/>
      <c r="AFT148" s="31"/>
      <c r="AFU148" s="35"/>
      <c r="AFV148" s="31"/>
      <c r="AFW148" s="26"/>
      <c r="AFX148" s="14"/>
      <c r="AFY148" s="55"/>
      <c r="AFZ148" s="28"/>
      <c r="AGA148" s="28"/>
      <c r="AGB148" s="31"/>
      <c r="AGC148" s="35"/>
      <c r="AGD148" s="31"/>
      <c r="AGE148" s="26"/>
      <c r="AGF148" s="14"/>
      <c r="AGG148" s="55"/>
      <c r="AGH148" s="28"/>
      <c r="AGI148" s="28"/>
      <c r="AGJ148" s="31"/>
      <c r="AGK148" s="35"/>
      <c r="AGL148" s="31"/>
      <c r="AGM148" s="26"/>
      <c r="AGN148" s="14"/>
      <c r="AGO148" s="55"/>
      <c r="AGP148" s="28"/>
      <c r="AGQ148" s="28"/>
      <c r="AGR148" s="31"/>
      <c r="AGS148" s="35"/>
      <c r="AGT148" s="31"/>
      <c r="AGU148" s="26"/>
      <c r="AGV148" s="14"/>
      <c r="AGW148" s="55"/>
      <c r="AGX148" s="28"/>
      <c r="AGY148" s="28"/>
      <c r="AGZ148" s="31"/>
      <c r="AHA148" s="35"/>
      <c r="AHB148" s="31"/>
      <c r="AHC148" s="26"/>
      <c r="AHD148" s="14"/>
      <c r="AHE148" s="55"/>
      <c r="AHF148" s="28"/>
      <c r="AHG148" s="28"/>
      <c r="AHH148" s="31"/>
      <c r="AHI148" s="35"/>
      <c r="AHJ148" s="31"/>
      <c r="AHK148" s="26"/>
      <c r="AHL148" s="14"/>
      <c r="AHM148" s="55"/>
      <c r="AHN148" s="28"/>
      <c r="AHO148" s="28"/>
      <c r="AHP148" s="31"/>
      <c r="AHQ148" s="35"/>
      <c r="AHR148" s="31"/>
      <c r="AHS148" s="26"/>
      <c r="AHT148" s="14"/>
      <c r="AHU148" s="55"/>
      <c r="AHV148" s="28"/>
      <c r="AHW148" s="28"/>
      <c r="AHX148" s="31"/>
      <c r="AHY148" s="35"/>
      <c r="AHZ148" s="31"/>
      <c r="AIA148" s="26"/>
      <c r="AIB148" s="14"/>
      <c r="AIC148" s="55"/>
      <c r="AID148" s="28"/>
      <c r="AIE148" s="28"/>
      <c r="AIF148" s="31"/>
      <c r="AIG148" s="35"/>
      <c r="AIH148" s="31"/>
      <c r="AII148" s="26"/>
      <c r="AIJ148" s="14"/>
      <c r="AIK148" s="55"/>
      <c r="AIL148" s="28"/>
      <c r="AIM148" s="28"/>
      <c r="AIN148" s="31"/>
      <c r="AIO148" s="35"/>
      <c r="AIP148" s="31"/>
      <c r="AIQ148" s="26"/>
      <c r="AIR148" s="14"/>
      <c r="AIS148" s="55"/>
      <c r="AIT148" s="28"/>
      <c r="AIU148" s="28"/>
      <c r="AIV148" s="31"/>
      <c r="AIW148" s="35"/>
      <c r="AIX148" s="31"/>
      <c r="AIY148" s="26"/>
      <c r="AIZ148" s="14"/>
      <c r="AJA148" s="55"/>
      <c r="AJB148" s="28"/>
      <c r="AJC148" s="28"/>
      <c r="AJD148" s="31"/>
      <c r="AJE148" s="35"/>
      <c r="AJF148" s="31"/>
      <c r="AJG148" s="26"/>
      <c r="AJH148" s="14"/>
      <c r="AJI148" s="55"/>
      <c r="AJJ148" s="28"/>
      <c r="AJK148" s="28"/>
      <c r="AJL148" s="31"/>
      <c r="AJM148" s="35"/>
      <c r="AJN148" s="31"/>
      <c r="AJO148" s="26"/>
      <c r="AJP148" s="14"/>
      <c r="AJQ148" s="55"/>
      <c r="AJR148" s="28"/>
      <c r="AJS148" s="28"/>
      <c r="AJT148" s="31"/>
      <c r="AJU148" s="35"/>
      <c r="AJV148" s="31"/>
      <c r="AJW148" s="26"/>
      <c r="AJX148" s="14"/>
      <c r="AJY148" s="55"/>
      <c r="AJZ148" s="28"/>
      <c r="AKA148" s="28"/>
      <c r="AKB148" s="31"/>
      <c r="AKC148" s="35"/>
      <c r="AKD148" s="31"/>
      <c r="AKE148" s="26"/>
      <c r="AKF148" s="14"/>
      <c r="AKG148" s="55"/>
      <c r="AKH148" s="28"/>
      <c r="AKI148" s="28"/>
      <c r="AKJ148" s="31"/>
      <c r="AKK148" s="35"/>
      <c r="AKL148" s="31"/>
      <c r="AKM148" s="26"/>
      <c r="AKN148" s="14"/>
      <c r="AKO148" s="55"/>
      <c r="AKP148" s="28"/>
      <c r="AKQ148" s="28"/>
      <c r="AKR148" s="31"/>
      <c r="AKS148" s="35"/>
      <c r="AKT148" s="31"/>
      <c r="AKU148" s="26"/>
      <c r="AKV148" s="14"/>
      <c r="AKW148" s="55"/>
      <c r="AKX148" s="28"/>
      <c r="AKY148" s="28"/>
      <c r="AKZ148" s="31"/>
      <c r="ALA148" s="35"/>
      <c r="ALB148" s="31"/>
      <c r="ALC148" s="26"/>
      <c r="ALD148" s="14"/>
      <c r="ALE148" s="55"/>
      <c r="ALF148" s="28"/>
      <c r="ALG148" s="28"/>
      <c r="ALH148" s="31"/>
      <c r="ALI148" s="35"/>
      <c r="ALJ148" s="31"/>
      <c r="ALK148" s="26"/>
      <c r="ALL148" s="14"/>
      <c r="ALM148" s="55"/>
      <c r="ALN148" s="28"/>
      <c r="ALO148" s="28"/>
      <c r="ALP148" s="31"/>
      <c r="ALQ148" s="35"/>
      <c r="ALR148" s="31"/>
      <c r="ALS148" s="26"/>
      <c r="ALT148" s="14"/>
      <c r="ALU148" s="55"/>
      <c r="ALV148" s="28"/>
      <c r="ALW148" s="28"/>
      <c r="ALX148" s="31"/>
      <c r="ALY148" s="35"/>
      <c r="ALZ148" s="31"/>
      <c r="AMA148" s="26"/>
      <c r="AMB148" s="14"/>
      <c r="AMC148" s="55"/>
      <c r="AMD148" s="28"/>
      <c r="AME148" s="28"/>
      <c r="AMF148" s="31"/>
      <c r="AMG148" s="35"/>
      <c r="AMH148" s="31"/>
      <c r="AMI148" s="26"/>
      <c r="AMJ148" s="14"/>
      <c r="AMK148" s="55"/>
      <c r="AML148" s="28"/>
      <c r="AMM148" s="28"/>
      <c r="AMN148" s="31"/>
      <c r="AMO148" s="35"/>
      <c r="AMP148" s="31"/>
      <c r="AMQ148" s="26"/>
      <c r="AMR148" s="14"/>
      <c r="AMS148" s="55"/>
      <c r="AMT148" s="28"/>
      <c r="AMU148" s="28"/>
      <c r="AMV148" s="31"/>
      <c r="AMW148" s="35"/>
      <c r="AMX148" s="31"/>
      <c r="AMY148" s="26"/>
      <c r="AMZ148" s="14"/>
      <c r="ANA148" s="55"/>
      <c r="ANB148" s="28"/>
      <c r="ANC148" s="28"/>
      <c r="AND148" s="31"/>
      <c r="ANE148" s="35"/>
      <c r="ANF148" s="31"/>
      <c r="ANG148" s="26"/>
      <c r="ANH148" s="14"/>
      <c r="ANI148" s="55"/>
      <c r="ANJ148" s="28"/>
      <c r="ANK148" s="28"/>
      <c r="ANL148" s="31"/>
      <c r="ANM148" s="35"/>
      <c r="ANN148" s="31"/>
      <c r="ANO148" s="26"/>
      <c r="ANP148" s="14"/>
      <c r="ANQ148" s="55"/>
      <c r="ANR148" s="28"/>
      <c r="ANS148" s="28"/>
      <c r="ANT148" s="31"/>
      <c r="ANU148" s="35"/>
      <c r="ANV148" s="31"/>
      <c r="ANW148" s="26"/>
      <c r="ANX148" s="14"/>
      <c r="ANY148" s="55"/>
      <c r="ANZ148" s="28"/>
      <c r="AOA148" s="28"/>
      <c r="AOB148" s="31"/>
      <c r="AOC148" s="35"/>
      <c r="AOD148" s="31"/>
      <c r="AOE148" s="26"/>
      <c r="AOF148" s="14"/>
      <c r="AOG148" s="55"/>
      <c r="AOH148" s="28"/>
      <c r="AOI148" s="28"/>
      <c r="AOJ148" s="31"/>
      <c r="AOK148" s="35"/>
      <c r="AOL148" s="31"/>
      <c r="AOM148" s="26"/>
      <c r="AON148" s="14"/>
      <c r="AOO148" s="55"/>
      <c r="AOP148" s="28"/>
      <c r="AOQ148" s="28"/>
      <c r="AOR148" s="31"/>
      <c r="AOS148" s="35"/>
      <c r="AOT148" s="31"/>
      <c r="AOU148" s="26"/>
      <c r="AOV148" s="14"/>
      <c r="AOW148" s="55"/>
      <c r="AOX148" s="28"/>
      <c r="AOY148" s="28"/>
      <c r="AOZ148" s="31"/>
      <c r="APA148" s="35"/>
      <c r="APB148" s="31"/>
      <c r="APC148" s="26"/>
      <c r="APD148" s="14"/>
      <c r="APE148" s="55"/>
      <c r="APF148" s="28"/>
      <c r="APG148" s="28"/>
      <c r="APH148" s="31"/>
      <c r="API148" s="35"/>
      <c r="APJ148" s="31"/>
      <c r="APK148" s="26"/>
      <c r="APL148" s="14"/>
      <c r="APM148" s="55"/>
      <c r="APN148" s="28"/>
      <c r="APO148" s="28"/>
      <c r="APP148" s="31"/>
      <c r="APQ148" s="35"/>
      <c r="APR148" s="31"/>
      <c r="APS148" s="26"/>
      <c r="APT148" s="14"/>
      <c r="APU148" s="55"/>
      <c r="APV148" s="28"/>
      <c r="APW148" s="28"/>
      <c r="APX148" s="31"/>
      <c r="APY148" s="35"/>
      <c r="APZ148" s="31"/>
      <c r="AQA148" s="26"/>
      <c r="AQB148" s="14"/>
      <c r="AQC148" s="55"/>
      <c r="AQD148" s="28"/>
      <c r="AQE148" s="28"/>
      <c r="AQF148" s="31"/>
      <c r="AQG148" s="35"/>
      <c r="AQH148" s="31"/>
      <c r="AQI148" s="26"/>
      <c r="AQJ148" s="14"/>
      <c r="AQK148" s="55"/>
      <c r="AQL148" s="28"/>
      <c r="AQM148" s="28"/>
      <c r="AQN148" s="31"/>
      <c r="AQO148" s="35"/>
      <c r="AQP148" s="31"/>
      <c r="AQQ148" s="26"/>
      <c r="AQR148" s="14"/>
      <c r="AQS148" s="55"/>
      <c r="AQT148" s="28"/>
      <c r="AQU148" s="28"/>
      <c r="AQV148" s="31"/>
      <c r="AQW148" s="35"/>
      <c r="AQX148" s="31"/>
      <c r="AQY148" s="26"/>
      <c r="AQZ148" s="14"/>
      <c r="ARA148" s="55"/>
      <c r="ARB148" s="28"/>
      <c r="ARC148" s="28"/>
      <c r="ARD148" s="31"/>
      <c r="ARE148" s="35"/>
      <c r="ARF148" s="31"/>
      <c r="ARG148" s="26"/>
      <c r="ARH148" s="14"/>
      <c r="ARI148" s="55"/>
      <c r="ARJ148" s="28"/>
      <c r="ARK148" s="28"/>
      <c r="ARL148" s="31"/>
      <c r="ARM148" s="35"/>
      <c r="ARN148" s="31"/>
      <c r="ARO148" s="26"/>
      <c r="ARP148" s="14"/>
      <c r="ARQ148" s="55"/>
      <c r="ARR148" s="28"/>
      <c r="ARS148" s="28"/>
      <c r="ART148" s="31"/>
      <c r="ARU148" s="35"/>
      <c r="ARV148" s="31"/>
      <c r="ARW148" s="26"/>
      <c r="ARX148" s="14"/>
      <c r="ARY148" s="55"/>
      <c r="ARZ148" s="28"/>
      <c r="ASA148" s="28"/>
      <c r="ASB148" s="31"/>
      <c r="ASC148" s="35"/>
      <c r="ASD148" s="31"/>
      <c r="ASE148" s="26"/>
      <c r="ASF148" s="14"/>
      <c r="ASG148" s="55"/>
      <c r="ASH148" s="28"/>
      <c r="ASI148" s="28"/>
      <c r="ASJ148" s="31"/>
      <c r="ASK148" s="35"/>
      <c r="ASL148" s="31"/>
      <c r="ASM148" s="26"/>
      <c r="ASN148" s="14"/>
      <c r="ASO148" s="55"/>
      <c r="ASP148" s="28"/>
      <c r="ASQ148" s="28"/>
      <c r="ASR148" s="31"/>
      <c r="ASS148" s="35"/>
      <c r="AST148" s="31"/>
      <c r="ASU148" s="26"/>
      <c r="ASV148" s="14"/>
      <c r="ASW148" s="55"/>
      <c r="ASX148" s="28"/>
      <c r="ASY148" s="28"/>
      <c r="ASZ148" s="31"/>
      <c r="ATA148" s="35"/>
      <c r="ATB148" s="31"/>
      <c r="ATC148" s="26"/>
      <c r="ATD148" s="14"/>
      <c r="ATE148" s="55"/>
      <c r="ATF148" s="28"/>
      <c r="ATG148" s="28"/>
      <c r="ATH148" s="31"/>
      <c r="ATI148" s="35"/>
      <c r="ATJ148" s="31"/>
      <c r="ATK148" s="26"/>
      <c r="ATL148" s="14"/>
      <c r="ATM148" s="55"/>
      <c r="ATN148" s="28"/>
      <c r="ATO148" s="28"/>
      <c r="ATP148" s="31"/>
      <c r="ATQ148" s="35"/>
      <c r="ATR148" s="31"/>
      <c r="ATS148" s="26"/>
      <c r="ATT148" s="14"/>
      <c r="ATU148" s="55"/>
      <c r="ATV148" s="28"/>
      <c r="ATW148" s="28"/>
      <c r="ATX148" s="31"/>
      <c r="ATY148" s="35"/>
      <c r="ATZ148" s="31"/>
      <c r="AUA148" s="26"/>
      <c r="AUB148" s="14"/>
      <c r="AUC148" s="55"/>
      <c r="AUD148" s="28"/>
      <c r="AUE148" s="28"/>
      <c r="AUF148" s="31"/>
      <c r="AUG148" s="35"/>
      <c r="AUH148" s="31"/>
      <c r="AUI148" s="26"/>
      <c r="AUJ148" s="14"/>
      <c r="AUK148" s="55"/>
      <c r="AUL148" s="28"/>
      <c r="AUM148" s="28"/>
      <c r="AUN148" s="31"/>
      <c r="AUO148" s="35"/>
      <c r="AUP148" s="31"/>
      <c r="AUQ148" s="26"/>
      <c r="AUR148" s="14"/>
      <c r="AUS148" s="55"/>
      <c r="AUT148" s="28"/>
      <c r="AUU148" s="28"/>
      <c r="AUV148" s="31"/>
      <c r="AUW148" s="35"/>
      <c r="AUX148" s="31"/>
      <c r="AUY148" s="26"/>
      <c r="AUZ148" s="14"/>
      <c r="AVA148" s="55"/>
      <c r="AVB148" s="28"/>
      <c r="AVC148" s="28"/>
      <c r="AVD148" s="31"/>
      <c r="AVE148" s="35"/>
      <c r="AVF148" s="31"/>
      <c r="AVG148" s="26"/>
      <c r="AVH148" s="14"/>
      <c r="AVI148" s="55"/>
      <c r="AVJ148" s="28"/>
      <c r="AVK148" s="28"/>
      <c r="AVL148" s="31"/>
      <c r="AVM148" s="35"/>
      <c r="AVN148" s="31"/>
      <c r="AVO148" s="26"/>
      <c r="AVP148" s="14"/>
      <c r="AVQ148" s="55"/>
      <c r="AVR148" s="28"/>
      <c r="AVS148" s="28"/>
      <c r="AVT148" s="31"/>
      <c r="AVU148" s="35"/>
      <c r="AVV148" s="31"/>
      <c r="AVW148" s="26"/>
      <c r="AVX148" s="14"/>
      <c r="AVY148" s="55"/>
      <c r="AVZ148" s="28"/>
      <c r="AWA148" s="28"/>
      <c r="AWB148" s="31"/>
      <c r="AWC148" s="35"/>
      <c r="AWD148" s="31"/>
      <c r="AWE148" s="26"/>
      <c r="AWF148" s="14"/>
      <c r="AWG148" s="55"/>
      <c r="AWH148" s="28"/>
      <c r="AWI148" s="28"/>
      <c r="AWJ148" s="31"/>
      <c r="AWK148" s="35"/>
      <c r="AWL148" s="31"/>
      <c r="AWM148" s="26"/>
      <c r="AWN148" s="14"/>
      <c r="AWO148" s="55"/>
      <c r="AWP148" s="28"/>
      <c r="AWQ148" s="28"/>
      <c r="AWR148" s="31"/>
      <c r="AWS148" s="35"/>
      <c r="AWT148" s="31"/>
      <c r="AWU148" s="26"/>
      <c r="AWV148" s="14"/>
      <c r="AWW148" s="55"/>
      <c r="AWX148" s="28"/>
      <c r="AWY148" s="28"/>
      <c r="AWZ148" s="31"/>
      <c r="AXA148" s="35"/>
      <c r="AXB148" s="31"/>
      <c r="AXC148" s="26"/>
      <c r="AXD148" s="14"/>
      <c r="AXE148" s="55"/>
      <c r="AXF148" s="28"/>
      <c r="AXG148" s="28"/>
      <c r="AXH148" s="31"/>
      <c r="AXI148" s="35"/>
      <c r="AXJ148" s="31"/>
      <c r="AXK148" s="26"/>
      <c r="AXL148" s="14"/>
      <c r="AXM148" s="55"/>
      <c r="AXN148" s="28"/>
      <c r="AXO148" s="28"/>
      <c r="AXP148" s="31"/>
      <c r="AXQ148" s="35"/>
      <c r="AXR148" s="31"/>
      <c r="AXS148" s="26"/>
      <c r="AXT148" s="14"/>
      <c r="AXU148" s="55"/>
      <c r="AXV148" s="28"/>
      <c r="AXW148" s="28"/>
      <c r="AXX148" s="31"/>
      <c r="AXY148" s="35"/>
      <c r="AXZ148" s="31"/>
      <c r="AYA148" s="26"/>
      <c r="AYB148" s="14"/>
      <c r="AYC148" s="55"/>
      <c r="AYD148" s="28"/>
      <c r="AYE148" s="28"/>
      <c r="AYF148" s="31"/>
      <c r="AYG148" s="35"/>
      <c r="AYH148" s="31"/>
      <c r="AYI148" s="26"/>
      <c r="AYJ148" s="14"/>
      <c r="AYK148" s="55"/>
      <c r="AYL148" s="28"/>
      <c r="AYM148" s="28"/>
      <c r="AYN148" s="31"/>
      <c r="AYO148" s="35"/>
      <c r="AYP148" s="31"/>
      <c r="AYQ148" s="26"/>
      <c r="AYR148" s="14"/>
      <c r="AYS148" s="55"/>
      <c r="AYT148" s="28"/>
      <c r="AYU148" s="28"/>
      <c r="AYV148" s="31"/>
      <c r="AYW148" s="35"/>
      <c r="AYX148" s="31"/>
      <c r="AYY148" s="26"/>
      <c r="AYZ148" s="14"/>
      <c r="AZA148" s="55"/>
      <c r="AZB148" s="28"/>
      <c r="AZC148" s="28"/>
      <c r="AZD148" s="31"/>
      <c r="AZE148" s="35"/>
      <c r="AZF148" s="31"/>
      <c r="AZG148" s="26"/>
      <c r="AZH148" s="14"/>
      <c r="AZI148" s="55"/>
      <c r="AZJ148" s="28"/>
      <c r="AZK148" s="28"/>
      <c r="AZL148" s="31"/>
      <c r="AZM148" s="35"/>
      <c r="AZN148" s="31"/>
      <c r="AZO148" s="26"/>
      <c r="AZP148" s="14"/>
      <c r="AZQ148" s="55"/>
      <c r="AZR148" s="28"/>
      <c r="AZS148" s="28"/>
      <c r="AZT148" s="31"/>
      <c r="AZU148" s="35"/>
      <c r="AZV148" s="31"/>
      <c r="AZW148" s="26"/>
      <c r="AZX148" s="14"/>
      <c r="AZY148" s="55"/>
      <c r="AZZ148" s="28"/>
      <c r="BAA148" s="28"/>
      <c r="BAB148" s="31"/>
      <c r="BAC148" s="35"/>
      <c r="BAD148" s="31"/>
      <c r="BAE148" s="26"/>
      <c r="BAF148" s="14"/>
      <c r="BAG148" s="55"/>
      <c r="BAH148" s="28"/>
      <c r="BAI148" s="28"/>
      <c r="BAJ148" s="31"/>
      <c r="BAK148" s="35"/>
      <c r="BAL148" s="31"/>
      <c r="BAM148" s="26"/>
      <c r="BAN148" s="14"/>
      <c r="BAO148" s="55"/>
      <c r="BAP148" s="28"/>
      <c r="BAQ148" s="28"/>
      <c r="BAR148" s="31"/>
      <c r="BAS148" s="35"/>
      <c r="BAT148" s="31"/>
      <c r="BAU148" s="26"/>
      <c r="BAV148" s="14"/>
      <c r="BAW148" s="55"/>
      <c r="BAX148" s="28"/>
      <c r="BAY148" s="28"/>
      <c r="BAZ148" s="31"/>
      <c r="BBA148" s="35"/>
      <c r="BBB148" s="31"/>
      <c r="BBC148" s="26"/>
      <c r="BBD148" s="14"/>
      <c r="BBE148" s="55"/>
      <c r="BBF148" s="28"/>
      <c r="BBG148" s="28"/>
      <c r="BBH148" s="31"/>
      <c r="BBI148" s="35"/>
      <c r="BBJ148" s="31"/>
      <c r="BBK148" s="26"/>
      <c r="BBL148" s="14"/>
      <c r="BBM148" s="55"/>
      <c r="BBN148" s="28"/>
      <c r="BBO148" s="28"/>
      <c r="BBP148" s="31"/>
      <c r="BBQ148" s="35"/>
      <c r="BBR148" s="31"/>
      <c r="BBS148" s="26"/>
      <c r="BBT148" s="14"/>
      <c r="BBU148" s="55"/>
      <c r="BBV148" s="28"/>
      <c r="BBW148" s="28"/>
      <c r="BBX148" s="31"/>
      <c r="BBY148" s="35"/>
      <c r="BBZ148" s="31"/>
      <c r="BCA148" s="26"/>
      <c r="BCB148" s="14"/>
      <c r="BCC148" s="55"/>
      <c r="BCD148" s="28"/>
      <c r="BCE148" s="28"/>
      <c r="BCF148" s="31"/>
      <c r="BCG148" s="35"/>
      <c r="BCH148" s="31"/>
      <c r="BCI148" s="26"/>
      <c r="BCJ148" s="14"/>
      <c r="BCK148" s="55"/>
      <c r="BCL148" s="28"/>
      <c r="BCM148" s="28"/>
      <c r="BCN148" s="31"/>
      <c r="BCO148" s="35"/>
      <c r="BCP148" s="31"/>
      <c r="BCQ148" s="26"/>
      <c r="BCR148" s="14"/>
      <c r="BCS148" s="55"/>
      <c r="BCT148" s="28"/>
      <c r="BCU148" s="28"/>
      <c r="BCV148" s="31"/>
      <c r="BCW148" s="35"/>
      <c r="BCX148" s="31"/>
      <c r="BCY148" s="26"/>
      <c r="BCZ148" s="14"/>
      <c r="BDA148" s="55"/>
      <c r="BDB148" s="28"/>
      <c r="BDC148" s="28"/>
      <c r="BDD148" s="31"/>
      <c r="BDE148" s="35"/>
      <c r="BDF148" s="31"/>
      <c r="BDG148" s="26"/>
      <c r="BDH148" s="14"/>
      <c r="BDI148" s="55"/>
      <c r="BDJ148" s="28"/>
      <c r="BDK148" s="28"/>
      <c r="BDL148" s="31"/>
      <c r="BDM148" s="35"/>
      <c r="BDN148" s="31"/>
      <c r="BDO148" s="26"/>
      <c r="BDP148" s="14"/>
      <c r="BDQ148" s="55"/>
      <c r="BDR148" s="28"/>
      <c r="BDS148" s="28"/>
      <c r="BDT148" s="31"/>
      <c r="BDU148" s="35"/>
      <c r="BDV148" s="31"/>
      <c r="BDW148" s="26"/>
      <c r="BDX148" s="14"/>
      <c r="BDY148" s="55"/>
      <c r="BDZ148" s="28"/>
      <c r="BEA148" s="28"/>
      <c r="BEB148" s="31"/>
      <c r="BEC148" s="35"/>
      <c r="BED148" s="31"/>
      <c r="BEE148" s="26"/>
      <c r="BEF148" s="14"/>
      <c r="BEG148" s="55"/>
      <c r="BEH148" s="28"/>
      <c r="BEI148" s="28"/>
      <c r="BEJ148" s="31"/>
      <c r="BEK148" s="35"/>
      <c r="BEL148" s="31"/>
      <c r="BEM148" s="26"/>
      <c r="BEN148" s="14"/>
      <c r="BEO148" s="55"/>
      <c r="BEP148" s="28"/>
      <c r="BEQ148" s="28"/>
      <c r="BER148" s="31"/>
      <c r="BES148" s="35"/>
      <c r="BET148" s="31"/>
      <c r="BEU148" s="26"/>
      <c r="BEV148" s="14"/>
      <c r="BEW148" s="55"/>
      <c r="BEX148" s="28"/>
      <c r="BEY148" s="28"/>
      <c r="BEZ148" s="31"/>
      <c r="BFA148" s="35"/>
      <c r="BFB148" s="31"/>
      <c r="BFC148" s="26"/>
      <c r="BFD148" s="14"/>
      <c r="BFE148" s="55"/>
      <c r="BFF148" s="28"/>
      <c r="BFG148" s="28"/>
      <c r="BFH148" s="31"/>
      <c r="BFI148" s="35"/>
      <c r="BFJ148" s="31"/>
      <c r="BFK148" s="26"/>
      <c r="BFL148" s="14"/>
      <c r="BFM148" s="55"/>
      <c r="BFN148" s="28"/>
      <c r="BFO148" s="28"/>
      <c r="BFP148" s="31"/>
      <c r="BFQ148" s="35"/>
      <c r="BFR148" s="31"/>
      <c r="BFS148" s="26"/>
      <c r="BFT148" s="14"/>
      <c r="BFU148" s="55"/>
      <c r="BFV148" s="28"/>
      <c r="BFW148" s="28"/>
      <c r="BFX148" s="31"/>
      <c r="BFY148" s="35"/>
      <c r="BFZ148" s="31"/>
      <c r="BGA148" s="26"/>
      <c r="BGB148" s="14"/>
      <c r="BGC148" s="55"/>
      <c r="BGD148" s="28"/>
      <c r="BGE148" s="28"/>
      <c r="BGF148" s="31"/>
      <c r="BGG148" s="35"/>
      <c r="BGH148" s="31"/>
      <c r="BGI148" s="26"/>
      <c r="BGJ148" s="14"/>
      <c r="BGK148" s="55"/>
      <c r="BGL148" s="28"/>
      <c r="BGM148" s="28"/>
      <c r="BGN148" s="31"/>
      <c r="BGO148" s="35"/>
      <c r="BGP148" s="31"/>
      <c r="BGQ148" s="26"/>
      <c r="BGR148" s="14"/>
      <c r="BGS148" s="55"/>
      <c r="BGT148" s="28"/>
      <c r="BGU148" s="28"/>
      <c r="BGV148" s="31"/>
      <c r="BGW148" s="35"/>
      <c r="BGX148" s="31"/>
      <c r="BGY148" s="26"/>
      <c r="BGZ148" s="14"/>
      <c r="BHA148" s="55"/>
      <c r="BHB148" s="28"/>
      <c r="BHC148" s="28"/>
      <c r="BHD148" s="31"/>
      <c r="BHE148" s="35"/>
      <c r="BHF148" s="31"/>
      <c r="BHG148" s="26"/>
      <c r="BHH148" s="14"/>
      <c r="BHI148" s="55"/>
      <c r="BHJ148" s="28"/>
      <c r="BHK148" s="28"/>
      <c r="BHL148" s="31"/>
      <c r="BHM148" s="35"/>
      <c r="BHN148" s="31"/>
      <c r="BHO148" s="26"/>
      <c r="BHP148" s="14"/>
      <c r="BHQ148" s="55"/>
      <c r="BHR148" s="28"/>
      <c r="BHS148" s="28"/>
      <c r="BHT148" s="31"/>
      <c r="BHU148" s="35"/>
      <c r="BHV148" s="31"/>
      <c r="BHW148" s="26"/>
      <c r="BHX148" s="14"/>
      <c r="BHY148" s="55"/>
      <c r="BHZ148" s="28"/>
      <c r="BIA148" s="28"/>
      <c r="BIB148" s="31"/>
      <c r="BIC148" s="35"/>
      <c r="BID148" s="31"/>
      <c r="BIE148" s="26"/>
      <c r="BIF148" s="14"/>
      <c r="BIG148" s="55"/>
      <c r="BIH148" s="28"/>
      <c r="BII148" s="28"/>
      <c r="BIJ148" s="31"/>
      <c r="BIK148" s="35"/>
      <c r="BIL148" s="31"/>
      <c r="BIM148" s="26"/>
      <c r="BIN148" s="14"/>
      <c r="BIO148" s="55"/>
      <c r="BIP148" s="28"/>
      <c r="BIQ148" s="28"/>
      <c r="BIR148" s="31"/>
      <c r="BIS148" s="35"/>
      <c r="BIT148" s="31"/>
      <c r="BIU148" s="26"/>
      <c r="BIV148" s="14"/>
      <c r="BIW148" s="55"/>
      <c r="BIX148" s="28"/>
      <c r="BIY148" s="28"/>
      <c r="BIZ148" s="31"/>
      <c r="BJA148" s="35"/>
      <c r="BJB148" s="31"/>
      <c r="BJC148" s="26"/>
      <c r="BJD148" s="14"/>
      <c r="BJE148" s="55"/>
      <c r="BJF148" s="28"/>
      <c r="BJG148" s="28"/>
      <c r="BJH148" s="31"/>
      <c r="BJI148" s="35"/>
      <c r="BJJ148" s="31"/>
      <c r="BJK148" s="26"/>
      <c r="BJL148" s="14"/>
      <c r="BJM148" s="55"/>
      <c r="BJN148" s="28"/>
      <c r="BJO148" s="28"/>
      <c r="BJP148" s="31"/>
      <c r="BJQ148" s="35"/>
      <c r="BJR148" s="31"/>
      <c r="BJS148" s="26"/>
      <c r="BJT148" s="14"/>
      <c r="BJU148" s="55"/>
      <c r="BJV148" s="28"/>
      <c r="BJW148" s="28"/>
      <c r="BJX148" s="31"/>
      <c r="BJY148" s="35"/>
      <c r="BJZ148" s="31"/>
      <c r="BKA148" s="26"/>
      <c r="BKB148" s="14"/>
      <c r="BKC148" s="55"/>
      <c r="BKD148" s="28"/>
      <c r="BKE148" s="28"/>
      <c r="BKF148" s="31"/>
      <c r="BKG148" s="35"/>
      <c r="BKH148" s="31"/>
      <c r="BKI148" s="26"/>
      <c r="BKJ148" s="14"/>
      <c r="BKK148" s="55"/>
      <c r="BKL148" s="28"/>
      <c r="BKM148" s="28"/>
      <c r="BKN148" s="31"/>
      <c r="BKO148" s="35"/>
      <c r="BKP148" s="31"/>
      <c r="BKQ148" s="26"/>
      <c r="BKR148" s="14"/>
      <c r="BKS148" s="55"/>
      <c r="BKT148" s="28"/>
      <c r="BKU148" s="28"/>
      <c r="BKV148" s="31"/>
      <c r="BKW148" s="35"/>
      <c r="BKX148" s="31"/>
      <c r="BKY148" s="26"/>
      <c r="BKZ148" s="14"/>
      <c r="BLA148" s="55"/>
      <c r="BLB148" s="28"/>
      <c r="BLC148" s="28"/>
      <c r="BLD148" s="31"/>
      <c r="BLE148" s="35"/>
      <c r="BLF148" s="31"/>
      <c r="BLG148" s="26"/>
      <c r="BLH148" s="14"/>
      <c r="BLI148" s="55"/>
      <c r="BLJ148" s="28"/>
      <c r="BLK148" s="28"/>
      <c r="BLL148" s="31"/>
      <c r="BLM148" s="35"/>
      <c r="BLN148" s="31"/>
      <c r="BLO148" s="26"/>
      <c r="BLP148" s="14"/>
      <c r="BLQ148" s="55"/>
      <c r="BLR148" s="28"/>
      <c r="BLS148" s="28"/>
      <c r="BLT148" s="31"/>
      <c r="BLU148" s="35"/>
      <c r="BLV148" s="31"/>
      <c r="BLW148" s="26"/>
      <c r="BLX148" s="14"/>
      <c r="BLY148" s="55"/>
      <c r="BLZ148" s="28"/>
      <c r="BMA148" s="28"/>
      <c r="BMB148" s="31"/>
      <c r="BMC148" s="35"/>
      <c r="BMD148" s="31"/>
      <c r="BME148" s="26"/>
      <c r="BMF148" s="14"/>
      <c r="BMG148" s="55"/>
      <c r="BMH148" s="28"/>
      <c r="BMI148" s="28"/>
      <c r="BMJ148" s="31"/>
      <c r="BMK148" s="35"/>
      <c r="BML148" s="31"/>
      <c r="BMM148" s="26"/>
      <c r="BMN148" s="14"/>
      <c r="BMO148" s="55"/>
      <c r="BMP148" s="28"/>
      <c r="BMQ148" s="28"/>
      <c r="BMR148" s="31"/>
      <c r="BMS148" s="35"/>
      <c r="BMT148" s="31"/>
      <c r="BMU148" s="26"/>
      <c r="BMV148" s="14"/>
      <c r="BMW148" s="55"/>
      <c r="BMX148" s="28"/>
      <c r="BMY148" s="28"/>
      <c r="BMZ148" s="31"/>
      <c r="BNA148" s="35"/>
      <c r="BNB148" s="31"/>
      <c r="BNC148" s="26"/>
      <c r="BND148" s="14"/>
      <c r="BNE148" s="55"/>
      <c r="BNF148" s="28"/>
      <c r="BNG148" s="28"/>
      <c r="BNH148" s="31"/>
      <c r="BNI148" s="35"/>
      <c r="BNJ148" s="31"/>
      <c r="BNK148" s="26"/>
      <c r="BNL148" s="14"/>
      <c r="BNM148" s="55"/>
      <c r="BNN148" s="28"/>
      <c r="BNO148" s="28"/>
      <c r="BNP148" s="31"/>
      <c r="BNQ148" s="35"/>
      <c r="BNR148" s="31"/>
      <c r="BNS148" s="26"/>
      <c r="BNT148" s="14"/>
      <c r="BNU148" s="55"/>
      <c r="BNV148" s="28"/>
      <c r="BNW148" s="28"/>
      <c r="BNX148" s="31"/>
      <c r="BNY148" s="35"/>
      <c r="BNZ148" s="31"/>
      <c r="BOA148" s="26"/>
      <c r="BOB148" s="14"/>
      <c r="BOC148" s="55"/>
      <c r="BOD148" s="28"/>
      <c r="BOE148" s="28"/>
      <c r="BOF148" s="31"/>
      <c r="BOG148" s="35"/>
      <c r="BOH148" s="31"/>
      <c r="BOI148" s="26"/>
      <c r="BOJ148" s="14"/>
      <c r="BOK148" s="55"/>
      <c r="BOL148" s="28"/>
      <c r="BOM148" s="28"/>
      <c r="BON148" s="31"/>
      <c r="BOO148" s="35"/>
      <c r="BOP148" s="31"/>
      <c r="BOQ148" s="26"/>
      <c r="BOR148" s="14"/>
      <c r="BOS148" s="55"/>
      <c r="BOT148" s="28"/>
      <c r="BOU148" s="28"/>
      <c r="BOV148" s="31"/>
      <c r="BOW148" s="35"/>
      <c r="BOX148" s="31"/>
      <c r="BOY148" s="26"/>
      <c r="BOZ148" s="14"/>
      <c r="BPA148" s="55"/>
      <c r="BPB148" s="28"/>
      <c r="BPC148" s="28"/>
      <c r="BPD148" s="31"/>
      <c r="BPE148" s="35"/>
      <c r="BPF148" s="31"/>
      <c r="BPG148" s="26"/>
      <c r="BPH148" s="14"/>
      <c r="BPI148" s="55"/>
      <c r="BPJ148" s="28"/>
      <c r="BPK148" s="28"/>
      <c r="BPL148" s="31"/>
      <c r="BPM148" s="35"/>
      <c r="BPN148" s="31"/>
      <c r="BPO148" s="26"/>
      <c r="BPP148" s="14"/>
      <c r="BPQ148" s="55"/>
      <c r="BPR148" s="28"/>
      <c r="BPS148" s="28"/>
      <c r="BPT148" s="31"/>
      <c r="BPU148" s="35"/>
      <c r="BPV148" s="31"/>
      <c r="BPW148" s="26"/>
      <c r="BPX148" s="14"/>
      <c r="BPY148" s="55"/>
      <c r="BPZ148" s="28"/>
      <c r="BQA148" s="28"/>
      <c r="BQB148" s="31"/>
      <c r="BQC148" s="35"/>
      <c r="BQD148" s="31"/>
      <c r="BQE148" s="26"/>
      <c r="BQF148" s="14"/>
      <c r="BQG148" s="55"/>
      <c r="BQH148" s="28"/>
      <c r="BQI148" s="28"/>
      <c r="BQJ148" s="31"/>
      <c r="BQK148" s="35"/>
      <c r="BQL148" s="31"/>
      <c r="BQM148" s="26"/>
      <c r="BQN148" s="14"/>
      <c r="BQO148" s="55"/>
      <c r="BQP148" s="28"/>
      <c r="BQQ148" s="28"/>
      <c r="BQR148" s="31"/>
      <c r="BQS148" s="35"/>
      <c r="BQT148" s="31"/>
      <c r="BQU148" s="26"/>
      <c r="BQV148" s="14"/>
      <c r="BQW148" s="55"/>
      <c r="BQX148" s="28"/>
      <c r="BQY148" s="28"/>
      <c r="BQZ148" s="31"/>
      <c r="BRA148" s="35"/>
      <c r="BRB148" s="31"/>
      <c r="BRC148" s="26"/>
      <c r="BRD148" s="14"/>
      <c r="BRE148" s="55"/>
      <c r="BRF148" s="28"/>
      <c r="BRG148" s="28"/>
      <c r="BRH148" s="31"/>
      <c r="BRI148" s="35"/>
      <c r="BRJ148" s="31"/>
      <c r="BRK148" s="26"/>
      <c r="BRL148" s="14"/>
      <c r="BRM148" s="55"/>
      <c r="BRN148" s="28"/>
      <c r="BRO148" s="28"/>
      <c r="BRP148" s="31"/>
      <c r="BRQ148" s="35"/>
      <c r="BRR148" s="31"/>
      <c r="BRS148" s="26"/>
      <c r="BRT148" s="14"/>
      <c r="BRU148" s="55"/>
      <c r="BRV148" s="28"/>
      <c r="BRW148" s="28"/>
      <c r="BRX148" s="31"/>
      <c r="BRY148" s="35"/>
      <c r="BRZ148" s="31"/>
      <c r="BSA148" s="26"/>
      <c r="BSB148" s="14"/>
      <c r="BSC148" s="55"/>
      <c r="BSD148" s="28"/>
      <c r="BSE148" s="28"/>
      <c r="BSF148" s="31"/>
      <c r="BSG148" s="35"/>
      <c r="BSH148" s="31"/>
      <c r="BSI148" s="26"/>
      <c r="BSJ148" s="14"/>
      <c r="BSK148" s="55"/>
      <c r="BSL148" s="28"/>
      <c r="BSM148" s="28"/>
      <c r="BSN148" s="31"/>
      <c r="BSO148" s="35"/>
      <c r="BSP148" s="31"/>
      <c r="BSQ148" s="26"/>
      <c r="BSR148" s="14"/>
      <c r="BSS148" s="55"/>
      <c r="BST148" s="28"/>
      <c r="BSU148" s="28"/>
      <c r="BSV148" s="31"/>
      <c r="BSW148" s="35"/>
      <c r="BSX148" s="31"/>
      <c r="BSY148" s="26"/>
      <c r="BSZ148" s="14"/>
      <c r="BTA148" s="55"/>
      <c r="BTB148" s="28"/>
      <c r="BTC148" s="28"/>
      <c r="BTD148" s="31"/>
      <c r="BTE148" s="35"/>
      <c r="BTF148" s="31"/>
      <c r="BTG148" s="26"/>
      <c r="BTH148" s="14"/>
      <c r="BTI148" s="55"/>
      <c r="BTJ148" s="28"/>
      <c r="BTK148" s="28"/>
      <c r="BTL148" s="31"/>
      <c r="BTM148" s="35"/>
      <c r="BTN148" s="31"/>
      <c r="BTO148" s="26"/>
      <c r="BTP148" s="14"/>
      <c r="BTQ148" s="55"/>
      <c r="BTR148" s="28"/>
      <c r="BTS148" s="28"/>
      <c r="BTT148" s="31"/>
      <c r="BTU148" s="35"/>
      <c r="BTV148" s="31"/>
      <c r="BTW148" s="26"/>
      <c r="BTX148" s="14"/>
      <c r="BTY148" s="55"/>
      <c r="BTZ148" s="28"/>
      <c r="BUA148" s="28"/>
      <c r="BUB148" s="31"/>
      <c r="BUC148" s="35"/>
      <c r="BUD148" s="31"/>
      <c r="BUE148" s="26"/>
      <c r="BUF148" s="14"/>
      <c r="BUG148" s="55"/>
      <c r="BUH148" s="28"/>
      <c r="BUI148" s="28"/>
      <c r="BUJ148" s="31"/>
      <c r="BUK148" s="35"/>
      <c r="BUL148" s="31"/>
      <c r="BUM148" s="26"/>
      <c r="BUN148" s="14"/>
      <c r="BUO148" s="55"/>
      <c r="BUP148" s="28"/>
      <c r="BUQ148" s="28"/>
      <c r="BUR148" s="31"/>
      <c r="BUS148" s="35"/>
      <c r="BUT148" s="31"/>
      <c r="BUU148" s="26"/>
      <c r="BUV148" s="14"/>
      <c r="BUW148" s="55"/>
      <c r="BUX148" s="28"/>
      <c r="BUY148" s="28"/>
      <c r="BUZ148" s="31"/>
      <c r="BVA148" s="35"/>
      <c r="BVB148" s="31"/>
      <c r="BVC148" s="26"/>
      <c r="BVD148" s="14"/>
      <c r="BVE148" s="55"/>
      <c r="BVF148" s="28"/>
      <c r="BVG148" s="28"/>
      <c r="BVH148" s="31"/>
      <c r="BVI148" s="35"/>
      <c r="BVJ148" s="31"/>
      <c r="BVK148" s="26"/>
      <c r="BVL148" s="14"/>
      <c r="BVM148" s="55"/>
      <c r="BVN148" s="28"/>
      <c r="BVO148" s="28"/>
      <c r="BVP148" s="31"/>
      <c r="BVQ148" s="35"/>
      <c r="BVR148" s="31"/>
      <c r="BVS148" s="26"/>
      <c r="BVT148" s="14"/>
      <c r="BVU148" s="55"/>
      <c r="BVV148" s="28"/>
      <c r="BVW148" s="28"/>
      <c r="BVX148" s="31"/>
      <c r="BVY148" s="35"/>
      <c r="BVZ148" s="31"/>
      <c r="BWA148" s="26"/>
      <c r="BWB148" s="14"/>
      <c r="BWC148" s="55"/>
      <c r="BWD148" s="28"/>
      <c r="BWE148" s="28"/>
      <c r="BWF148" s="31"/>
      <c r="BWG148" s="35"/>
      <c r="BWH148" s="31"/>
      <c r="BWI148" s="26"/>
      <c r="BWJ148" s="14"/>
      <c r="BWK148" s="55"/>
      <c r="BWL148" s="28"/>
      <c r="BWM148" s="28"/>
      <c r="BWN148" s="31"/>
      <c r="BWO148" s="35"/>
      <c r="BWP148" s="31"/>
      <c r="BWQ148" s="26"/>
      <c r="BWR148" s="14"/>
      <c r="BWS148" s="55"/>
      <c r="BWT148" s="28"/>
      <c r="BWU148" s="28"/>
      <c r="BWV148" s="31"/>
      <c r="BWW148" s="35"/>
      <c r="BWX148" s="31"/>
      <c r="BWY148" s="26"/>
      <c r="BWZ148" s="14"/>
      <c r="BXA148" s="55"/>
      <c r="BXB148" s="28"/>
      <c r="BXC148" s="28"/>
      <c r="BXD148" s="31"/>
      <c r="BXE148" s="35"/>
      <c r="BXF148" s="31"/>
      <c r="BXG148" s="26"/>
      <c r="BXH148" s="14"/>
      <c r="BXI148" s="55"/>
      <c r="BXJ148" s="28"/>
      <c r="BXK148" s="28"/>
      <c r="BXL148" s="31"/>
      <c r="BXM148" s="35"/>
      <c r="BXN148" s="31"/>
      <c r="BXO148" s="26"/>
      <c r="BXP148" s="14"/>
      <c r="BXQ148" s="55"/>
      <c r="BXR148" s="28"/>
      <c r="BXS148" s="28"/>
      <c r="BXT148" s="31"/>
      <c r="BXU148" s="35"/>
      <c r="BXV148" s="31"/>
      <c r="BXW148" s="26"/>
      <c r="BXX148" s="14"/>
      <c r="BXY148" s="55"/>
      <c r="BXZ148" s="28"/>
      <c r="BYA148" s="28"/>
      <c r="BYB148" s="31"/>
      <c r="BYC148" s="35"/>
      <c r="BYD148" s="31"/>
      <c r="BYE148" s="26"/>
      <c r="BYF148" s="14"/>
      <c r="BYG148" s="55"/>
      <c r="BYH148" s="28"/>
      <c r="BYI148" s="28"/>
      <c r="BYJ148" s="31"/>
      <c r="BYK148" s="35"/>
      <c r="BYL148" s="31"/>
      <c r="BYM148" s="26"/>
      <c r="BYN148" s="14"/>
      <c r="BYO148" s="55"/>
      <c r="BYP148" s="28"/>
      <c r="BYQ148" s="28"/>
      <c r="BYR148" s="31"/>
      <c r="BYS148" s="35"/>
      <c r="BYT148" s="31"/>
      <c r="BYU148" s="26"/>
      <c r="BYV148" s="14"/>
      <c r="BYW148" s="55"/>
      <c r="BYX148" s="28"/>
      <c r="BYY148" s="28"/>
      <c r="BYZ148" s="31"/>
      <c r="BZA148" s="35"/>
      <c r="BZB148" s="31"/>
      <c r="BZC148" s="26"/>
      <c r="BZD148" s="14"/>
      <c r="BZE148" s="55"/>
      <c r="BZF148" s="28"/>
      <c r="BZG148" s="28"/>
      <c r="BZH148" s="31"/>
      <c r="BZI148" s="35"/>
      <c r="BZJ148" s="31"/>
      <c r="BZK148" s="26"/>
      <c r="BZL148" s="14"/>
      <c r="BZM148" s="55"/>
      <c r="BZN148" s="28"/>
      <c r="BZO148" s="28"/>
      <c r="BZP148" s="31"/>
      <c r="BZQ148" s="35"/>
      <c r="BZR148" s="31"/>
      <c r="BZS148" s="26"/>
      <c r="BZT148" s="14"/>
      <c r="BZU148" s="55"/>
      <c r="BZV148" s="28"/>
      <c r="BZW148" s="28"/>
      <c r="BZX148" s="31"/>
      <c r="BZY148" s="35"/>
      <c r="BZZ148" s="31"/>
      <c r="CAA148" s="26"/>
      <c r="CAB148" s="14"/>
      <c r="CAC148" s="55"/>
      <c r="CAD148" s="28"/>
      <c r="CAE148" s="28"/>
      <c r="CAF148" s="31"/>
      <c r="CAG148" s="35"/>
      <c r="CAH148" s="31"/>
      <c r="CAI148" s="26"/>
      <c r="CAJ148" s="14"/>
      <c r="CAK148" s="55"/>
      <c r="CAL148" s="28"/>
      <c r="CAM148" s="28"/>
      <c r="CAN148" s="31"/>
      <c r="CAO148" s="35"/>
      <c r="CAP148" s="31"/>
      <c r="CAQ148" s="26"/>
      <c r="CAR148" s="14"/>
      <c r="CAS148" s="55"/>
      <c r="CAT148" s="28"/>
      <c r="CAU148" s="28"/>
      <c r="CAV148" s="31"/>
      <c r="CAW148" s="35"/>
      <c r="CAX148" s="31"/>
      <c r="CAY148" s="26"/>
      <c r="CAZ148" s="14"/>
      <c r="CBA148" s="55"/>
      <c r="CBB148" s="28"/>
      <c r="CBC148" s="28"/>
      <c r="CBD148" s="31"/>
      <c r="CBE148" s="35"/>
      <c r="CBF148" s="31"/>
      <c r="CBG148" s="26"/>
      <c r="CBH148" s="14"/>
      <c r="CBI148" s="55"/>
      <c r="CBJ148" s="28"/>
      <c r="CBK148" s="28"/>
      <c r="CBL148" s="31"/>
      <c r="CBM148" s="35"/>
      <c r="CBN148" s="31"/>
      <c r="CBO148" s="26"/>
      <c r="CBP148" s="14"/>
      <c r="CBQ148" s="55"/>
      <c r="CBR148" s="28"/>
      <c r="CBS148" s="28"/>
      <c r="CBT148" s="31"/>
      <c r="CBU148" s="35"/>
      <c r="CBV148" s="31"/>
      <c r="CBW148" s="26"/>
      <c r="CBX148" s="14"/>
      <c r="CBY148" s="55"/>
      <c r="CBZ148" s="28"/>
      <c r="CCA148" s="28"/>
      <c r="CCB148" s="31"/>
      <c r="CCC148" s="35"/>
      <c r="CCD148" s="31"/>
      <c r="CCE148" s="26"/>
      <c r="CCF148" s="14"/>
      <c r="CCG148" s="55"/>
      <c r="CCH148" s="28"/>
      <c r="CCI148" s="28"/>
      <c r="CCJ148" s="31"/>
      <c r="CCK148" s="35"/>
      <c r="CCL148" s="31"/>
      <c r="CCM148" s="26"/>
      <c r="CCN148" s="14"/>
      <c r="CCO148" s="55"/>
      <c r="CCP148" s="28"/>
      <c r="CCQ148" s="28"/>
      <c r="CCR148" s="31"/>
      <c r="CCS148" s="35"/>
      <c r="CCT148" s="31"/>
      <c r="CCU148" s="26"/>
      <c r="CCV148" s="14"/>
      <c r="CCW148" s="55"/>
      <c r="CCX148" s="28"/>
      <c r="CCY148" s="28"/>
      <c r="CCZ148" s="31"/>
      <c r="CDA148" s="35"/>
      <c r="CDB148" s="31"/>
      <c r="CDC148" s="26"/>
      <c r="CDD148" s="14"/>
      <c r="CDE148" s="55"/>
      <c r="CDF148" s="28"/>
      <c r="CDG148" s="28"/>
      <c r="CDH148" s="31"/>
      <c r="CDI148" s="35"/>
      <c r="CDJ148" s="31"/>
      <c r="CDK148" s="26"/>
      <c r="CDL148" s="14"/>
      <c r="CDM148" s="55"/>
      <c r="CDN148" s="28"/>
      <c r="CDO148" s="28"/>
      <c r="CDP148" s="31"/>
      <c r="CDQ148" s="35"/>
      <c r="CDR148" s="31"/>
      <c r="CDS148" s="26"/>
      <c r="CDT148" s="14"/>
      <c r="CDU148" s="55"/>
      <c r="CDV148" s="28"/>
      <c r="CDW148" s="28"/>
      <c r="CDX148" s="31"/>
      <c r="CDY148" s="35"/>
      <c r="CDZ148" s="31"/>
      <c r="CEA148" s="26"/>
      <c r="CEB148" s="14"/>
      <c r="CEC148" s="55"/>
      <c r="CED148" s="28"/>
      <c r="CEE148" s="28"/>
      <c r="CEF148" s="31"/>
      <c r="CEG148" s="35"/>
      <c r="CEH148" s="31"/>
      <c r="CEI148" s="26"/>
      <c r="CEJ148" s="14"/>
      <c r="CEK148" s="55"/>
      <c r="CEL148" s="28"/>
      <c r="CEM148" s="28"/>
      <c r="CEN148" s="31"/>
      <c r="CEO148" s="35"/>
      <c r="CEP148" s="31"/>
      <c r="CEQ148" s="26"/>
      <c r="CER148" s="14"/>
      <c r="CES148" s="55"/>
      <c r="CET148" s="28"/>
      <c r="CEU148" s="28"/>
      <c r="CEV148" s="31"/>
      <c r="CEW148" s="35"/>
      <c r="CEX148" s="31"/>
      <c r="CEY148" s="26"/>
      <c r="CEZ148" s="14"/>
      <c r="CFA148" s="55"/>
      <c r="CFB148" s="28"/>
      <c r="CFC148" s="28"/>
      <c r="CFD148" s="31"/>
      <c r="CFE148" s="35"/>
      <c r="CFF148" s="31"/>
      <c r="CFG148" s="26"/>
      <c r="CFH148" s="14"/>
      <c r="CFI148" s="55"/>
      <c r="CFJ148" s="28"/>
      <c r="CFK148" s="28"/>
      <c r="CFL148" s="31"/>
      <c r="CFM148" s="35"/>
      <c r="CFN148" s="31"/>
      <c r="CFO148" s="26"/>
      <c r="CFP148" s="14"/>
      <c r="CFQ148" s="55"/>
      <c r="CFR148" s="28"/>
      <c r="CFS148" s="28"/>
      <c r="CFT148" s="31"/>
      <c r="CFU148" s="35"/>
      <c r="CFV148" s="31"/>
      <c r="CFW148" s="26"/>
      <c r="CFX148" s="14"/>
      <c r="CFY148" s="55"/>
      <c r="CFZ148" s="28"/>
      <c r="CGA148" s="28"/>
      <c r="CGB148" s="31"/>
      <c r="CGC148" s="35"/>
      <c r="CGD148" s="31"/>
      <c r="CGE148" s="26"/>
      <c r="CGF148" s="14"/>
      <c r="CGG148" s="55"/>
      <c r="CGH148" s="28"/>
      <c r="CGI148" s="28"/>
      <c r="CGJ148" s="31"/>
      <c r="CGK148" s="35"/>
      <c r="CGL148" s="31"/>
      <c r="CGM148" s="26"/>
      <c r="CGN148" s="14"/>
      <c r="CGO148" s="55"/>
      <c r="CGP148" s="28"/>
      <c r="CGQ148" s="28"/>
      <c r="CGR148" s="31"/>
      <c r="CGS148" s="35"/>
      <c r="CGT148" s="31"/>
      <c r="CGU148" s="26"/>
      <c r="CGV148" s="14"/>
      <c r="CGW148" s="55"/>
      <c r="CGX148" s="28"/>
      <c r="CGY148" s="28"/>
      <c r="CGZ148" s="31"/>
      <c r="CHA148" s="35"/>
      <c r="CHB148" s="31"/>
      <c r="CHC148" s="26"/>
      <c r="CHD148" s="14"/>
      <c r="CHE148" s="55"/>
      <c r="CHF148" s="28"/>
      <c r="CHG148" s="28"/>
      <c r="CHH148" s="31"/>
      <c r="CHI148" s="35"/>
      <c r="CHJ148" s="31"/>
      <c r="CHK148" s="26"/>
      <c r="CHL148" s="14"/>
      <c r="CHM148" s="55"/>
      <c r="CHN148" s="28"/>
      <c r="CHO148" s="28"/>
      <c r="CHP148" s="31"/>
      <c r="CHQ148" s="35"/>
      <c r="CHR148" s="31"/>
      <c r="CHS148" s="26"/>
      <c r="CHT148" s="14"/>
      <c r="CHU148" s="55"/>
      <c r="CHV148" s="28"/>
      <c r="CHW148" s="28"/>
      <c r="CHX148" s="31"/>
      <c r="CHY148" s="35"/>
      <c r="CHZ148" s="31"/>
      <c r="CIA148" s="26"/>
      <c r="CIB148" s="14"/>
      <c r="CIC148" s="55"/>
      <c r="CID148" s="28"/>
      <c r="CIE148" s="28"/>
      <c r="CIF148" s="31"/>
      <c r="CIG148" s="35"/>
      <c r="CIH148" s="31"/>
      <c r="CII148" s="26"/>
      <c r="CIJ148" s="14"/>
      <c r="CIK148" s="55"/>
      <c r="CIL148" s="28"/>
      <c r="CIM148" s="28"/>
      <c r="CIN148" s="31"/>
      <c r="CIO148" s="35"/>
      <c r="CIP148" s="31"/>
      <c r="CIQ148" s="26"/>
      <c r="CIR148" s="14"/>
      <c r="CIS148" s="55"/>
      <c r="CIT148" s="28"/>
      <c r="CIU148" s="28"/>
      <c r="CIV148" s="31"/>
      <c r="CIW148" s="35"/>
      <c r="CIX148" s="31"/>
      <c r="CIY148" s="26"/>
      <c r="CIZ148" s="14"/>
      <c r="CJA148" s="55"/>
      <c r="CJB148" s="28"/>
      <c r="CJC148" s="28"/>
      <c r="CJD148" s="31"/>
      <c r="CJE148" s="35"/>
      <c r="CJF148" s="31"/>
      <c r="CJG148" s="26"/>
      <c r="CJH148" s="14"/>
      <c r="CJI148" s="55"/>
      <c r="CJJ148" s="28"/>
      <c r="CJK148" s="28"/>
      <c r="CJL148" s="31"/>
      <c r="CJM148" s="35"/>
      <c r="CJN148" s="31"/>
      <c r="CJO148" s="26"/>
      <c r="CJP148" s="14"/>
      <c r="CJQ148" s="55"/>
      <c r="CJR148" s="28"/>
      <c r="CJS148" s="28"/>
      <c r="CJT148" s="31"/>
      <c r="CJU148" s="35"/>
      <c r="CJV148" s="31"/>
      <c r="CJW148" s="26"/>
      <c r="CJX148" s="14"/>
      <c r="CJY148" s="55"/>
      <c r="CJZ148" s="28"/>
      <c r="CKA148" s="28"/>
      <c r="CKB148" s="31"/>
      <c r="CKC148" s="35"/>
      <c r="CKD148" s="31"/>
      <c r="CKE148" s="26"/>
      <c r="CKF148" s="14"/>
      <c r="CKG148" s="55"/>
      <c r="CKH148" s="28"/>
      <c r="CKI148" s="28"/>
      <c r="CKJ148" s="31"/>
      <c r="CKK148" s="35"/>
      <c r="CKL148" s="31"/>
      <c r="CKM148" s="26"/>
      <c r="CKN148" s="14"/>
      <c r="CKO148" s="55"/>
      <c r="CKP148" s="28"/>
      <c r="CKQ148" s="28"/>
      <c r="CKR148" s="31"/>
      <c r="CKS148" s="35"/>
      <c r="CKT148" s="31"/>
      <c r="CKU148" s="26"/>
      <c r="CKV148" s="14"/>
      <c r="CKW148" s="55"/>
      <c r="CKX148" s="28"/>
      <c r="CKY148" s="28"/>
      <c r="CKZ148" s="31"/>
      <c r="CLA148" s="35"/>
      <c r="CLB148" s="31"/>
      <c r="CLC148" s="26"/>
      <c r="CLD148" s="14"/>
      <c r="CLE148" s="55"/>
      <c r="CLF148" s="28"/>
      <c r="CLG148" s="28"/>
      <c r="CLH148" s="31"/>
      <c r="CLI148" s="35"/>
      <c r="CLJ148" s="31"/>
      <c r="CLK148" s="26"/>
      <c r="CLL148" s="14"/>
      <c r="CLM148" s="55"/>
      <c r="CLN148" s="28"/>
      <c r="CLO148" s="28"/>
      <c r="CLP148" s="31"/>
      <c r="CLQ148" s="35"/>
      <c r="CLR148" s="31"/>
      <c r="CLS148" s="26"/>
      <c r="CLT148" s="14"/>
      <c r="CLU148" s="55"/>
      <c r="CLV148" s="28"/>
      <c r="CLW148" s="28"/>
      <c r="CLX148" s="31"/>
      <c r="CLY148" s="35"/>
      <c r="CLZ148" s="31"/>
      <c r="CMA148" s="26"/>
      <c r="CMB148" s="14"/>
      <c r="CMC148" s="55"/>
      <c r="CMD148" s="28"/>
      <c r="CME148" s="28"/>
      <c r="CMF148" s="31"/>
      <c r="CMG148" s="35"/>
      <c r="CMH148" s="31"/>
      <c r="CMI148" s="26"/>
      <c r="CMJ148" s="14"/>
      <c r="CMK148" s="55"/>
      <c r="CML148" s="28"/>
      <c r="CMM148" s="28"/>
      <c r="CMN148" s="31"/>
      <c r="CMO148" s="35"/>
      <c r="CMP148" s="31"/>
      <c r="CMQ148" s="26"/>
      <c r="CMR148" s="14"/>
      <c r="CMS148" s="55"/>
      <c r="CMT148" s="28"/>
      <c r="CMU148" s="28"/>
      <c r="CMV148" s="31"/>
      <c r="CMW148" s="35"/>
      <c r="CMX148" s="31"/>
      <c r="CMY148" s="26"/>
      <c r="CMZ148" s="14"/>
      <c r="CNA148" s="55"/>
      <c r="CNB148" s="28"/>
      <c r="CNC148" s="28"/>
      <c r="CND148" s="31"/>
      <c r="CNE148" s="35"/>
      <c r="CNF148" s="31"/>
      <c r="CNG148" s="26"/>
      <c r="CNH148" s="14"/>
      <c r="CNI148" s="55"/>
      <c r="CNJ148" s="28"/>
      <c r="CNK148" s="28"/>
      <c r="CNL148" s="31"/>
      <c r="CNM148" s="35"/>
      <c r="CNN148" s="31"/>
      <c r="CNO148" s="26"/>
      <c r="CNP148" s="14"/>
      <c r="CNQ148" s="55"/>
      <c r="CNR148" s="28"/>
      <c r="CNS148" s="28"/>
      <c r="CNT148" s="31"/>
      <c r="CNU148" s="35"/>
      <c r="CNV148" s="31"/>
      <c r="CNW148" s="26"/>
      <c r="CNX148" s="14"/>
      <c r="CNY148" s="55"/>
      <c r="CNZ148" s="28"/>
      <c r="COA148" s="28"/>
      <c r="COB148" s="31"/>
      <c r="COC148" s="35"/>
      <c r="COD148" s="31"/>
      <c r="COE148" s="26"/>
      <c r="COF148" s="14"/>
      <c r="COG148" s="55"/>
      <c r="COH148" s="28"/>
      <c r="COI148" s="28"/>
      <c r="COJ148" s="31"/>
      <c r="COK148" s="35"/>
      <c r="COL148" s="31"/>
      <c r="COM148" s="26"/>
      <c r="CON148" s="14"/>
      <c r="COO148" s="55"/>
      <c r="COP148" s="28"/>
      <c r="COQ148" s="28"/>
      <c r="COR148" s="31"/>
      <c r="COS148" s="35"/>
      <c r="COT148" s="31"/>
      <c r="COU148" s="26"/>
      <c r="COV148" s="14"/>
      <c r="COW148" s="55"/>
      <c r="COX148" s="28"/>
      <c r="COY148" s="28"/>
      <c r="COZ148" s="31"/>
      <c r="CPA148" s="35"/>
      <c r="CPB148" s="31"/>
      <c r="CPC148" s="26"/>
      <c r="CPD148" s="14"/>
      <c r="CPE148" s="55"/>
      <c r="CPF148" s="28"/>
      <c r="CPG148" s="28"/>
      <c r="CPH148" s="31"/>
      <c r="CPI148" s="35"/>
      <c r="CPJ148" s="31"/>
      <c r="CPK148" s="26"/>
      <c r="CPL148" s="14"/>
      <c r="CPM148" s="55"/>
      <c r="CPN148" s="28"/>
      <c r="CPO148" s="28"/>
      <c r="CPP148" s="31"/>
      <c r="CPQ148" s="35"/>
      <c r="CPR148" s="31"/>
      <c r="CPS148" s="26"/>
      <c r="CPT148" s="14"/>
      <c r="CPU148" s="55"/>
      <c r="CPV148" s="28"/>
      <c r="CPW148" s="28"/>
      <c r="CPX148" s="31"/>
      <c r="CPY148" s="35"/>
      <c r="CPZ148" s="31"/>
      <c r="CQA148" s="26"/>
      <c r="CQB148" s="14"/>
      <c r="CQC148" s="55"/>
      <c r="CQD148" s="28"/>
      <c r="CQE148" s="28"/>
      <c r="CQF148" s="31"/>
      <c r="CQG148" s="35"/>
      <c r="CQH148" s="31"/>
      <c r="CQI148" s="26"/>
      <c r="CQJ148" s="14"/>
      <c r="CQK148" s="55"/>
      <c r="CQL148" s="28"/>
      <c r="CQM148" s="28"/>
      <c r="CQN148" s="31"/>
      <c r="CQO148" s="35"/>
      <c r="CQP148" s="31"/>
      <c r="CQQ148" s="26"/>
      <c r="CQR148" s="14"/>
      <c r="CQS148" s="55"/>
      <c r="CQT148" s="28"/>
      <c r="CQU148" s="28"/>
      <c r="CQV148" s="31"/>
      <c r="CQW148" s="35"/>
      <c r="CQX148" s="31"/>
      <c r="CQY148" s="26"/>
      <c r="CQZ148" s="14"/>
      <c r="CRA148" s="55"/>
      <c r="CRB148" s="28"/>
      <c r="CRC148" s="28"/>
      <c r="CRD148" s="31"/>
      <c r="CRE148" s="35"/>
      <c r="CRF148" s="31"/>
      <c r="CRG148" s="26"/>
      <c r="CRH148" s="14"/>
      <c r="CRI148" s="55"/>
      <c r="CRJ148" s="28"/>
      <c r="CRK148" s="28"/>
      <c r="CRL148" s="31"/>
      <c r="CRM148" s="35"/>
      <c r="CRN148" s="31"/>
      <c r="CRO148" s="26"/>
      <c r="CRP148" s="14"/>
      <c r="CRQ148" s="55"/>
      <c r="CRR148" s="28"/>
      <c r="CRS148" s="28"/>
      <c r="CRT148" s="31"/>
      <c r="CRU148" s="35"/>
      <c r="CRV148" s="31"/>
      <c r="CRW148" s="26"/>
      <c r="CRX148" s="14"/>
      <c r="CRY148" s="55"/>
      <c r="CRZ148" s="28"/>
      <c r="CSA148" s="28"/>
      <c r="CSB148" s="31"/>
      <c r="CSC148" s="35"/>
      <c r="CSD148" s="31"/>
      <c r="CSE148" s="26"/>
      <c r="CSF148" s="14"/>
      <c r="CSG148" s="55"/>
      <c r="CSH148" s="28"/>
      <c r="CSI148" s="28"/>
      <c r="CSJ148" s="31"/>
      <c r="CSK148" s="35"/>
      <c r="CSL148" s="31"/>
      <c r="CSM148" s="26"/>
      <c r="CSN148" s="14"/>
      <c r="CSO148" s="55"/>
      <c r="CSP148" s="28"/>
      <c r="CSQ148" s="28"/>
      <c r="CSR148" s="31"/>
      <c r="CSS148" s="35"/>
      <c r="CST148" s="31"/>
      <c r="CSU148" s="26"/>
      <c r="CSV148" s="14"/>
      <c r="CSW148" s="55"/>
      <c r="CSX148" s="28"/>
      <c r="CSY148" s="28"/>
      <c r="CSZ148" s="31"/>
      <c r="CTA148" s="35"/>
      <c r="CTB148" s="31"/>
      <c r="CTC148" s="26"/>
      <c r="CTD148" s="14"/>
      <c r="CTE148" s="55"/>
      <c r="CTF148" s="28"/>
      <c r="CTG148" s="28"/>
      <c r="CTH148" s="31"/>
      <c r="CTI148" s="35"/>
      <c r="CTJ148" s="31"/>
      <c r="CTK148" s="26"/>
      <c r="CTL148" s="14"/>
      <c r="CTM148" s="55"/>
      <c r="CTN148" s="28"/>
      <c r="CTO148" s="28"/>
      <c r="CTP148" s="31"/>
      <c r="CTQ148" s="35"/>
      <c r="CTR148" s="31"/>
      <c r="CTS148" s="26"/>
      <c r="CTT148" s="14"/>
      <c r="CTU148" s="55"/>
      <c r="CTV148" s="28"/>
      <c r="CTW148" s="28"/>
      <c r="CTX148" s="31"/>
      <c r="CTY148" s="35"/>
      <c r="CTZ148" s="31"/>
      <c r="CUA148" s="26"/>
      <c r="CUB148" s="14"/>
      <c r="CUC148" s="55"/>
      <c r="CUD148" s="28"/>
      <c r="CUE148" s="28"/>
      <c r="CUF148" s="31"/>
      <c r="CUG148" s="35"/>
      <c r="CUH148" s="31"/>
      <c r="CUI148" s="26"/>
      <c r="CUJ148" s="14"/>
      <c r="CUK148" s="55"/>
      <c r="CUL148" s="28"/>
      <c r="CUM148" s="28"/>
      <c r="CUN148" s="31"/>
      <c r="CUO148" s="35"/>
      <c r="CUP148" s="31"/>
      <c r="CUQ148" s="26"/>
      <c r="CUR148" s="14"/>
      <c r="CUS148" s="55"/>
      <c r="CUT148" s="28"/>
      <c r="CUU148" s="28"/>
      <c r="CUV148" s="31"/>
      <c r="CUW148" s="35"/>
      <c r="CUX148" s="31"/>
      <c r="CUY148" s="26"/>
      <c r="CUZ148" s="14"/>
      <c r="CVA148" s="55"/>
      <c r="CVB148" s="28"/>
      <c r="CVC148" s="28"/>
      <c r="CVD148" s="31"/>
      <c r="CVE148" s="35"/>
      <c r="CVF148" s="31"/>
      <c r="CVG148" s="26"/>
      <c r="CVH148" s="14"/>
      <c r="CVI148" s="55"/>
      <c r="CVJ148" s="28"/>
      <c r="CVK148" s="28"/>
      <c r="CVL148" s="31"/>
      <c r="CVM148" s="35"/>
      <c r="CVN148" s="31"/>
      <c r="CVO148" s="26"/>
      <c r="CVP148" s="14"/>
      <c r="CVQ148" s="55"/>
      <c r="CVR148" s="28"/>
      <c r="CVS148" s="28"/>
      <c r="CVT148" s="31"/>
      <c r="CVU148" s="35"/>
      <c r="CVV148" s="31"/>
      <c r="CVW148" s="26"/>
      <c r="CVX148" s="14"/>
      <c r="CVY148" s="55"/>
      <c r="CVZ148" s="28"/>
      <c r="CWA148" s="28"/>
      <c r="CWB148" s="31"/>
      <c r="CWC148" s="35"/>
      <c r="CWD148" s="31"/>
      <c r="CWE148" s="26"/>
      <c r="CWF148" s="14"/>
      <c r="CWG148" s="55"/>
      <c r="CWH148" s="28"/>
      <c r="CWI148" s="28"/>
      <c r="CWJ148" s="31"/>
      <c r="CWK148" s="35"/>
      <c r="CWL148" s="31"/>
      <c r="CWM148" s="26"/>
      <c r="CWN148" s="14"/>
      <c r="CWO148" s="55"/>
      <c r="CWP148" s="28"/>
      <c r="CWQ148" s="28"/>
      <c r="CWR148" s="31"/>
      <c r="CWS148" s="35"/>
      <c r="CWT148" s="31"/>
      <c r="CWU148" s="26"/>
      <c r="CWV148" s="14"/>
      <c r="CWW148" s="55"/>
      <c r="CWX148" s="28"/>
      <c r="CWY148" s="28"/>
      <c r="CWZ148" s="31"/>
      <c r="CXA148" s="35"/>
      <c r="CXB148" s="31"/>
      <c r="CXC148" s="26"/>
      <c r="CXD148" s="14"/>
      <c r="CXE148" s="55"/>
      <c r="CXF148" s="28"/>
      <c r="CXG148" s="28"/>
      <c r="CXH148" s="31"/>
      <c r="CXI148" s="35"/>
      <c r="CXJ148" s="31"/>
      <c r="CXK148" s="26"/>
      <c r="CXL148" s="14"/>
      <c r="CXM148" s="55"/>
      <c r="CXN148" s="28"/>
      <c r="CXO148" s="28"/>
      <c r="CXP148" s="31"/>
      <c r="CXQ148" s="35"/>
      <c r="CXR148" s="31"/>
      <c r="CXS148" s="26"/>
      <c r="CXT148" s="14"/>
      <c r="CXU148" s="55"/>
      <c r="CXV148" s="28"/>
      <c r="CXW148" s="28"/>
      <c r="CXX148" s="31"/>
      <c r="CXY148" s="35"/>
      <c r="CXZ148" s="31"/>
      <c r="CYA148" s="26"/>
      <c r="CYB148" s="14"/>
      <c r="CYC148" s="55"/>
      <c r="CYD148" s="28"/>
      <c r="CYE148" s="28"/>
      <c r="CYF148" s="31"/>
      <c r="CYG148" s="35"/>
      <c r="CYH148" s="31"/>
      <c r="CYI148" s="26"/>
      <c r="CYJ148" s="14"/>
      <c r="CYK148" s="55"/>
      <c r="CYL148" s="28"/>
      <c r="CYM148" s="28"/>
      <c r="CYN148" s="31"/>
      <c r="CYO148" s="35"/>
      <c r="CYP148" s="31"/>
      <c r="CYQ148" s="26"/>
      <c r="CYR148" s="14"/>
      <c r="CYS148" s="55"/>
      <c r="CYT148" s="28"/>
      <c r="CYU148" s="28"/>
      <c r="CYV148" s="31"/>
      <c r="CYW148" s="35"/>
      <c r="CYX148" s="31"/>
      <c r="CYY148" s="26"/>
      <c r="CYZ148" s="14"/>
      <c r="CZA148" s="55"/>
      <c r="CZB148" s="28"/>
      <c r="CZC148" s="28"/>
      <c r="CZD148" s="31"/>
      <c r="CZE148" s="35"/>
      <c r="CZF148" s="31"/>
      <c r="CZG148" s="26"/>
      <c r="CZH148" s="14"/>
      <c r="CZI148" s="55"/>
      <c r="CZJ148" s="28"/>
      <c r="CZK148" s="28"/>
      <c r="CZL148" s="31"/>
      <c r="CZM148" s="35"/>
      <c r="CZN148" s="31"/>
      <c r="CZO148" s="26"/>
      <c r="CZP148" s="14"/>
      <c r="CZQ148" s="55"/>
      <c r="CZR148" s="28"/>
      <c r="CZS148" s="28"/>
      <c r="CZT148" s="31"/>
      <c r="CZU148" s="35"/>
      <c r="CZV148" s="31"/>
      <c r="CZW148" s="26"/>
      <c r="CZX148" s="14"/>
      <c r="CZY148" s="55"/>
      <c r="CZZ148" s="28"/>
      <c r="DAA148" s="28"/>
      <c r="DAB148" s="31"/>
      <c r="DAC148" s="35"/>
      <c r="DAD148" s="31"/>
      <c r="DAE148" s="26"/>
      <c r="DAF148" s="14"/>
      <c r="DAG148" s="55"/>
      <c r="DAH148" s="28"/>
      <c r="DAI148" s="28"/>
      <c r="DAJ148" s="31"/>
      <c r="DAK148" s="35"/>
      <c r="DAL148" s="31"/>
      <c r="DAM148" s="26"/>
      <c r="DAN148" s="14"/>
      <c r="DAO148" s="55"/>
      <c r="DAP148" s="28"/>
      <c r="DAQ148" s="28"/>
      <c r="DAR148" s="31"/>
      <c r="DAS148" s="35"/>
      <c r="DAT148" s="31"/>
      <c r="DAU148" s="26"/>
      <c r="DAV148" s="14"/>
      <c r="DAW148" s="55"/>
      <c r="DAX148" s="28"/>
      <c r="DAY148" s="28"/>
      <c r="DAZ148" s="31"/>
      <c r="DBA148" s="35"/>
      <c r="DBB148" s="31"/>
      <c r="DBC148" s="26"/>
      <c r="DBD148" s="14"/>
      <c r="DBE148" s="55"/>
      <c r="DBF148" s="28"/>
      <c r="DBG148" s="28"/>
      <c r="DBH148" s="31"/>
      <c r="DBI148" s="35"/>
      <c r="DBJ148" s="31"/>
      <c r="DBK148" s="26"/>
      <c r="DBL148" s="14"/>
      <c r="DBM148" s="55"/>
      <c r="DBN148" s="28"/>
      <c r="DBO148" s="28"/>
      <c r="DBP148" s="31"/>
      <c r="DBQ148" s="35"/>
      <c r="DBR148" s="31"/>
      <c r="DBS148" s="26"/>
      <c r="DBT148" s="14"/>
      <c r="DBU148" s="55"/>
      <c r="DBV148" s="28"/>
      <c r="DBW148" s="28"/>
      <c r="DBX148" s="31"/>
      <c r="DBY148" s="35"/>
      <c r="DBZ148" s="31"/>
      <c r="DCA148" s="26"/>
      <c r="DCB148" s="14"/>
      <c r="DCC148" s="55"/>
      <c r="DCD148" s="28"/>
      <c r="DCE148" s="28"/>
      <c r="DCF148" s="31"/>
      <c r="DCG148" s="35"/>
      <c r="DCH148" s="31"/>
      <c r="DCI148" s="26"/>
      <c r="DCJ148" s="14"/>
      <c r="DCK148" s="55"/>
      <c r="DCL148" s="28"/>
      <c r="DCM148" s="28"/>
      <c r="DCN148" s="31"/>
      <c r="DCO148" s="35"/>
      <c r="DCP148" s="31"/>
      <c r="DCQ148" s="26"/>
      <c r="DCR148" s="14"/>
      <c r="DCS148" s="55"/>
      <c r="DCT148" s="28"/>
      <c r="DCU148" s="28"/>
      <c r="DCV148" s="31"/>
      <c r="DCW148" s="35"/>
      <c r="DCX148" s="31"/>
      <c r="DCY148" s="26"/>
      <c r="DCZ148" s="14"/>
      <c r="DDA148" s="55"/>
      <c r="DDB148" s="28"/>
      <c r="DDC148" s="28"/>
      <c r="DDD148" s="31"/>
      <c r="DDE148" s="35"/>
      <c r="DDF148" s="31"/>
      <c r="DDG148" s="26"/>
      <c r="DDH148" s="14"/>
      <c r="DDI148" s="55"/>
      <c r="DDJ148" s="28"/>
      <c r="DDK148" s="28"/>
      <c r="DDL148" s="31"/>
      <c r="DDM148" s="35"/>
      <c r="DDN148" s="31"/>
      <c r="DDO148" s="26"/>
      <c r="DDP148" s="14"/>
      <c r="DDQ148" s="55"/>
      <c r="DDR148" s="28"/>
      <c r="DDS148" s="28"/>
      <c r="DDT148" s="31"/>
      <c r="DDU148" s="35"/>
      <c r="DDV148" s="31"/>
      <c r="DDW148" s="26"/>
      <c r="DDX148" s="14"/>
      <c r="DDY148" s="55"/>
      <c r="DDZ148" s="28"/>
      <c r="DEA148" s="28"/>
      <c r="DEB148" s="31"/>
      <c r="DEC148" s="35"/>
      <c r="DED148" s="31"/>
      <c r="DEE148" s="26"/>
      <c r="DEF148" s="14"/>
      <c r="DEG148" s="55"/>
      <c r="DEH148" s="28"/>
      <c r="DEI148" s="28"/>
      <c r="DEJ148" s="31"/>
      <c r="DEK148" s="35"/>
      <c r="DEL148" s="31"/>
      <c r="DEM148" s="26"/>
      <c r="DEN148" s="14"/>
      <c r="DEO148" s="55"/>
      <c r="DEP148" s="28"/>
      <c r="DEQ148" s="28"/>
      <c r="DER148" s="31"/>
      <c r="DES148" s="35"/>
      <c r="DET148" s="31"/>
      <c r="DEU148" s="26"/>
      <c r="DEV148" s="14"/>
      <c r="DEW148" s="55"/>
      <c r="DEX148" s="28"/>
      <c r="DEY148" s="28"/>
      <c r="DEZ148" s="31"/>
      <c r="DFA148" s="35"/>
      <c r="DFB148" s="31"/>
      <c r="DFC148" s="26"/>
      <c r="DFD148" s="14"/>
      <c r="DFE148" s="55"/>
      <c r="DFF148" s="28"/>
      <c r="DFG148" s="28"/>
      <c r="DFH148" s="31"/>
      <c r="DFI148" s="35"/>
      <c r="DFJ148" s="31"/>
      <c r="DFK148" s="26"/>
      <c r="DFL148" s="14"/>
      <c r="DFM148" s="55"/>
      <c r="DFN148" s="28"/>
      <c r="DFO148" s="28"/>
      <c r="DFP148" s="31"/>
      <c r="DFQ148" s="35"/>
      <c r="DFR148" s="31"/>
      <c r="DFS148" s="26"/>
      <c r="DFT148" s="14"/>
      <c r="DFU148" s="55"/>
      <c r="DFV148" s="28"/>
      <c r="DFW148" s="28"/>
      <c r="DFX148" s="31"/>
      <c r="DFY148" s="35"/>
      <c r="DFZ148" s="31"/>
      <c r="DGA148" s="26"/>
      <c r="DGB148" s="14"/>
      <c r="DGC148" s="55"/>
      <c r="DGD148" s="28"/>
      <c r="DGE148" s="28"/>
      <c r="DGF148" s="31"/>
      <c r="DGG148" s="35"/>
      <c r="DGH148" s="31"/>
      <c r="DGI148" s="26"/>
      <c r="DGJ148" s="14"/>
      <c r="DGK148" s="55"/>
      <c r="DGL148" s="28"/>
      <c r="DGM148" s="28"/>
      <c r="DGN148" s="31"/>
      <c r="DGO148" s="35"/>
      <c r="DGP148" s="31"/>
      <c r="DGQ148" s="26"/>
      <c r="DGR148" s="14"/>
      <c r="DGS148" s="55"/>
      <c r="DGT148" s="28"/>
      <c r="DGU148" s="28"/>
      <c r="DGV148" s="31"/>
      <c r="DGW148" s="35"/>
      <c r="DGX148" s="31"/>
      <c r="DGY148" s="26"/>
      <c r="DGZ148" s="14"/>
      <c r="DHA148" s="55"/>
      <c r="DHB148" s="28"/>
      <c r="DHC148" s="28"/>
      <c r="DHD148" s="31"/>
      <c r="DHE148" s="35"/>
      <c r="DHF148" s="31"/>
      <c r="DHG148" s="26"/>
      <c r="DHH148" s="14"/>
      <c r="DHI148" s="55"/>
      <c r="DHJ148" s="28"/>
      <c r="DHK148" s="28"/>
      <c r="DHL148" s="31"/>
      <c r="DHM148" s="35"/>
      <c r="DHN148" s="31"/>
      <c r="DHO148" s="26"/>
      <c r="DHP148" s="14"/>
      <c r="DHQ148" s="55"/>
      <c r="DHR148" s="28"/>
      <c r="DHS148" s="28"/>
      <c r="DHT148" s="31"/>
      <c r="DHU148" s="35"/>
      <c r="DHV148" s="31"/>
      <c r="DHW148" s="26"/>
      <c r="DHX148" s="14"/>
      <c r="DHY148" s="55"/>
      <c r="DHZ148" s="28"/>
      <c r="DIA148" s="28"/>
      <c r="DIB148" s="31"/>
      <c r="DIC148" s="35"/>
      <c r="DID148" s="31"/>
      <c r="DIE148" s="26"/>
      <c r="DIF148" s="14"/>
      <c r="DIG148" s="55"/>
      <c r="DIH148" s="28"/>
      <c r="DII148" s="28"/>
      <c r="DIJ148" s="31"/>
      <c r="DIK148" s="35"/>
      <c r="DIL148" s="31"/>
      <c r="DIM148" s="26"/>
      <c r="DIN148" s="14"/>
      <c r="DIO148" s="55"/>
      <c r="DIP148" s="28"/>
      <c r="DIQ148" s="28"/>
      <c r="DIR148" s="31"/>
      <c r="DIS148" s="35"/>
      <c r="DIT148" s="31"/>
      <c r="DIU148" s="26"/>
      <c r="DIV148" s="14"/>
      <c r="DIW148" s="55"/>
      <c r="DIX148" s="28"/>
      <c r="DIY148" s="28"/>
      <c r="DIZ148" s="31"/>
      <c r="DJA148" s="35"/>
      <c r="DJB148" s="31"/>
      <c r="DJC148" s="26"/>
      <c r="DJD148" s="14"/>
      <c r="DJE148" s="55"/>
      <c r="DJF148" s="28"/>
      <c r="DJG148" s="28"/>
      <c r="DJH148" s="31"/>
      <c r="DJI148" s="35"/>
      <c r="DJJ148" s="31"/>
      <c r="DJK148" s="26"/>
      <c r="DJL148" s="14"/>
      <c r="DJM148" s="55"/>
      <c r="DJN148" s="28"/>
      <c r="DJO148" s="28"/>
      <c r="DJP148" s="31"/>
      <c r="DJQ148" s="35"/>
      <c r="DJR148" s="31"/>
      <c r="DJS148" s="26"/>
      <c r="DJT148" s="14"/>
      <c r="DJU148" s="55"/>
      <c r="DJV148" s="28"/>
      <c r="DJW148" s="28"/>
      <c r="DJX148" s="31"/>
      <c r="DJY148" s="35"/>
      <c r="DJZ148" s="31"/>
      <c r="DKA148" s="26"/>
      <c r="DKB148" s="14"/>
      <c r="DKC148" s="55"/>
      <c r="DKD148" s="28"/>
      <c r="DKE148" s="28"/>
      <c r="DKF148" s="31"/>
      <c r="DKG148" s="35"/>
      <c r="DKH148" s="31"/>
      <c r="DKI148" s="26"/>
      <c r="DKJ148" s="14"/>
      <c r="DKK148" s="55"/>
      <c r="DKL148" s="28"/>
      <c r="DKM148" s="28"/>
      <c r="DKN148" s="31"/>
      <c r="DKO148" s="35"/>
      <c r="DKP148" s="31"/>
      <c r="DKQ148" s="26"/>
      <c r="DKR148" s="14"/>
      <c r="DKS148" s="55"/>
      <c r="DKT148" s="28"/>
      <c r="DKU148" s="28"/>
      <c r="DKV148" s="31"/>
      <c r="DKW148" s="35"/>
      <c r="DKX148" s="31"/>
      <c r="DKY148" s="26"/>
      <c r="DKZ148" s="14"/>
      <c r="DLA148" s="55"/>
      <c r="DLB148" s="28"/>
      <c r="DLC148" s="28"/>
      <c r="DLD148" s="31"/>
      <c r="DLE148" s="35"/>
      <c r="DLF148" s="31"/>
      <c r="DLG148" s="26"/>
      <c r="DLH148" s="14"/>
      <c r="DLI148" s="55"/>
      <c r="DLJ148" s="28"/>
      <c r="DLK148" s="28"/>
      <c r="DLL148" s="31"/>
      <c r="DLM148" s="35"/>
      <c r="DLN148" s="31"/>
      <c r="DLO148" s="26"/>
      <c r="DLP148" s="14"/>
      <c r="DLQ148" s="55"/>
      <c r="DLR148" s="28"/>
      <c r="DLS148" s="28"/>
      <c r="DLT148" s="31"/>
      <c r="DLU148" s="35"/>
      <c r="DLV148" s="31"/>
      <c r="DLW148" s="26"/>
      <c r="DLX148" s="14"/>
      <c r="DLY148" s="55"/>
      <c r="DLZ148" s="28"/>
      <c r="DMA148" s="28"/>
      <c r="DMB148" s="31"/>
      <c r="DMC148" s="35"/>
      <c r="DMD148" s="31"/>
      <c r="DME148" s="26"/>
      <c r="DMF148" s="14"/>
      <c r="DMG148" s="55"/>
      <c r="DMH148" s="28"/>
      <c r="DMI148" s="28"/>
      <c r="DMJ148" s="31"/>
      <c r="DMK148" s="35"/>
      <c r="DML148" s="31"/>
      <c r="DMM148" s="26"/>
      <c r="DMN148" s="14"/>
      <c r="DMO148" s="55"/>
      <c r="DMP148" s="28"/>
      <c r="DMQ148" s="28"/>
      <c r="DMR148" s="31"/>
      <c r="DMS148" s="35"/>
      <c r="DMT148" s="31"/>
      <c r="DMU148" s="26"/>
      <c r="DMV148" s="14"/>
      <c r="DMW148" s="55"/>
      <c r="DMX148" s="28"/>
      <c r="DMY148" s="28"/>
      <c r="DMZ148" s="31"/>
      <c r="DNA148" s="35"/>
      <c r="DNB148" s="31"/>
      <c r="DNC148" s="26"/>
      <c r="DND148" s="14"/>
      <c r="DNE148" s="55"/>
      <c r="DNF148" s="28"/>
      <c r="DNG148" s="28"/>
      <c r="DNH148" s="31"/>
      <c r="DNI148" s="35"/>
      <c r="DNJ148" s="31"/>
      <c r="DNK148" s="26"/>
      <c r="DNL148" s="14"/>
      <c r="DNM148" s="55"/>
      <c r="DNN148" s="28"/>
      <c r="DNO148" s="28"/>
      <c r="DNP148" s="31"/>
      <c r="DNQ148" s="35"/>
      <c r="DNR148" s="31"/>
      <c r="DNS148" s="26"/>
      <c r="DNT148" s="14"/>
      <c r="DNU148" s="55"/>
      <c r="DNV148" s="28"/>
      <c r="DNW148" s="28"/>
      <c r="DNX148" s="31"/>
      <c r="DNY148" s="35"/>
      <c r="DNZ148" s="31"/>
      <c r="DOA148" s="26"/>
      <c r="DOB148" s="14"/>
      <c r="DOC148" s="55"/>
      <c r="DOD148" s="28"/>
      <c r="DOE148" s="28"/>
      <c r="DOF148" s="31"/>
      <c r="DOG148" s="35"/>
      <c r="DOH148" s="31"/>
      <c r="DOI148" s="26"/>
      <c r="DOJ148" s="14"/>
      <c r="DOK148" s="55"/>
      <c r="DOL148" s="28"/>
      <c r="DOM148" s="28"/>
      <c r="DON148" s="31"/>
      <c r="DOO148" s="35"/>
      <c r="DOP148" s="31"/>
      <c r="DOQ148" s="26"/>
      <c r="DOR148" s="14"/>
      <c r="DOS148" s="55"/>
      <c r="DOT148" s="28"/>
      <c r="DOU148" s="28"/>
      <c r="DOV148" s="31"/>
      <c r="DOW148" s="35"/>
      <c r="DOX148" s="31"/>
      <c r="DOY148" s="26"/>
      <c r="DOZ148" s="14"/>
      <c r="DPA148" s="55"/>
      <c r="DPB148" s="28"/>
      <c r="DPC148" s="28"/>
      <c r="DPD148" s="31"/>
      <c r="DPE148" s="35"/>
      <c r="DPF148" s="31"/>
      <c r="DPG148" s="26"/>
      <c r="DPH148" s="14"/>
      <c r="DPI148" s="55"/>
      <c r="DPJ148" s="28"/>
      <c r="DPK148" s="28"/>
      <c r="DPL148" s="31"/>
      <c r="DPM148" s="35"/>
      <c r="DPN148" s="31"/>
      <c r="DPO148" s="26"/>
      <c r="DPP148" s="14"/>
      <c r="DPQ148" s="55"/>
      <c r="DPR148" s="28"/>
      <c r="DPS148" s="28"/>
      <c r="DPT148" s="31"/>
      <c r="DPU148" s="35"/>
      <c r="DPV148" s="31"/>
      <c r="DPW148" s="26"/>
      <c r="DPX148" s="14"/>
      <c r="DPY148" s="55"/>
      <c r="DPZ148" s="28"/>
      <c r="DQA148" s="28"/>
      <c r="DQB148" s="31"/>
      <c r="DQC148" s="35"/>
      <c r="DQD148" s="31"/>
      <c r="DQE148" s="26"/>
      <c r="DQF148" s="14"/>
      <c r="DQG148" s="55"/>
      <c r="DQH148" s="28"/>
      <c r="DQI148" s="28"/>
      <c r="DQJ148" s="31"/>
      <c r="DQK148" s="35"/>
      <c r="DQL148" s="31"/>
      <c r="DQM148" s="26"/>
      <c r="DQN148" s="14"/>
      <c r="DQO148" s="55"/>
      <c r="DQP148" s="28"/>
      <c r="DQQ148" s="28"/>
      <c r="DQR148" s="31"/>
      <c r="DQS148" s="35"/>
      <c r="DQT148" s="31"/>
      <c r="DQU148" s="26"/>
      <c r="DQV148" s="14"/>
      <c r="DQW148" s="55"/>
      <c r="DQX148" s="28"/>
      <c r="DQY148" s="28"/>
      <c r="DQZ148" s="31"/>
      <c r="DRA148" s="35"/>
      <c r="DRB148" s="31"/>
      <c r="DRC148" s="26"/>
      <c r="DRD148" s="14"/>
      <c r="DRE148" s="55"/>
      <c r="DRF148" s="28"/>
      <c r="DRG148" s="28"/>
      <c r="DRH148" s="31"/>
      <c r="DRI148" s="35"/>
      <c r="DRJ148" s="31"/>
      <c r="DRK148" s="26"/>
      <c r="DRL148" s="14"/>
      <c r="DRM148" s="55"/>
      <c r="DRN148" s="28"/>
      <c r="DRO148" s="28"/>
      <c r="DRP148" s="31"/>
      <c r="DRQ148" s="35"/>
      <c r="DRR148" s="31"/>
      <c r="DRS148" s="26"/>
      <c r="DRT148" s="14"/>
      <c r="DRU148" s="55"/>
      <c r="DRV148" s="28"/>
      <c r="DRW148" s="28"/>
      <c r="DRX148" s="31"/>
      <c r="DRY148" s="35"/>
      <c r="DRZ148" s="31"/>
      <c r="DSA148" s="26"/>
      <c r="DSB148" s="14"/>
      <c r="DSC148" s="55"/>
      <c r="DSD148" s="28"/>
      <c r="DSE148" s="28"/>
      <c r="DSF148" s="31"/>
      <c r="DSG148" s="35"/>
      <c r="DSH148" s="31"/>
      <c r="DSI148" s="26"/>
      <c r="DSJ148" s="14"/>
      <c r="DSK148" s="55"/>
      <c r="DSL148" s="28"/>
      <c r="DSM148" s="28"/>
      <c r="DSN148" s="31"/>
      <c r="DSO148" s="35"/>
      <c r="DSP148" s="31"/>
      <c r="DSQ148" s="26"/>
      <c r="DSR148" s="14"/>
      <c r="DSS148" s="55"/>
      <c r="DST148" s="28"/>
      <c r="DSU148" s="28"/>
      <c r="DSV148" s="31"/>
      <c r="DSW148" s="35"/>
      <c r="DSX148" s="31"/>
      <c r="DSY148" s="26"/>
      <c r="DSZ148" s="14"/>
      <c r="DTA148" s="55"/>
      <c r="DTB148" s="28"/>
      <c r="DTC148" s="28"/>
      <c r="DTD148" s="31"/>
      <c r="DTE148" s="35"/>
      <c r="DTF148" s="31"/>
      <c r="DTG148" s="26"/>
      <c r="DTH148" s="14"/>
      <c r="DTI148" s="55"/>
      <c r="DTJ148" s="28"/>
      <c r="DTK148" s="28"/>
      <c r="DTL148" s="31"/>
      <c r="DTM148" s="35"/>
      <c r="DTN148" s="31"/>
      <c r="DTO148" s="26"/>
      <c r="DTP148" s="14"/>
      <c r="DTQ148" s="55"/>
      <c r="DTR148" s="28"/>
      <c r="DTS148" s="28"/>
      <c r="DTT148" s="31"/>
      <c r="DTU148" s="35"/>
      <c r="DTV148" s="31"/>
      <c r="DTW148" s="26"/>
      <c r="DTX148" s="14"/>
      <c r="DTY148" s="55"/>
      <c r="DTZ148" s="28"/>
      <c r="DUA148" s="28"/>
      <c r="DUB148" s="31"/>
      <c r="DUC148" s="35"/>
      <c r="DUD148" s="31"/>
      <c r="DUE148" s="26"/>
      <c r="DUF148" s="14"/>
      <c r="DUG148" s="55"/>
      <c r="DUH148" s="28"/>
      <c r="DUI148" s="28"/>
      <c r="DUJ148" s="31"/>
      <c r="DUK148" s="35"/>
      <c r="DUL148" s="31"/>
      <c r="DUM148" s="26"/>
      <c r="DUN148" s="14"/>
      <c r="DUO148" s="55"/>
      <c r="DUP148" s="28"/>
      <c r="DUQ148" s="28"/>
      <c r="DUR148" s="31"/>
      <c r="DUS148" s="35"/>
      <c r="DUT148" s="31"/>
      <c r="DUU148" s="26"/>
      <c r="DUV148" s="14"/>
      <c r="DUW148" s="55"/>
      <c r="DUX148" s="28"/>
      <c r="DUY148" s="28"/>
      <c r="DUZ148" s="31"/>
      <c r="DVA148" s="35"/>
      <c r="DVB148" s="31"/>
      <c r="DVC148" s="26"/>
      <c r="DVD148" s="14"/>
      <c r="DVE148" s="55"/>
      <c r="DVF148" s="28"/>
      <c r="DVG148" s="28"/>
      <c r="DVH148" s="31"/>
      <c r="DVI148" s="35"/>
      <c r="DVJ148" s="31"/>
      <c r="DVK148" s="26"/>
      <c r="DVL148" s="14"/>
      <c r="DVM148" s="55"/>
      <c r="DVN148" s="28"/>
      <c r="DVO148" s="28"/>
      <c r="DVP148" s="31"/>
      <c r="DVQ148" s="35"/>
      <c r="DVR148" s="31"/>
      <c r="DVS148" s="26"/>
      <c r="DVT148" s="14"/>
      <c r="DVU148" s="55"/>
      <c r="DVV148" s="28"/>
      <c r="DVW148" s="28"/>
      <c r="DVX148" s="31"/>
      <c r="DVY148" s="35"/>
      <c r="DVZ148" s="31"/>
      <c r="DWA148" s="26"/>
      <c r="DWB148" s="14"/>
      <c r="DWC148" s="55"/>
      <c r="DWD148" s="28"/>
      <c r="DWE148" s="28"/>
      <c r="DWF148" s="31"/>
      <c r="DWG148" s="35"/>
      <c r="DWH148" s="31"/>
      <c r="DWI148" s="26"/>
      <c r="DWJ148" s="14"/>
      <c r="DWK148" s="55"/>
      <c r="DWL148" s="28"/>
      <c r="DWM148" s="28"/>
      <c r="DWN148" s="31"/>
      <c r="DWO148" s="35"/>
      <c r="DWP148" s="31"/>
      <c r="DWQ148" s="26"/>
      <c r="DWR148" s="14"/>
      <c r="DWS148" s="55"/>
      <c r="DWT148" s="28"/>
      <c r="DWU148" s="28"/>
      <c r="DWV148" s="31"/>
      <c r="DWW148" s="35"/>
      <c r="DWX148" s="31"/>
      <c r="DWY148" s="26"/>
      <c r="DWZ148" s="14"/>
      <c r="DXA148" s="55"/>
      <c r="DXB148" s="28"/>
      <c r="DXC148" s="28"/>
      <c r="DXD148" s="31"/>
      <c r="DXE148" s="35"/>
      <c r="DXF148" s="31"/>
      <c r="DXG148" s="26"/>
      <c r="DXH148" s="14"/>
      <c r="DXI148" s="55"/>
      <c r="DXJ148" s="28"/>
      <c r="DXK148" s="28"/>
      <c r="DXL148" s="31"/>
      <c r="DXM148" s="35"/>
      <c r="DXN148" s="31"/>
      <c r="DXO148" s="26"/>
      <c r="DXP148" s="14"/>
      <c r="DXQ148" s="55"/>
      <c r="DXR148" s="28"/>
      <c r="DXS148" s="28"/>
      <c r="DXT148" s="31"/>
      <c r="DXU148" s="35"/>
      <c r="DXV148" s="31"/>
      <c r="DXW148" s="26"/>
      <c r="DXX148" s="14"/>
      <c r="DXY148" s="55"/>
      <c r="DXZ148" s="28"/>
      <c r="DYA148" s="28"/>
      <c r="DYB148" s="31"/>
      <c r="DYC148" s="35"/>
      <c r="DYD148" s="31"/>
      <c r="DYE148" s="26"/>
      <c r="DYF148" s="14"/>
      <c r="DYG148" s="55"/>
      <c r="DYH148" s="28"/>
      <c r="DYI148" s="28"/>
      <c r="DYJ148" s="31"/>
      <c r="DYK148" s="35"/>
      <c r="DYL148" s="31"/>
      <c r="DYM148" s="26"/>
      <c r="DYN148" s="14"/>
      <c r="DYO148" s="55"/>
      <c r="DYP148" s="28"/>
      <c r="DYQ148" s="28"/>
      <c r="DYR148" s="31"/>
      <c r="DYS148" s="35"/>
      <c r="DYT148" s="31"/>
      <c r="DYU148" s="26"/>
      <c r="DYV148" s="14"/>
      <c r="DYW148" s="55"/>
      <c r="DYX148" s="28"/>
      <c r="DYY148" s="28"/>
      <c r="DYZ148" s="31"/>
      <c r="DZA148" s="35"/>
      <c r="DZB148" s="31"/>
      <c r="DZC148" s="26"/>
      <c r="DZD148" s="14"/>
      <c r="DZE148" s="55"/>
      <c r="DZF148" s="28"/>
      <c r="DZG148" s="28"/>
      <c r="DZH148" s="31"/>
      <c r="DZI148" s="35"/>
      <c r="DZJ148" s="31"/>
      <c r="DZK148" s="26"/>
      <c r="DZL148" s="14"/>
      <c r="DZM148" s="55"/>
      <c r="DZN148" s="28"/>
      <c r="DZO148" s="28"/>
      <c r="DZP148" s="31"/>
      <c r="DZQ148" s="35"/>
      <c r="DZR148" s="31"/>
      <c r="DZS148" s="26"/>
      <c r="DZT148" s="14"/>
      <c r="DZU148" s="55"/>
      <c r="DZV148" s="28"/>
      <c r="DZW148" s="28"/>
      <c r="DZX148" s="31"/>
      <c r="DZY148" s="35"/>
      <c r="DZZ148" s="31"/>
      <c r="EAA148" s="26"/>
      <c r="EAB148" s="14"/>
      <c r="EAC148" s="55"/>
      <c r="EAD148" s="28"/>
      <c r="EAE148" s="28"/>
      <c r="EAF148" s="31"/>
      <c r="EAG148" s="35"/>
      <c r="EAH148" s="31"/>
      <c r="EAI148" s="26"/>
      <c r="EAJ148" s="14"/>
      <c r="EAK148" s="55"/>
      <c r="EAL148" s="28"/>
      <c r="EAM148" s="28"/>
      <c r="EAN148" s="31"/>
      <c r="EAO148" s="35"/>
      <c r="EAP148" s="31"/>
      <c r="EAQ148" s="26"/>
      <c r="EAR148" s="14"/>
      <c r="EAS148" s="55"/>
      <c r="EAT148" s="28"/>
      <c r="EAU148" s="28"/>
      <c r="EAV148" s="31"/>
      <c r="EAW148" s="35"/>
      <c r="EAX148" s="31"/>
      <c r="EAY148" s="26"/>
      <c r="EAZ148" s="14"/>
      <c r="EBA148" s="55"/>
      <c r="EBB148" s="28"/>
      <c r="EBC148" s="28"/>
      <c r="EBD148" s="31"/>
      <c r="EBE148" s="35"/>
      <c r="EBF148" s="31"/>
      <c r="EBG148" s="26"/>
      <c r="EBH148" s="14"/>
      <c r="EBI148" s="55"/>
      <c r="EBJ148" s="28"/>
      <c r="EBK148" s="28"/>
      <c r="EBL148" s="31"/>
      <c r="EBM148" s="35"/>
      <c r="EBN148" s="31"/>
      <c r="EBO148" s="26"/>
      <c r="EBP148" s="14"/>
      <c r="EBQ148" s="55"/>
      <c r="EBR148" s="28"/>
      <c r="EBS148" s="28"/>
      <c r="EBT148" s="31"/>
      <c r="EBU148" s="35"/>
      <c r="EBV148" s="31"/>
      <c r="EBW148" s="26"/>
      <c r="EBX148" s="14"/>
      <c r="EBY148" s="55"/>
      <c r="EBZ148" s="28"/>
      <c r="ECA148" s="28"/>
      <c r="ECB148" s="31"/>
      <c r="ECC148" s="35"/>
      <c r="ECD148" s="31"/>
      <c r="ECE148" s="26"/>
      <c r="ECF148" s="14"/>
      <c r="ECG148" s="55"/>
      <c r="ECH148" s="28"/>
      <c r="ECI148" s="28"/>
      <c r="ECJ148" s="31"/>
      <c r="ECK148" s="35"/>
      <c r="ECL148" s="31"/>
      <c r="ECM148" s="26"/>
      <c r="ECN148" s="14"/>
      <c r="ECO148" s="55"/>
      <c r="ECP148" s="28"/>
      <c r="ECQ148" s="28"/>
      <c r="ECR148" s="31"/>
      <c r="ECS148" s="35"/>
      <c r="ECT148" s="31"/>
      <c r="ECU148" s="26"/>
      <c r="ECV148" s="14"/>
      <c r="ECW148" s="55"/>
      <c r="ECX148" s="28"/>
      <c r="ECY148" s="28"/>
      <c r="ECZ148" s="31"/>
      <c r="EDA148" s="35"/>
      <c r="EDB148" s="31"/>
      <c r="EDC148" s="26"/>
      <c r="EDD148" s="14"/>
      <c r="EDE148" s="55"/>
      <c r="EDF148" s="28"/>
      <c r="EDG148" s="28"/>
      <c r="EDH148" s="31"/>
      <c r="EDI148" s="35"/>
      <c r="EDJ148" s="31"/>
      <c r="EDK148" s="26"/>
      <c r="EDL148" s="14"/>
      <c r="EDM148" s="55"/>
      <c r="EDN148" s="28"/>
      <c r="EDO148" s="28"/>
      <c r="EDP148" s="31"/>
      <c r="EDQ148" s="35"/>
      <c r="EDR148" s="31"/>
      <c r="EDS148" s="26"/>
      <c r="EDT148" s="14"/>
      <c r="EDU148" s="55"/>
      <c r="EDV148" s="28"/>
      <c r="EDW148" s="28"/>
      <c r="EDX148" s="31"/>
      <c r="EDY148" s="35"/>
      <c r="EDZ148" s="31"/>
      <c r="EEA148" s="26"/>
      <c r="EEB148" s="14"/>
      <c r="EEC148" s="55"/>
      <c r="EED148" s="28"/>
      <c r="EEE148" s="28"/>
      <c r="EEF148" s="31"/>
      <c r="EEG148" s="35"/>
      <c r="EEH148" s="31"/>
      <c r="EEI148" s="26"/>
      <c r="EEJ148" s="14"/>
      <c r="EEK148" s="55"/>
      <c r="EEL148" s="28"/>
      <c r="EEM148" s="28"/>
      <c r="EEN148" s="31"/>
      <c r="EEO148" s="35"/>
      <c r="EEP148" s="31"/>
      <c r="EEQ148" s="26"/>
      <c r="EER148" s="14"/>
      <c r="EES148" s="55"/>
      <c r="EET148" s="28"/>
      <c r="EEU148" s="28"/>
      <c r="EEV148" s="31"/>
      <c r="EEW148" s="35"/>
      <c r="EEX148" s="31"/>
      <c r="EEY148" s="26"/>
      <c r="EEZ148" s="14"/>
      <c r="EFA148" s="55"/>
      <c r="EFB148" s="28"/>
      <c r="EFC148" s="28"/>
      <c r="EFD148" s="31"/>
      <c r="EFE148" s="35"/>
      <c r="EFF148" s="31"/>
      <c r="EFG148" s="26"/>
      <c r="EFH148" s="14"/>
      <c r="EFI148" s="55"/>
      <c r="EFJ148" s="28"/>
      <c r="EFK148" s="28"/>
      <c r="EFL148" s="31"/>
      <c r="EFM148" s="35"/>
      <c r="EFN148" s="31"/>
      <c r="EFO148" s="26"/>
      <c r="EFP148" s="14"/>
      <c r="EFQ148" s="55"/>
      <c r="EFR148" s="28"/>
      <c r="EFS148" s="28"/>
      <c r="EFT148" s="31"/>
      <c r="EFU148" s="35"/>
      <c r="EFV148" s="31"/>
      <c r="EFW148" s="26"/>
      <c r="EFX148" s="14"/>
      <c r="EFY148" s="55"/>
      <c r="EFZ148" s="28"/>
      <c r="EGA148" s="28"/>
      <c r="EGB148" s="31"/>
      <c r="EGC148" s="35"/>
      <c r="EGD148" s="31"/>
      <c r="EGE148" s="26"/>
      <c r="EGF148" s="14"/>
      <c r="EGG148" s="55"/>
      <c r="EGH148" s="28"/>
      <c r="EGI148" s="28"/>
      <c r="EGJ148" s="31"/>
      <c r="EGK148" s="35"/>
      <c r="EGL148" s="31"/>
      <c r="EGM148" s="26"/>
      <c r="EGN148" s="14"/>
      <c r="EGO148" s="55"/>
      <c r="EGP148" s="28"/>
      <c r="EGQ148" s="28"/>
      <c r="EGR148" s="31"/>
      <c r="EGS148" s="35"/>
      <c r="EGT148" s="31"/>
      <c r="EGU148" s="26"/>
      <c r="EGV148" s="14"/>
      <c r="EGW148" s="55"/>
      <c r="EGX148" s="28"/>
      <c r="EGY148" s="28"/>
      <c r="EGZ148" s="31"/>
      <c r="EHA148" s="35"/>
      <c r="EHB148" s="31"/>
      <c r="EHC148" s="26"/>
      <c r="EHD148" s="14"/>
      <c r="EHE148" s="55"/>
      <c r="EHF148" s="28"/>
      <c r="EHG148" s="28"/>
      <c r="EHH148" s="31"/>
      <c r="EHI148" s="35"/>
      <c r="EHJ148" s="31"/>
      <c r="EHK148" s="26"/>
      <c r="EHL148" s="14"/>
      <c r="EHM148" s="55"/>
      <c r="EHN148" s="28"/>
      <c r="EHO148" s="28"/>
      <c r="EHP148" s="31"/>
      <c r="EHQ148" s="35"/>
      <c r="EHR148" s="31"/>
      <c r="EHS148" s="26"/>
      <c r="EHT148" s="14"/>
      <c r="EHU148" s="55"/>
      <c r="EHV148" s="28"/>
      <c r="EHW148" s="28"/>
      <c r="EHX148" s="31"/>
      <c r="EHY148" s="35"/>
      <c r="EHZ148" s="31"/>
      <c r="EIA148" s="26"/>
      <c r="EIB148" s="14"/>
      <c r="EIC148" s="55"/>
      <c r="EID148" s="28"/>
      <c r="EIE148" s="28"/>
      <c r="EIF148" s="31"/>
      <c r="EIG148" s="35"/>
      <c r="EIH148" s="31"/>
      <c r="EII148" s="26"/>
      <c r="EIJ148" s="14"/>
      <c r="EIK148" s="55"/>
      <c r="EIL148" s="28"/>
      <c r="EIM148" s="28"/>
      <c r="EIN148" s="31"/>
      <c r="EIO148" s="35"/>
      <c r="EIP148" s="31"/>
      <c r="EIQ148" s="26"/>
      <c r="EIR148" s="14"/>
      <c r="EIS148" s="55"/>
      <c r="EIT148" s="28"/>
      <c r="EIU148" s="28"/>
      <c r="EIV148" s="31"/>
      <c r="EIW148" s="35"/>
      <c r="EIX148" s="31"/>
      <c r="EIY148" s="26"/>
      <c r="EIZ148" s="14"/>
      <c r="EJA148" s="55"/>
      <c r="EJB148" s="28"/>
      <c r="EJC148" s="28"/>
      <c r="EJD148" s="31"/>
      <c r="EJE148" s="35"/>
      <c r="EJF148" s="31"/>
      <c r="EJG148" s="26"/>
      <c r="EJH148" s="14"/>
      <c r="EJI148" s="55"/>
      <c r="EJJ148" s="28"/>
      <c r="EJK148" s="28"/>
      <c r="EJL148" s="31"/>
      <c r="EJM148" s="35"/>
      <c r="EJN148" s="31"/>
      <c r="EJO148" s="26"/>
      <c r="EJP148" s="14"/>
      <c r="EJQ148" s="55"/>
      <c r="EJR148" s="28"/>
      <c r="EJS148" s="28"/>
      <c r="EJT148" s="31"/>
      <c r="EJU148" s="35"/>
      <c r="EJV148" s="31"/>
      <c r="EJW148" s="26"/>
      <c r="EJX148" s="14"/>
      <c r="EJY148" s="55"/>
      <c r="EJZ148" s="28"/>
      <c r="EKA148" s="28"/>
      <c r="EKB148" s="31"/>
      <c r="EKC148" s="35"/>
      <c r="EKD148" s="31"/>
      <c r="EKE148" s="26"/>
      <c r="EKF148" s="14"/>
      <c r="EKG148" s="55"/>
      <c r="EKH148" s="28"/>
      <c r="EKI148" s="28"/>
      <c r="EKJ148" s="31"/>
      <c r="EKK148" s="35"/>
      <c r="EKL148" s="31"/>
      <c r="EKM148" s="26"/>
      <c r="EKN148" s="14"/>
      <c r="EKO148" s="55"/>
      <c r="EKP148" s="28"/>
      <c r="EKQ148" s="28"/>
      <c r="EKR148" s="31"/>
      <c r="EKS148" s="35"/>
      <c r="EKT148" s="31"/>
      <c r="EKU148" s="26"/>
      <c r="EKV148" s="14"/>
      <c r="EKW148" s="55"/>
      <c r="EKX148" s="28"/>
      <c r="EKY148" s="28"/>
      <c r="EKZ148" s="31"/>
      <c r="ELA148" s="35"/>
      <c r="ELB148" s="31"/>
      <c r="ELC148" s="26"/>
      <c r="ELD148" s="14"/>
      <c r="ELE148" s="55"/>
      <c r="ELF148" s="28"/>
      <c r="ELG148" s="28"/>
      <c r="ELH148" s="31"/>
      <c r="ELI148" s="35"/>
      <c r="ELJ148" s="31"/>
      <c r="ELK148" s="26"/>
      <c r="ELL148" s="14"/>
      <c r="ELM148" s="55"/>
      <c r="ELN148" s="28"/>
      <c r="ELO148" s="28"/>
      <c r="ELP148" s="31"/>
      <c r="ELQ148" s="35"/>
      <c r="ELR148" s="31"/>
      <c r="ELS148" s="26"/>
      <c r="ELT148" s="14"/>
      <c r="ELU148" s="55"/>
      <c r="ELV148" s="28"/>
      <c r="ELW148" s="28"/>
      <c r="ELX148" s="31"/>
      <c r="ELY148" s="35"/>
      <c r="ELZ148" s="31"/>
      <c r="EMA148" s="26"/>
      <c r="EMB148" s="14"/>
      <c r="EMC148" s="55"/>
      <c r="EMD148" s="28"/>
      <c r="EME148" s="28"/>
      <c r="EMF148" s="31"/>
      <c r="EMG148" s="35"/>
      <c r="EMH148" s="31"/>
      <c r="EMI148" s="26"/>
      <c r="EMJ148" s="14"/>
      <c r="EMK148" s="55"/>
      <c r="EML148" s="28"/>
      <c r="EMM148" s="28"/>
      <c r="EMN148" s="31"/>
      <c r="EMO148" s="35"/>
      <c r="EMP148" s="31"/>
      <c r="EMQ148" s="26"/>
      <c r="EMR148" s="14"/>
      <c r="EMS148" s="55"/>
      <c r="EMT148" s="28"/>
      <c r="EMU148" s="28"/>
      <c r="EMV148" s="31"/>
      <c r="EMW148" s="35"/>
      <c r="EMX148" s="31"/>
      <c r="EMY148" s="26"/>
      <c r="EMZ148" s="14"/>
      <c r="ENA148" s="55"/>
      <c r="ENB148" s="28"/>
      <c r="ENC148" s="28"/>
      <c r="END148" s="31"/>
      <c r="ENE148" s="35"/>
      <c r="ENF148" s="31"/>
      <c r="ENG148" s="26"/>
      <c r="ENH148" s="14"/>
      <c r="ENI148" s="55"/>
      <c r="ENJ148" s="28"/>
      <c r="ENK148" s="28"/>
      <c r="ENL148" s="31"/>
      <c r="ENM148" s="35"/>
      <c r="ENN148" s="31"/>
      <c r="ENO148" s="26"/>
      <c r="ENP148" s="14"/>
      <c r="ENQ148" s="55"/>
      <c r="ENR148" s="28"/>
      <c r="ENS148" s="28"/>
      <c r="ENT148" s="31"/>
      <c r="ENU148" s="35"/>
      <c r="ENV148" s="31"/>
      <c r="ENW148" s="26"/>
      <c r="ENX148" s="14"/>
      <c r="ENY148" s="55"/>
      <c r="ENZ148" s="28"/>
      <c r="EOA148" s="28"/>
      <c r="EOB148" s="31"/>
      <c r="EOC148" s="35"/>
      <c r="EOD148" s="31"/>
      <c r="EOE148" s="26"/>
      <c r="EOF148" s="14"/>
      <c r="EOG148" s="55"/>
      <c r="EOH148" s="28"/>
      <c r="EOI148" s="28"/>
      <c r="EOJ148" s="31"/>
      <c r="EOK148" s="35"/>
      <c r="EOL148" s="31"/>
      <c r="EOM148" s="26"/>
      <c r="EON148" s="14"/>
      <c r="EOO148" s="55"/>
      <c r="EOP148" s="28"/>
      <c r="EOQ148" s="28"/>
      <c r="EOR148" s="31"/>
      <c r="EOS148" s="35"/>
      <c r="EOT148" s="31"/>
      <c r="EOU148" s="26"/>
      <c r="EOV148" s="14"/>
      <c r="EOW148" s="55"/>
      <c r="EOX148" s="28"/>
      <c r="EOY148" s="28"/>
      <c r="EOZ148" s="31"/>
      <c r="EPA148" s="35"/>
      <c r="EPB148" s="31"/>
      <c r="EPC148" s="26"/>
      <c r="EPD148" s="14"/>
      <c r="EPE148" s="55"/>
      <c r="EPF148" s="28"/>
      <c r="EPG148" s="28"/>
      <c r="EPH148" s="31"/>
      <c r="EPI148" s="35"/>
      <c r="EPJ148" s="31"/>
      <c r="EPK148" s="26"/>
      <c r="EPL148" s="14"/>
      <c r="EPM148" s="55"/>
      <c r="EPN148" s="28"/>
      <c r="EPO148" s="28"/>
      <c r="EPP148" s="31"/>
      <c r="EPQ148" s="35"/>
      <c r="EPR148" s="31"/>
      <c r="EPS148" s="26"/>
      <c r="EPT148" s="14"/>
      <c r="EPU148" s="55"/>
      <c r="EPV148" s="28"/>
      <c r="EPW148" s="28"/>
      <c r="EPX148" s="31"/>
      <c r="EPY148" s="35"/>
      <c r="EPZ148" s="31"/>
      <c r="EQA148" s="26"/>
      <c r="EQB148" s="14"/>
      <c r="EQC148" s="55"/>
      <c r="EQD148" s="28"/>
      <c r="EQE148" s="28"/>
      <c r="EQF148" s="31"/>
      <c r="EQG148" s="35"/>
      <c r="EQH148" s="31"/>
      <c r="EQI148" s="26"/>
      <c r="EQJ148" s="14"/>
      <c r="EQK148" s="55"/>
      <c r="EQL148" s="28"/>
      <c r="EQM148" s="28"/>
      <c r="EQN148" s="31"/>
      <c r="EQO148" s="35"/>
      <c r="EQP148" s="31"/>
      <c r="EQQ148" s="26"/>
      <c r="EQR148" s="14"/>
      <c r="EQS148" s="55"/>
      <c r="EQT148" s="28"/>
      <c r="EQU148" s="28"/>
      <c r="EQV148" s="31"/>
      <c r="EQW148" s="35"/>
      <c r="EQX148" s="31"/>
      <c r="EQY148" s="26"/>
      <c r="EQZ148" s="14"/>
      <c r="ERA148" s="55"/>
      <c r="ERB148" s="28"/>
      <c r="ERC148" s="28"/>
      <c r="ERD148" s="31"/>
      <c r="ERE148" s="35"/>
      <c r="ERF148" s="31"/>
      <c r="ERG148" s="26"/>
      <c r="ERH148" s="14"/>
      <c r="ERI148" s="55"/>
      <c r="ERJ148" s="28"/>
      <c r="ERK148" s="28"/>
      <c r="ERL148" s="31"/>
      <c r="ERM148" s="35"/>
      <c r="ERN148" s="31"/>
      <c r="ERO148" s="26"/>
      <c r="ERP148" s="14"/>
      <c r="ERQ148" s="55"/>
      <c r="ERR148" s="28"/>
      <c r="ERS148" s="28"/>
      <c r="ERT148" s="31"/>
      <c r="ERU148" s="35"/>
      <c r="ERV148" s="31"/>
      <c r="ERW148" s="26"/>
      <c r="ERX148" s="14"/>
      <c r="ERY148" s="55"/>
      <c r="ERZ148" s="28"/>
      <c r="ESA148" s="28"/>
      <c r="ESB148" s="31"/>
      <c r="ESC148" s="35"/>
      <c r="ESD148" s="31"/>
      <c r="ESE148" s="26"/>
      <c r="ESF148" s="14"/>
      <c r="ESG148" s="55"/>
      <c r="ESH148" s="28"/>
      <c r="ESI148" s="28"/>
      <c r="ESJ148" s="31"/>
      <c r="ESK148" s="35"/>
      <c r="ESL148" s="31"/>
      <c r="ESM148" s="26"/>
      <c r="ESN148" s="14"/>
      <c r="ESO148" s="55"/>
      <c r="ESP148" s="28"/>
      <c r="ESQ148" s="28"/>
      <c r="ESR148" s="31"/>
      <c r="ESS148" s="35"/>
      <c r="EST148" s="31"/>
      <c r="ESU148" s="26"/>
      <c r="ESV148" s="14"/>
      <c r="ESW148" s="55"/>
      <c r="ESX148" s="28"/>
      <c r="ESY148" s="28"/>
      <c r="ESZ148" s="31"/>
      <c r="ETA148" s="35"/>
      <c r="ETB148" s="31"/>
      <c r="ETC148" s="26"/>
      <c r="ETD148" s="14"/>
      <c r="ETE148" s="55"/>
      <c r="ETF148" s="28"/>
      <c r="ETG148" s="28"/>
      <c r="ETH148" s="31"/>
      <c r="ETI148" s="35"/>
      <c r="ETJ148" s="31"/>
      <c r="ETK148" s="26"/>
      <c r="ETL148" s="14"/>
      <c r="ETM148" s="55"/>
      <c r="ETN148" s="28"/>
      <c r="ETO148" s="28"/>
      <c r="ETP148" s="31"/>
      <c r="ETQ148" s="35"/>
      <c r="ETR148" s="31"/>
      <c r="ETS148" s="26"/>
      <c r="ETT148" s="14"/>
      <c r="ETU148" s="55"/>
      <c r="ETV148" s="28"/>
      <c r="ETW148" s="28"/>
      <c r="ETX148" s="31"/>
      <c r="ETY148" s="35"/>
      <c r="ETZ148" s="31"/>
      <c r="EUA148" s="26"/>
      <c r="EUB148" s="14"/>
      <c r="EUC148" s="55"/>
      <c r="EUD148" s="28"/>
      <c r="EUE148" s="28"/>
      <c r="EUF148" s="31"/>
      <c r="EUG148" s="35"/>
      <c r="EUH148" s="31"/>
      <c r="EUI148" s="26"/>
      <c r="EUJ148" s="14"/>
      <c r="EUK148" s="55"/>
      <c r="EUL148" s="28"/>
      <c r="EUM148" s="28"/>
      <c r="EUN148" s="31"/>
      <c r="EUO148" s="35"/>
      <c r="EUP148" s="31"/>
      <c r="EUQ148" s="26"/>
      <c r="EUR148" s="14"/>
      <c r="EUS148" s="55"/>
      <c r="EUT148" s="28"/>
      <c r="EUU148" s="28"/>
      <c r="EUV148" s="31"/>
      <c r="EUW148" s="35"/>
      <c r="EUX148" s="31"/>
      <c r="EUY148" s="26"/>
      <c r="EUZ148" s="14"/>
      <c r="EVA148" s="55"/>
      <c r="EVB148" s="28"/>
      <c r="EVC148" s="28"/>
      <c r="EVD148" s="31"/>
      <c r="EVE148" s="35"/>
      <c r="EVF148" s="31"/>
      <c r="EVG148" s="26"/>
      <c r="EVH148" s="14"/>
      <c r="EVI148" s="55"/>
      <c r="EVJ148" s="28"/>
      <c r="EVK148" s="28"/>
      <c r="EVL148" s="31"/>
      <c r="EVM148" s="35"/>
      <c r="EVN148" s="31"/>
      <c r="EVO148" s="26"/>
      <c r="EVP148" s="14"/>
      <c r="EVQ148" s="55"/>
      <c r="EVR148" s="28"/>
      <c r="EVS148" s="28"/>
      <c r="EVT148" s="31"/>
      <c r="EVU148" s="35"/>
      <c r="EVV148" s="31"/>
      <c r="EVW148" s="26"/>
      <c r="EVX148" s="14"/>
      <c r="EVY148" s="55"/>
      <c r="EVZ148" s="28"/>
      <c r="EWA148" s="28"/>
      <c r="EWB148" s="31"/>
      <c r="EWC148" s="35"/>
      <c r="EWD148" s="31"/>
      <c r="EWE148" s="26"/>
      <c r="EWF148" s="14"/>
      <c r="EWG148" s="55"/>
      <c r="EWH148" s="28"/>
      <c r="EWI148" s="28"/>
      <c r="EWJ148" s="31"/>
      <c r="EWK148" s="35"/>
      <c r="EWL148" s="31"/>
      <c r="EWM148" s="26"/>
      <c r="EWN148" s="14"/>
      <c r="EWO148" s="55"/>
      <c r="EWP148" s="28"/>
      <c r="EWQ148" s="28"/>
      <c r="EWR148" s="31"/>
      <c r="EWS148" s="35"/>
      <c r="EWT148" s="31"/>
      <c r="EWU148" s="26"/>
      <c r="EWV148" s="14"/>
      <c r="EWW148" s="55"/>
      <c r="EWX148" s="28"/>
      <c r="EWY148" s="28"/>
      <c r="EWZ148" s="31"/>
      <c r="EXA148" s="35"/>
      <c r="EXB148" s="31"/>
      <c r="EXC148" s="26"/>
      <c r="EXD148" s="14"/>
      <c r="EXE148" s="55"/>
      <c r="EXF148" s="28"/>
      <c r="EXG148" s="28"/>
      <c r="EXH148" s="31"/>
      <c r="EXI148" s="35"/>
      <c r="EXJ148" s="31"/>
      <c r="EXK148" s="26"/>
      <c r="EXL148" s="14"/>
      <c r="EXM148" s="55"/>
      <c r="EXN148" s="28"/>
      <c r="EXO148" s="28"/>
      <c r="EXP148" s="31"/>
      <c r="EXQ148" s="35"/>
      <c r="EXR148" s="31"/>
      <c r="EXS148" s="26"/>
      <c r="EXT148" s="14"/>
      <c r="EXU148" s="55"/>
      <c r="EXV148" s="28"/>
      <c r="EXW148" s="28"/>
      <c r="EXX148" s="31"/>
      <c r="EXY148" s="35"/>
      <c r="EXZ148" s="31"/>
      <c r="EYA148" s="26"/>
      <c r="EYB148" s="14"/>
      <c r="EYC148" s="55"/>
      <c r="EYD148" s="28"/>
      <c r="EYE148" s="28"/>
      <c r="EYF148" s="31"/>
      <c r="EYG148" s="35"/>
      <c r="EYH148" s="31"/>
      <c r="EYI148" s="26"/>
      <c r="EYJ148" s="14"/>
      <c r="EYK148" s="55"/>
      <c r="EYL148" s="28"/>
      <c r="EYM148" s="28"/>
      <c r="EYN148" s="31"/>
      <c r="EYO148" s="35"/>
      <c r="EYP148" s="31"/>
      <c r="EYQ148" s="26"/>
      <c r="EYR148" s="14"/>
      <c r="EYS148" s="55"/>
      <c r="EYT148" s="28"/>
      <c r="EYU148" s="28"/>
      <c r="EYV148" s="31"/>
      <c r="EYW148" s="35"/>
      <c r="EYX148" s="31"/>
      <c r="EYY148" s="26"/>
      <c r="EYZ148" s="14"/>
      <c r="EZA148" s="55"/>
      <c r="EZB148" s="28"/>
      <c r="EZC148" s="28"/>
      <c r="EZD148" s="31"/>
      <c r="EZE148" s="35"/>
      <c r="EZF148" s="31"/>
      <c r="EZG148" s="26"/>
      <c r="EZH148" s="14"/>
      <c r="EZI148" s="55"/>
      <c r="EZJ148" s="28"/>
      <c r="EZK148" s="28"/>
      <c r="EZL148" s="31"/>
      <c r="EZM148" s="35"/>
      <c r="EZN148" s="31"/>
      <c r="EZO148" s="26"/>
      <c r="EZP148" s="14"/>
      <c r="EZQ148" s="55"/>
      <c r="EZR148" s="28"/>
      <c r="EZS148" s="28"/>
      <c r="EZT148" s="31"/>
      <c r="EZU148" s="35"/>
      <c r="EZV148" s="31"/>
      <c r="EZW148" s="26"/>
      <c r="EZX148" s="14"/>
      <c r="EZY148" s="55"/>
      <c r="EZZ148" s="28"/>
      <c r="FAA148" s="28"/>
      <c r="FAB148" s="31"/>
      <c r="FAC148" s="35"/>
      <c r="FAD148" s="31"/>
      <c r="FAE148" s="26"/>
      <c r="FAF148" s="14"/>
      <c r="FAG148" s="55"/>
      <c r="FAH148" s="28"/>
      <c r="FAI148" s="28"/>
      <c r="FAJ148" s="31"/>
      <c r="FAK148" s="35"/>
      <c r="FAL148" s="31"/>
      <c r="FAM148" s="26"/>
      <c r="FAN148" s="14"/>
      <c r="FAO148" s="55"/>
      <c r="FAP148" s="28"/>
      <c r="FAQ148" s="28"/>
      <c r="FAR148" s="31"/>
      <c r="FAS148" s="35"/>
      <c r="FAT148" s="31"/>
      <c r="FAU148" s="26"/>
      <c r="FAV148" s="14"/>
      <c r="FAW148" s="55"/>
      <c r="FAX148" s="28"/>
      <c r="FAY148" s="28"/>
      <c r="FAZ148" s="31"/>
      <c r="FBA148" s="35"/>
      <c r="FBB148" s="31"/>
      <c r="FBC148" s="26"/>
      <c r="FBD148" s="14"/>
      <c r="FBE148" s="55"/>
      <c r="FBF148" s="28"/>
      <c r="FBG148" s="28"/>
      <c r="FBH148" s="31"/>
      <c r="FBI148" s="35"/>
      <c r="FBJ148" s="31"/>
      <c r="FBK148" s="26"/>
      <c r="FBL148" s="14"/>
      <c r="FBM148" s="55"/>
      <c r="FBN148" s="28"/>
      <c r="FBO148" s="28"/>
      <c r="FBP148" s="31"/>
      <c r="FBQ148" s="35"/>
      <c r="FBR148" s="31"/>
      <c r="FBS148" s="26"/>
      <c r="FBT148" s="14"/>
      <c r="FBU148" s="55"/>
      <c r="FBV148" s="28"/>
      <c r="FBW148" s="28"/>
      <c r="FBX148" s="31"/>
      <c r="FBY148" s="35"/>
      <c r="FBZ148" s="31"/>
      <c r="FCA148" s="26"/>
      <c r="FCB148" s="14"/>
      <c r="FCC148" s="55"/>
      <c r="FCD148" s="28"/>
      <c r="FCE148" s="28"/>
      <c r="FCF148" s="31"/>
      <c r="FCG148" s="35"/>
      <c r="FCH148" s="31"/>
      <c r="FCI148" s="26"/>
      <c r="FCJ148" s="14"/>
      <c r="FCK148" s="55"/>
      <c r="FCL148" s="28"/>
      <c r="FCM148" s="28"/>
      <c r="FCN148" s="31"/>
      <c r="FCO148" s="35"/>
      <c r="FCP148" s="31"/>
      <c r="FCQ148" s="26"/>
      <c r="FCR148" s="14"/>
      <c r="FCS148" s="55"/>
      <c r="FCT148" s="28"/>
      <c r="FCU148" s="28"/>
      <c r="FCV148" s="31"/>
      <c r="FCW148" s="35"/>
      <c r="FCX148" s="31"/>
      <c r="FCY148" s="26"/>
      <c r="FCZ148" s="14"/>
      <c r="FDA148" s="55"/>
      <c r="FDB148" s="28"/>
      <c r="FDC148" s="28"/>
      <c r="FDD148" s="31"/>
      <c r="FDE148" s="35"/>
      <c r="FDF148" s="31"/>
      <c r="FDG148" s="26"/>
      <c r="FDH148" s="14"/>
      <c r="FDI148" s="55"/>
      <c r="FDJ148" s="28"/>
      <c r="FDK148" s="28"/>
      <c r="FDL148" s="31"/>
      <c r="FDM148" s="35"/>
      <c r="FDN148" s="31"/>
      <c r="FDO148" s="26"/>
      <c r="FDP148" s="14"/>
      <c r="FDQ148" s="55"/>
      <c r="FDR148" s="28"/>
      <c r="FDS148" s="28"/>
      <c r="FDT148" s="31"/>
      <c r="FDU148" s="35"/>
      <c r="FDV148" s="31"/>
      <c r="FDW148" s="26"/>
      <c r="FDX148" s="14"/>
      <c r="FDY148" s="55"/>
      <c r="FDZ148" s="28"/>
      <c r="FEA148" s="28"/>
      <c r="FEB148" s="31"/>
      <c r="FEC148" s="35"/>
      <c r="FED148" s="31"/>
      <c r="FEE148" s="26"/>
      <c r="FEF148" s="14"/>
      <c r="FEG148" s="55"/>
      <c r="FEH148" s="28"/>
      <c r="FEI148" s="28"/>
      <c r="FEJ148" s="31"/>
      <c r="FEK148" s="35"/>
      <c r="FEL148" s="31"/>
      <c r="FEM148" s="26"/>
      <c r="FEN148" s="14"/>
      <c r="FEO148" s="55"/>
      <c r="FEP148" s="28"/>
      <c r="FEQ148" s="28"/>
      <c r="FER148" s="31"/>
      <c r="FES148" s="35"/>
      <c r="FET148" s="31"/>
      <c r="FEU148" s="26"/>
      <c r="FEV148" s="14"/>
      <c r="FEW148" s="55"/>
      <c r="FEX148" s="28"/>
      <c r="FEY148" s="28"/>
      <c r="FEZ148" s="31"/>
      <c r="FFA148" s="35"/>
      <c r="FFB148" s="31"/>
      <c r="FFC148" s="26"/>
      <c r="FFD148" s="14"/>
      <c r="FFE148" s="55"/>
      <c r="FFF148" s="28"/>
      <c r="FFG148" s="28"/>
      <c r="FFH148" s="31"/>
      <c r="FFI148" s="35"/>
      <c r="FFJ148" s="31"/>
      <c r="FFK148" s="26"/>
      <c r="FFL148" s="14"/>
      <c r="FFM148" s="55"/>
      <c r="FFN148" s="28"/>
      <c r="FFO148" s="28"/>
      <c r="FFP148" s="31"/>
      <c r="FFQ148" s="35"/>
      <c r="FFR148" s="31"/>
      <c r="FFS148" s="26"/>
      <c r="FFT148" s="14"/>
      <c r="FFU148" s="55"/>
      <c r="FFV148" s="28"/>
      <c r="FFW148" s="28"/>
      <c r="FFX148" s="31"/>
      <c r="FFY148" s="35"/>
      <c r="FFZ148" s="31"/>
      <c r="FGA148" s="26"/>
      <c r="FGB148" s="14"/>
      <c r="FGC148" s="55"/>
      <c r="FGD148" s="28"/>
      <c r="FGE148" s="28"/>
      <c r="FGF148" s="31"/>
      <c r="FGG148" s="35"/>
      <c r="FGH148" s="31"/>
      <c r="FGI148" s="26"/>
      <c r="FGJ148" s="14"/>
      <c r="FGK148" s="55"/>
      <c r="FGL148" s="28"/>
      <c r="FGM148" s="28"/>
      <c r="FGN148" s="31"/>
      <c r="FGO148" s="35"/>
      <c r="FGP148" s="31"/>
      <c r="FGQ148" s="26"/>
      <c r="FGR148" s="14"/>
      <c r="FGS148" s="55"/>
      <c r="FGT148" s="28"/>
      <c r="FGU148" s="28"/>
      <c r="FGV148" s="31"/>
      <c r="FGW148" s="35"/>
      <c r="FGX148" s="31"/>
      <c r="FGY148" s="26"/>
      <c r="FGZ148" s="14"/>
      <c r="FHA148" s="55"/>
      <c r="FHB148" s="28"/>
      <c r="FHC148" s="28"/>
      <c r="FHD148" s="31"/>
      <c r="FHE148" s="35"/>
      <c r="FHF148" s="31"/>
      <c r="FHG148" s="26"/>
      <c r="FHH148" s="14"/>
      <c r="FHI148" s="55"/>
      <c r="FHJ148" s="28"/>
      <c r="FHK148" s="28"/>
      <c r="FHL148" s="31"/>
      <c r="FHM148" s="35"/>
      <c r="FHN148" s="31"/>
      <c r="FHO148" s="26"/>
      <c r="FHP148" s="14"/>
      <c r="FHQ148" s="55"/>
      <c r="FHR148" s="28"/>
      <c r="FHS148" s="28"/>
      <c r="FHT148" s="31"/>
      <c r="FHU148" s="35"/>
      <c r="FHV148" s="31"/>
      <c r="FHW148" s="26"/>
      <c r="FHX148" s="14"/>
      <c r="FHY148" s="55"/>
      <c r="FHZ148" s="28"/>
      <c r="FIA148" s="28"/>
      <c r="FIB148" s="31"/>
      <c r="FIC148" s="35"/>
      <c r="FID148" s="31"/>
      <c r="FIE148" s="26"/>
      <c r="FIF148" s="14"/>
      <c r="FIG148" s="55"/>
      <c r="FIH148" s="28"/>
      <c r="FII148" s="28"/>
      <c r="FIJ148" s="31"/>
      <c r="FIK148" s="35"/>
      <c r="FIL148" s="31"/>
      <c r="FIM148" s="26"/>
      <c r="FIN148" s="14"/>
      <c r="FIO148" s="55"/>
      <c r="FIP148" s="28"/>
      <c r="FIQ148" s="28"/>
      <c r="FIR148" s="31"/>
      <c r="FIS148" s="35"/>
      <c r="FIT148" s="31"/>
      <c r="FIU148" s="26"/>
      <c r="FIV148" s="14"/>
      <c r="FIW148" s="55"/>
      <c r="FIX148" s="28"/>
      <c r="FIY148" s="28"/>
      <c r="FIZ148" s="31"/>
      <c r="FJA148" s="35"/>
      <c r="FJB148" s="31"/>
      <c r="FJC148" s="26"/>
      <c r="FJD148" s="14"/>
      <c r="FJE148" s="55"/>
      <c r="FJF148" s="28"/>
      <c r="FJG148" s="28"/>
      <c r="FJH148" s="31"/>
      <c r="FJI148" s="35"/>
      <c r="FJJ148" s="31"/>
      <c r="FJK148" s="26"/>
      <c r="FJL148" s="14"/>
      <c r="FJM148" s="55"/>
      <c r="FJN148" s="28"/>
      <c r="FJO148" s="28"/>
      <c r="FJP148" s="31"/>
      <c r="FJQ148" s="35"/>
      <c r="FJR148" s="31"/>
      <c r="FJS148" s="26"/>
      <c r="FJT148" s="14"/>
      <c r="FJU148" s="55"/>
      <c r="FJV148" s="28"/>
      <c r="FJW148" s="28"/>
      <c r="FJX148" s="31"/>
      <c r="FJY148" s="35"/>
      <c r="FJZ148" s="31"/>
      <c r="FKA148" s="26"/>
      <c r="FKB148" s="14"/>
      <c r="FKC148" s="55"/>
      <c r="FKD148" s="28"/>
      <c r="FKE148" s="28"/>
      <c r="FKF148" s="31"/>
      <c r="FKG148" s="35"/>
      <c r="FKH148" s="31"/>
      <c r="FKI148" s="26"/>
      <c r="FKJ148" s="14"/>
      <c r="FKK148" s="55"/>
      <c r="FKL148" s="28"/>
      <c r="FKM148" s="28"/>
      <c r="FKN148" s="31"/>
      <c r="FKO148" s="35"/>
      <c r="FKP148" s="31"/>
      <c r="FKQ148" s="26"/>
      <c r="FKR148" s="14"/>
      <c r="FKS148" s="55"/>
      <c r="FKT148" s="28"/>
      <c r="FKU148" s="28"/>
      <c r="FKV148" s="31"/>
      <c r="FKW148" s="35"/>
      <c r="FKX148" s="31"/>
      <c r="FKY148" s="26"/>
      <c r="FKZ148" s="14"/>
      <c r="FLA148" s="55"/>
      <c r="FLB148" s="28"/>
      <c r="FLC148" s="28"/>
      <c r="FLD148" s="31"/>
      <c r="FLE148" s="35"/>
      <c r="FLF148" s="31"/>
      <c r="FLG148" s="26"/>
      <c r="FLH148" s="14"/>
      <c r="FLI148" s="55"/>
      <c r="FLJ148" s="28"/>
      <c r="FLK148" s="28"/>
      <c r="FLL148" s="31"/>
      <c r="FLM148" s="35"/>
      <c r="FLN148" s="31"/>
      <c r="FLO148" s="26"/>
      <c r="FLP148" s="14"/>
      <c r="FLQ148" s="55"/>
      <c r="FLR148" s="28"/>
      <c r="FLS148" s="28"/>
      <c r="FLT148" s="31"/>
      <c r="FLU148" s="35"/>
      <c r="FLV148" s="31"/>
      <c r="FLW148" s="26"/>
      <c r="FLX148" s="14"/>
      <c r="FLY148" s="55"/>
      <c r="FLZ148" s="28"/>
      <c r="FMA148" s="28"/>
      <c r="FMB148" s="31"/>
      <c r="FMC148" s="35"/>
      <c r="FMD148" s="31"/>
      <c r="FME148" s="26"/>
      <c r="FMF148" s="14"/>
      <c r="FMG148" s="55"/>
      <c r="FMH148" s="28"/>
      <c r="FMI148" s="28"/>
      <c r="FMJ148" s="31"/>
      <c r="FMK148" s="35"/>
      <c r="FML148" s="31"/>
      <c r="FMM148" s="26"/>
      <c r="FMN148" s="14"/>
      <c r="FMO148" s="55"/>
      <c r="FMP148" s="28"/>
      <c r="FMQ148" s="28"/>
      <c r="FMR148" s="31"/>
      <c r="FMS148" s="35"/>
      <c r="FMT148" s="31"/>
      <c r="FMU148" s="26"/>
      <c r="FMV148" s="14"/>
      <c r="FMW148" s="55"/>
      <c r="FMX148" s="28"/>
      <c r="FMY148" s="28"/>
      <c r="FMZ148" s="31"/>
      <c r="FNA148" s="35"/>
      <c r="FNB148" s="31"/>
      <c r="FNC148" s="26"/>
      <c r="FND148" s="14"/>
      <c r="FNE148" s="55"/>
      <c r="FNF148" s="28"/>
      <c r="FNG148" s="28"/>
      <c r="FNH148" s="31"/>
      <c r="FNI148" s="35"/>
      <c r="FNJ148" s="31"/>
      <c r="FNK148" s="26"/>
      <c r="FNL148" s="14"/>
      <c r="FNM148" s="55"/>
      <c r="FNN148" s="28"/>
      <c r="FNO148" s="28"/>
      <c r="FNP148" s="31"/>
      <c r="FNQ148" s="35"/>
      <c r="FNR148" s="31"/>
      <c r="FNS148" s="26"/>
      <c r="FNT148" s="14"/>
      <c r="FNU148" s="55"/>
      <c r="FNV148" s="28"/>
      <c r="FNW148" s="28"/>
      <c r="FNX148" s="31"/>
      <c r="FNY148" s="35"/>
      <c r="FNZ148" s="31"/>
      <c r="FOA148" s="26"/>
      <c r="FOB148" s="14"/>
      <c r="FOC148" s="55"/>
      <c r="FOD148" s="28"/>
      <c r="FOE148" s="28"/>
      <c r="FOF148" s="31"/>
      <c r="FOG148" s="35"/>
      <c r="FOH148" s="31"/>
      <c r="FOI148" s="26"/>
      <c r="FOJ148" s="14"/>
      <c r="FOK148" s="55"/>
      <c r="FOL148" s="28"/>
      <c r="FOM148" s="28"/>
      <c r="FON148" s="31"/>
      <c r="FOO148" s="35"/>
      <c r="FOP148" s="31"/>
      <c r="FOQ148" s="26"/>
      <c r="FOR148" s="14"/>
      <c r="FOS148" s="55"/>
      <c r="FOT148" s="28"/>
      <c r="FOU148" s="28"/>
      <c r="FOV148" s="31"/>
      <c r="FOW148" s="35"/>
      <c r="FOX148" s="31"/>
      <c r="FOY148" s="26"/>
      <c r="FOZ148" s="14"/>
      <c r="FPA148" s="55"/>
      <c r="FPB148" s="28"/>
      <c r="FPC148" s="28"/>
      <c r="FPD148" s="31"/>
      <c r="FPE148" s="35"/>
      <c r="FPF148" s="31"/>
      <c r="FPG148" s="26"/>
      <c r="FPH148" s="14"/>
      <c r="FPI148" s="55"/>
      <c r="FPJ148" s="28"/>
      <c r="FPK148" s="28"/>
      <c r="FPL148" s="31"/>
      <c r="FPM148" s="35"/>
      <c r="FPN148" s="31"/>
      <c r="FPO148" s="26"/>
      <c r="FPP148" s="14"/>
      <c r="FPQ148" s="55"/>
      <c r="FPR148" s="28"/>
      <c r="FPS148" s="28"/>
      <c r="FPT148" s="31"/>
      <c r="FPU148" s="35"/>
      <c r="FPV148" s="31"/>
      <c r="FPW148" s="26"/>
      <c r="FPX148" s="14"/>
      <c r="FPY148" s="55"/>
      <c r="FPZ148" s="28"/>
      <c r="FQA148" s="28"/>
      <c r="FQB148" s="31"/>
      <c r="FQC148" s="35"/>
      <c r="FQD148" s="31"/>
      <c r="FQE148" s="26"/>
      <c r="FQF148" s="14"/>
      <c r="FQG148" s="55"/>
      <c r="FQH148" s="28"/>
      <c r="FQI148" s="28"/>
      <c r="FQJ148" s="31"/>
      <c r="FQK148" s="35"/>
      <c r="FQL148" s="31"/>
      <c r="FQM148" s="26"/>
      <c r="FQN148" s="14"/>
      <c r="FQO148" s="55"/>
      <c r="FQP148" s="28"/>
      <c r="FQQ148" s="28"/>
      <c r="FQR148" s="31"/>
      <c r="FQS148" s="35"/>
      <c r="FQT148" s="31"/>
      <c r="FQU148" s="26"/>
      <c r="FQV148" s="14"/>
      <c r="FQW148" s="55"/>
      <c r="FQX148" s="28"/>
      <c r="FQY148" s="28"/>
      <c r="FQZ148" s="31"/>
      <c r="FRA148" s="35"/>
      <c r="FRB148" s="31"/>
      <c r="FRC148" s="26"/>
      <c r="FRD148" s="14"/>
      <c r="FRE148" s="55"/>
      <c r="FRF148" s="28"/>
      <c r="FRG148" s="28"/>
      <c r="FRH148" s="31"/>
      <c r="FRI148" s="35"/>
      <c r="FRJ148" s="31"/>
      <c r="FRK148" s="26"/>
      <c r="FRL148" s="14"/>
      <c r="FRM148" s="55"/>
      <c r="FRN148" s="28"/>
      <c r="FRO148" s="28"/>
      <c r="FRP148" s="31"/>
      <c r="FRQ148" s="35"/>
      <c r="FRR148" s="31"/>
      <c r="FRS148" s="26"/>
      <c r="FRT148" s="14"/>
      <c r="FRU148" s="55"/>
      <c r="FRV148" s="28"/>
      <c r="FRW148" s="28"/>
      <c r="FRX148" s="31"/>
      <c r="FRY148" s="35"/>
      <c r="FRZ148" s="31"/>
      <c r="FSA148" s="26"/>
      <c r="FSB148" s="14"/>
      <c r="FSC148" s="55"/>
      <c r="FSD148" s="28"/>
      <c r="FSE148" s="28"/>
      <c r="FSF148" s="31"/>
      <c r="FSG148" s="35"/>
      <c r="FSH148" s="31"/>
      <c r="FSI148" s="26"/>
      <c r="FSJ148" s="14"/>
      <c r="FSK148" s="55"/>
      <c r="FSL148" s="28"/>
      <c r="FSM148" s="28"/>
      <c r="FSN148" s="31"/>
      <c r="FSO148" s="35"/>
      <c r="FSP148" s="31"/>
      <c r="FSQ148" s="26"/>
      <c r="FSR148" s="14"/>
      <c r="FSS148" s="55"/>
      <c r="FST148" s="28"/>
      <c r="FSU148" s="28"/>
      <c r="FSV148" s="31"/>
      <c r="FSW148" s="35"/>
      <c r="FSX148" s="31"/>
      <c r="FSY148" s="26"/>
      <c r="FSZ148" s="14"/>
      <c r="FTA148" s="55"/>
      <c r="FTB148" s="28"/>
      <c r="FTC148" s="28"/>
      <c r="FTD148" s="31"/>
      <c r="FTE148" s="35"/>
      <c r="FTF148" s="31"/>
      <c r="FTG148" s="26"/>
      <c r="FTH148" s="14"/>
      <c r="FTI148" s="55"/>
      <c r="FTJ148" s="28"/>
      <c r="FTK148" s="28"/>
      <c r="FTL148" s="31"/>
      <c r="FTM148" s="35"/>
      <c r="FTN148" s="31"/>
      <c r="FTO148" s="26"/>
      <c r="FTP148" s="14"/>
      <c r="FTQ148" s="55"/>
      <c r="FTR148" s="28"/>
      <c r="FTS148" s="28"/>
      <c r="FTT148" s="31"/>
      <c r="FTU148" s="35"/>
      <c r="FTV148" s="31"/>
      <c r="FTW148" s="26"/>
      <c r="FTX148" s="14"/>
      <c r="FTY148" s="55"/>
      <c r="FTZ148" s="28"/>
      <c r="FUA148" s="28"/>
      <c r="FUB148" s="31"/>
      <c r="FUC148" s="35"/>
      <c r="FUD148" s="31"/>
      <c r="FUE148" s="26"/>
      <c r="FUF148" s="14"/>
      <c r="FUG148" s="55"/>
      <c r="FUH148" s="28"/>
      <c r="FUI148" s="28"/>
      <c r="FUJ148" s="31"/>
      <c r="FUK148" s="35"/>
      <c r="FUL148" s="31"/>
      <c r="FUM148" s="26"/>
      <c r="FUN148" s="14"/>
      <c r="FUO148" s="55"/>
      <c r="FUP148" s="28"/>
      <c r="FUQ148" s="28"/>
      <c r="FUR148" s="31"/>
      <c r="FUS148" s="35"/>
      <c r="FUT148" s="31"/>
      <c r="FUU148" s="26"/>
      <c r="FUV148" s="14"/>
      <c r="FUW148" s="55"/>
      <c r="FUX148" s="28"/>
      <c r="FUY148" s="28"/>
      <c r="FUZ148" s="31"/>
      <c r="FVA148" s="35"/>
      <c r="FVB148" s="31"/>
      <c r="FVC148" s="26"/>
      <c r="FVD148" s="14"/>
      <c r="FVE148" s="55"/>
      <c r="FVF148" s="28"/>
      <c r="FVG148" s="28"/>
      <c r="FVH148" s="31"/>
      <c r="FVI148" s="35"/>
      <c r="FVJ148" s="31"/>
      <c r="FVK148" s="26"/>
      <c r="FVL148" s="14"/>
      <c r="FVM148" s="55"/>
      <c r="FVN148" s="28"/>
      <c r="FVO148" s="28"/>
      <c r="FVP148" s="31"/>
      <c r="FVQ148" s="35"/>
      <c r="FVR148" s="31"/>
      <c r="FVS148" s="26"/>
      <c r="FVT148" s="14"/>
      <c r="FVU148" s="55"/>
      <c r="FVV148" s="28"/>
      <c r="FVW148" s="28"/>
      <c r="FVX148" s="31"/>
      <c r="FVY148" s="35"/>
      <c r="FVZ148" s="31"/>
      <c r="FWA148" s="26"/>
      <c r="FWB148" s="14"/>
      <c r="FWC148" s="55"/>
      <c r="FWD148" s="28"/>
      <c r="FWE148" s="28"/>
      <c r="FWF148" s="31"/>
      <c r="FWG148" s="35"/>
      <c r="FWH148" s="31"/>
      <c r="FWI148" s="26"/>
      <c r="FWJ148" s="14"/>
      <c r="FWK148" s="55"/>
      <c r="FWL148" s="28"/>
      <c r="FWM148" s="28"/>
      <c r="FWN148" s="31"/>
      <c r="FWO148" s="35"/>
      <c r="FWP148" s="31"/>
      <c r="FWQ148" s="26"/>
      <c r="FWR148" s="14"/>
      <c r="FWS148" s="55"/>
      <c r="FWT148" s="28"/>
      <c r="FWU148" s="28"/>
      <c r="FWV148" s="31"/>
      <c r="FWW148" s="35"/>
      <c r="FWX148" s="31"/>
      <c r="FWY148" s="26"/>
      <c r="FWZ148" s="14"/>
      <c r="FXA148" s="55"/>
      <c r="FXB148" s="28"/>
      <c r="FXC148" s="28"/>
      <c r="FXD148" s="31"/>
      <c r="FXE148" s="35"/>
      <c r="FXF148" s="31"/>
      <c r="FXG148" s="26"/>
      <c r="FXH148" s="14"/>
      <c r="FXI148" s="55"/>
      <c r="FXJ148" s="28"/>
      <c r="FXK148" s="28"/>
      <c r="FXL148" s="31"/>
      <c r="FXM148" s="35"/>
      <c r="FXN148" s="31"/>
      <c r="FXO148" s="26"/>
      <c r="FXP148" s="14"/>
      <c r="FXQ148" s="55"/>
      <c r="FXR148" s="28"/>
      <c r="FXS148" s="28"/>
      <c r="FXT148" s="31"/>
      <c r="FXU148" s="35"/>
      <c r="FXV148" s="31"/>
      <c r="FXW148" s="26"/>
      <c r="FXX148" s="14"/>
      <c r="FXY148" s="55"/>
      <c r="FXZ148" s="28"/>
      <c r="FYA148" s="28"/>
      <c r="FYB148" s="31"/>
      <c r="FYC148" s="35"/>
      <c r="FYD148" s="31"/>
      <c r="FYE148" s="26"/>
      <c r="FYF148" s="14"/>
      <c r="FYG148" s="55"/>
      <c r="FYH148" s="28"/>
      <c r="FYI148" s="28"/>
      <c r="FYJ148" s="31"/>
      <c r="FYK148" s="35"/>
      <c r="FYL148" s="31"/>
      <c r="FYM148" s="26"/>
      <c r="FYN148" s="14"/>
      <c r="FYO148" s="55"/>
      <c r="FYP148" s="28"/>
      <c r="FYQ148" s="28"/>
      <c r="FYR148" s="31"/>
      <c r="FYS148" s="35"/>
      <c r="FYT148" s="31"/>
      <c r="FYU148" s="26"/>
      <c r="FYV148" s="14"/>
      <c r="FYW148" s="55"/>
      <c r="FYX148" s="28"/>
      <c r="FYY148" s="28"/>
      <c r="FYZ148" s="31"/>
      <c r="FZA148" s="35"/>
      <c r="FZB148" s="31"/>
      <c r="FZC148" s="26"/>
      <c r="FZD148" s="14"/>
      <c r="FZE148" s="55"/>
      <c r="FZF148" s="28"/>
      <c r="FZG148" s="28"/>
      <c r="FZH148" s="31"/>
      <c r="FZI148" s="35"/>
      <c r="FZJ148" s="31"/>
      <c r="FZK148" s="26"/>
      <c r="FZL148" s="14"/>
      <c r="FZM148" s="55"/>
      <c r="FZN148" s="28"/>
      <c r="FZO148" s="28"/>
      <c r="FZP148" s="31"/>
      <c r="FZQ148" s="35"/>
      <c r="FZR148" s="31"/>
      <c r="FZS148" s="26"/>
      <c r="FZT148" s="14"/>
      <c r="FZU148" s="55"/>
      <c r="FZV148" s="28"/>
      <c r="FZW148" s="28"/>
      <c r="FZX148" s="31"/>
      <c r="FZY148" s="35"/>
      <c r="FZZ148" s="31"/>
      <c r="GAA148" s="26"/>
      <c r="GAB148" s="14"/>
      <c r="GAC148" s="55"/>
      <c r="GAD148" s="28"/>
      <c r="GAE148" s="28"/>
      <c r="GAF148" s="31"/>
      <c r="GAG148" s="35"/>
      <c r="GAH148" s="31"/>
      <c r="GAI148" s="26"/>
      <c r="GAJ148" s="14"/>
      <c r="GAK148" s="55"/>
      <c r="GAL148" s="28"/>
      <c r="GAM148" s="28"/>
      <c r="GAN148" s="31"/>
      <c r="GAO148" s="35"/>
      <c r="GAP148" s="31"/>
      <c r="GAQ148" s="26"/>
      <c r="GAR148" s="14"/>
      <c r="GAS148" s="55"/>
      <c r="GAT148" s="28"/>
      <c r="GAU148" s="28"/>
      <c r="GAV148" s="31"/>
      <c r="GAW148" s="35"/>
      <c r="GAX148" s="31"/>
      <c r="GAY148" s="26"/>
      <c r="GAZ148" s="14"/>
      <c r="GBA148" s="55"/>
      <c r="GBB148" s="28"/>
      <c r="GBC148" s="28"/>
      <c r="GBD148" s="31"/>
      <c r="GBE148" s="35"/>
      <c r="GBF148" s="31"/>
      <c r="GBG148" s="26"/>
      <c r="GBH148" s="14"/>
      <c r="GBI148" s="55"/>
      <c r="GBJ148" s="28"/>
      <c r="GBK148" s="28"/>
      <c r="GBL148" s="31"/>
      <c r="GBM148" s="35"/>
      <c r="GBN148" s="31"/>
      <c r="GBO148" s="26"/>
      <c r="GBP148" s="14"/>
      <c r="GBQ148" s="55"/>
      <c r="GBR148" s="28"/>
      <c r="GBS148" s="28"/>
      <c r="GBT148" s="31"/>
      <c r="GBU148" s="35"/>
      <c r="GBV148" s="31"/>
      <c r="GBW148" s="26"/>
      <c r="GBX148" s="14"/>
      <c r="GBY148" s="55"/>
      <c r="GBZ148" s="28"/>
      <c r="GCA148" s="28"/>
      <c r="GCB148" s="31"/>
      <c r="GCC148" s="35"/>
      <c r="GCD148" s="31"/>
      <c r="GCE148" s="26"/>
      <c r="GCF148" s="14"/>
      <c r="GCG148" s="55"/>
      <c r="GCH148" s="28"/>
      <c r="GCI148" s="28"/>
      <c r="GCJ148" s="31"/>
      <c r="GCK148" s="35"/>
      <c r="GCL148" s="31"/>
      <c r="GCM148" s="26"/>
      <c r="GCN148" s="14"/>
      <c r="GCO148" s="55"/>
      <c r="GCP148" s="28"/>
      <c r="GCQ148" s="28"/>
      <c r="GCR148" s="31"/>
      <c r="GCS148" s="35"/>
      <c r="GCT148" s="31"/>
      <c r="GCU148" s="26"/>
      <c r="GCV148" s="14"/>
      <c r="GCW148" s="55"/>
      <c r="GCX148" s="28"/>
      <c r="GCY148" s="28"/>
      <c r="GCZ148" s="31"/>
      <c r="GDA148" s="35"/>
      <c r="GDB148" s="31"/>
      <c r="GDC148" s="26"/>
      <c r="GDD148" s="14"/>
      <c r="GDE148" s="55"/>
      <c r="GDF148" s="28"/>
      <c r="GDG148" s="28"/>
      <c r="GDH148" s="31"/>
      <c r="GDI148" s="35"/>
      <c r="GDJ148" s="31"/>
      <c r="GDK148" s="26"/>
      <c r="GDL148" s="14"/>
      <c r="GDM148" s="55"/>
      <c r="GDN148" s="28"/>
      <c r="GDO148" s="28"/>
      <c r="GDP148" s="31"/>
      <c r="GDQ148" s="35"/>
      <c r="GDR148" s="31"/>
      <c r="GDS148" s="26"/>
      <c r="GDT148" s="14"/>
      <c r="GDU148" s="55"/>
      <c r="GDV148" s="28"/>
      <c r="GDW148" s="28"/>
      <c r="GDX148" s="31"/>
      <c r="GDY148" s="35"/>
      <c r="GDZ148" s="31"/>
      <c r="GEA148" s="26"/>
      <c r="GEB148" s="14"/>
      <c r="GEC148" s="55"/>
      <c r="GED148" s="28"/>
      <c r="GEE148" s="28"/>
      <c r="GEF148" s="31"/>
      <c r="GEG148" s="35"/>
      <c r="GEH148" s="31"/>
      <c r="GEI148" s="26"/>
      <c r="GEJ148" s="14"/>
      <c r="GEK148" s="55"/>
      <c r="GEL148" s="28"/>
      <c r="GEM148" s="28"/>
      <c r="GEN148" s="31"/>
      <c r="GEO148" s="35"/>
      <c r="GEP148" s="31"/>
      <c r="GEQ148" s="26"/>
      <c r="GER148" s="14"/>
      <c r="GES148" s="55"/>
      <c r="GET148" s="28"/>
      <c r="GEU148" s="28"/>
      <c r="GEV148" s="31"/>
      <c r="GEW148" s="35"/>
      <c r="GEX148" s="31"/>
      <c r="GEY148" s="26"/>
      <c r="GEZ148" s="14"/>
      <c r="GFA148" s="55"/>
      <c r="GFB148" s="28"/>
      <c r="GFC148" s="28"/>
      <c r="GFD148" s="31"/>
      <c r="GFE148" s="35"/>
      <c r="GFF148" s="31"/>
      <c r="GFG148" s="26"/>
      <c r="GFH148" s="14"/>
      <c r="GFI148" s="55"/>
      <c r="GFJ148" s="28"/>
      <c r="GFK148" s="28"/>
      <c r="GFL148" s="31"/>
      <c r="GFM148" s="35"/>
      <c r="GFN148" s="31"/>
      <c r="GFO148" s="26"/>
      <c r="GFP148" s="14"/>
      <c r="GFQ148" s="55"/>
      <c r="GFR148" s="28"/>
      <c r="GFS148" s="28"/>
      <c r="GFT148" s="31"/>
      <c r="GFU148" s="35"/>
      <c r="GFV148" s="31"/>
      <c r="GFW148" s="26"/>
      <c r="GFX148" s="14"/>
      <c r="GFY148" s="55"/>
      <c r="GFZ148" s="28"/>
      <c r="GGA148" s="28"/>
      <c r="GGB148" s="31"/>
      <c r="GGC148" s="35"/>
      <c r="GGD148" s="31"/>
      <c r="GGE148" s="26"/>
      <c r="GGF148" s="14"/>
      <c r="GGG148" s="55"/>
      <c r="GGH148" s="28"/>
      <c r="GGI148" s="28"/>
      <c r="GGJ148" s="31"/>
      <c r="GGK148" s="35"/>
      <c r="GGL148" s="31"/>
      <c r="GGM148" s="26"/>
      <c r="GGN148" s="14"/>
      <c r="GGO148" s="55"/>
      <c r="GGP148" s="28"/>
      <c r="GGQ148" s="28"/>
      <c r="GGR148" s="31"/>
      <c r="GGS148" s="35"/>
      <c r="GGT148" s="31"/>
      <c r="GGU148" s="26"/>
      <c r="GGV148" s="14"/>
      <c r="GGW148" s="55"/>
      <c r="GGX148" s="28"/>
      <c r="GGY148" s="28"/>
      <c r="GGZ148" s="31"/>
      <c r="GHA148" s="35"/>
      <c r="GHB148" s="31"/>
      <c r="GHC148" s="26"/>
      <c r="GHD148" s="14"/>
      <c r="GHE148" s="55"/>
      <c r="GHF148" s="28"/>
      <c r="GHG148" s="28"/>
      <c r="GHH148" s="31"/>
      <c r="GHI148" s="35"/>
      <c r="GHJ148" s="31"/>
      <c r="GHK148" s="26"/>
      <c r="GHL148" s="14"/>
      <c r="GHM148" s="55"/>
      <c r="GHN148" s="28"/>
      <c r="GHO148" s="28"/>
      <c r="GHP148" s="31"/>
      <c r="GHQ148" s="35"/>
      <c r="GHR148" s="31"/>
      <c r="GHS148" s="26"/>
      <c r="GHT148" s="14"/>
      <c r="GHU148" s="55"/>
      <c r="GHV148" s="28"/>
      <c r="GHW148" s="28"/>
      <c r="GHX148" s="31"/>
      <c r="GHY148" s="35"/>
      <c r="GHZ148" s="31"/>
      <c r="GIA148" s="26"/>
      <c r="GIB148" s="14"/>
      <c r="GIC148" s="55"/>
      <c r="GID148" s="28"/>
      <c r="GIE148" s="28"/>
      <c r="GIF148" s="31"/>
      <c r="GIG148" s="35"/>
      <c r="GIH148" s="31"/>
      <c r="GII148" s="26"/>
      <c r="GIJ148" s="14"/>
      <c r="GIK148" s="55"/>
      <c r="GIL148" s="28"/>
      <c r="GIM148" s="28"/>
      <c r="GIN148" s="31"/>
      <c r="GIO148" s="35"/>
      <c r="GIP148" s="31"/>
      <c r="GIQ148" s="26"/>
      <c r="GIR148" s="14"/>
      <c r="GIS148" s="55"/>
      <c r="GIT148" s="28"/>
      <c r="GIU148" s="28"/>
      <c r="GIV148" s="31"/>
      <c r="GIW148" s="35"/>
      <c r="GIX148" s="31"/>
      <c r="GIY148" s="26"/>
      <c r="GIZ148" s="14"/>
      <c r="GJA148" s="55"/>
      <c r="GJB148" s="28"/>
      <c r="GJC148" s="28"/>
      <c r="GJD148" s="31"/>
      <c r="GJE148" s="35"/>
      <c r="GJF148" s="31"/>
      <c r="GJG148" s="26"/>
      <c r="GJH148" s="14"/>
      <c r="GJI148" s="55"/>
      <c r="GJJ148" s="28"/>
      <c r="GJK148" s="28"/>
      <c r="GJL148" s="31"/>
      <c r="GJM148" s="35"/>
      <c r="GJN148" s="31"/>
      <c r="GJO148" s="26"/>
      <c r="GJP148" s="14"/>
      <c r="GJQ148" s="55"/>
      <c r="GJR148" s="28"/>
      <c r="GJS148" s="28"/>
      <c r="GJT148" s="31"/>
      <c r="GJU148" s="35"/>
      <c r="GJV148" s="31"/>
      <c r="GJW148" s="26"/>
      <c r="GJX148" s="14"/>
      <c r="GJY148" s="55"/>
      <c r="GJZ148" s="28"/>
      <c r="GKA148" s="28"/>
      <c r="GKB148" s="31"/>
      <c r="GKC148" s="35"/>
      <c r="GKD148" s="31"/>
      <c r="GKE148" s="26"/>
      <c r="GKF148" s="14"/>
      <c r="GKG148" s="55"/>
      <c r="GKH148" s="28"/>
      <c r="GKI148" s="28"/>
      <c r="GKJ148" s="31"/>
      <c r="GKK148" s="35"/>
      <c r="GKL148" s="31"/>
      <c r="GKM148" s="26"/>
      <c r="GKN148" s="14"/>
      <c r="GKO148" s="55"/>
      <c r="GKP148" s="28"/>
      <c r="GKQ148" s="28"/>
      <c r="GKR148" s="31"/>
      <c r="GKS148" s="35"/>
      <c r="GKT148" s="31"/>
      <c r="GKU148" s="26"/>
      <c r="GKV148" s="14"/>
      <c r="GKW148" s="55"/>
      <c r="GKX148" s="28"/>
      <c r="GKY148" s="28"/>
      <c r="GKZ148" s="31"/>
      <c r="GLA148" s="35"/>
      <c r="GLB148" s="31"/>
      <c r="GLC148" s="26"/>
      <c r="GLD148" s="14"/>
      <c r="GLE148" s="55"/>
      <c r="GLF148" s="28"/>
      <c r="GLG148" s="28"/>
      <c r="GLH148" s="31"/>
      <c r="GLI148" s="35"/>
      <c r="GLJ148" s="31"/>
      <c r="GLK148" s="26"/>
      <c r="GLL148" s="14"/>
      <c r="GLM148" s="55"/>
      <c r="GLN148" s="28"/>
      <c r="GLO148" s="28"/>
      <c r="GLP148" s="31"/>
      <c r="GLQ148" s="35"/>
      <c r="GLR148" s="31"/>
      <c r="GLS148" s="26"/>
      <c r="GLT148" s="14"/>
      <c r="GLU148" s="55"/>
      <c r="GLV148" s="28"/>
      <c r="GLW148" s="28"/>
      <c r="GLX148" s="31"/>
      <c r="GLY148" s="35"/>
      <c r="GLZ148" s="31"/>
      <c r="GMA148" s="26"/>
      <c r="GMB148" s="14"/>
      <c r="GMC148" s="55"/>
      <c r="GMD148" s="28"/>
      <c r="GME148" s="28"/>
      <c r="GMF148" s="31"/>
      <c r="GMG148" s="35"/>
      <c r="GMH148" s="31"/>
      <c r="GMI148" s="26"/>
      <c r="GMJ148" s="14"/>
      <c r="GMK148" s="55"/>
      <c r="GML148" s="28"/>
      <c r="GMM148" s="28"/>
      <c r="GMN148" s="31"/>
      <c r="GMO148" s="35"/>
      <c r="GMP148" s="31"/>
      <c r="GMQ148" s="26"/>
      <c r="GMR148" s="14"/>
      <c r="GMS148" s="55"/>
      <c r="GMT148" s="28"/>
      <c r="GMU148" s="28"/>
      <c r="GMV148" s="31"/>
      <c r="GMW148" s="35"/>
      <c r="GMX148" s="31"/>
      <c r="GMY148" s="26"/>
      <c r="GMZ148" s="14"/>
      <c r="GNA148" s="55"/>
      <c r="GNB148" s="28"/>
      <c r="GNC148" s="28"/>
      <c r="GND148" s="31"/>
      <c r="GNE148" s="35"/>
      <c r="GNF148" s="31"/>
      <c r="GNG148" s="26"/>
      <c r="GNH148" s="14"/>
      <c r="GNI148" s="55"/>
      <c r="GNJ148" s="28"/>
      <c r="GNK148" s="28"/>
      <c r="GNL148" s="31"/>
      <c r="GNM148" s="35"/>
      <c r="GNN148" s="31"/>
      <c r="GNO148" s="26"/>
      <c r="GNP148" s="14"/>
      <c r="GNQ148" s="55"/>
      <c r="GNR148" s="28"/>
      <c r="GNS148" s="28"/>
      <c r="GNT148" s="31"/>
      <c r="GNU148" s="35"/>
      <c r="GNV148" s="31"/>
      <c r="GNW148" s="26"/>
      <c r="GNX148" s="14"/>
      <c r="GNY148" s="55"/>
      <c r="GNZ148" s="28"/>
      <c r="GOA148" s="28"/>
      <c r="GOB148" s="31"/>
      <c r="GOC148" s="35"/>
      <c r="GOD148" s="31"/>
      <c r="GOE148" s="26"/>
      <c r="GOF148" s="14"/>
      <c r="GOG148" s="55"/>
      <c r="GOH148" s="28"/>
      <c r="GOI148" s="28"/>
      <c r="GOJ148" s="31"/>
      <c r="GOK148" s="35"/>
      <c r="GOL148" s="31"/>
      <c r="GOM148" s="26"/>
      <c r="GON148" s="14"/>
      <c r="GOO148" s="55"/>
      <c r="GOP148" s="28"/>
      <c r="GOQ148" s="28"/>
      <c r="GOR148" s="31"/>
      <c r="GOS148" s="35"/>
      <c r="GOT148" s="31"/>
      <c r="GOU148" s="26"/>
      <c r="GOV148" s="14"/>
      <c r="GOW148" s="55"/>
      <c r="GOX148" s="28"/>
      <c r="GOY148" s="28"/>
      <c r="GOZ148" s="31"/>
      <c r="GPA148" s="35"/>
      <c r="GPB148" s="31"/>
      <c r="GPC148" s="26"/>
      <c r="GPD148" s="14"/>
      <c r="GPE148" s="55"/>
      <c r="GPF148" s="28"/>
      <c r="GPG148" s="28"/>
      <c r="GPH148" s="31"/>
      <c r="GPI148" s="35"/>
      <c r="GPJ148" s="31"/>
      <c r="GPK148" s="26"/>
      <c r="GPL148" s="14"/>
      <c r="GPM148" s="55"/>
      <c r="GPN148" s="28"/>
      <c r="GPO148" s="28"/>
      <c r="GPP148" s="31"/>
      <c r="GPQ148" s="35"/>
      <c r="GPR148" s="31"/>
      <c r="GPS148" s="26"/>
      <c r="GPT148" s="14"/>
      <c r="GPU148" s="55"/>
      <c r="GPV148" s="28"/>
      <c r="GPW148" s="28"/>
      <c r="GPX148" s="31"/>
      <c r="GPY148" s="35"/>
      <c r="GPZ148" s="31"/>
      <c r="GQA148" s="26"/>
      <c r="GQB148" s="14"/>
      <c r="GQC148" s="55"/>
      <c r="GQD148" s="28"/>
      <c r="GQE148" s="28"/>
      <c r="GQF148" s="31"/>
      <c r="GQG148" s="35"/>
      <c r="GQH148" s="31"/>
      <c r="GQI148" s="26"/>
      <c r="GQJ148" s="14"/>
      <c r="GQK148" s="55"/>
      <c r="GQL148" s="28"/>
      <c r="GQM148" s="28"/>
      <c r="GQN148" s="31"/>
      <c r="GQO148" s="35"/>
      <c r="GQP148" s="31"/>
      <c r="GQQ148" s="26"/>
      <c r="GQR148" s="14"/>
      <c r="GQS148" s="55"/>
      <c r="GQT148" s="28"/>
      <c r="GQU148" s="28"/>
      <c r="GQV148" s="31"/>
      <c r="GQW148" s="35"/>
      <c r="GQX148" s="31"/>
      <c r="GQY148" s="26"/>
      <c r="GQZ148" s="14"/>
      <c r="GRA148" s="55"/>
      <c r="GRB148" s="28"/>
      <c r="GRC148" s="28"/>
      <c r="GRD148" s="31"/>
      <c r="GRE148" s="35"/>
      <c r="GRF148" s="31"/>
      <c r="GRG148" s="26"/>
      <c r="GRH148" s="14"/>
      <c r="GRI148" s="55"/>
      <c r="GRJ148" s="28"/>
      <c r="GRK148" s="28"/>
      <c r="GRL148" s="31"/>
      <c r="GRM148" s="35"/>
      <c r="GRN148" s="31"/>
      <c r="GRO148" s="26"/>
      <c r="GRP148" s="14"/>
      <c r="GRQ148" s="55"/>
      <c r="GRR148" s="28"/>
      <c r="GRS148" s="28"/>
      <c r="GRT148" s="31"/>
      <c r="GRU148" s="35"/>
      <c r="GRV148" s="31"/>
      <c r="GRW148" s="26"/>
      <c r="GRX148" s="14"/>
      <c r="GRY148" s="55"/>
      <c r="GRZ148" s="28"/>
      <c r="GSA148" s="28"/>
      <c r="GSB148" s="31"/>
      <c r="GSC148" s="35"/>
      <c r="GSD148" s="31"/>
      <c r="GSE148" s="26"/>
      <c r="GSF148" s="14"/>
      <c r="GSG148" s="55"/>
      <c r="GSH148" s="28"/>
      <c r="GSI148" s="28"/>
      <c r="GSJ148" s="31"/>
      <c r="GSK148" s="35"/>
      <c r="GSL148" s="31"/>
      <c r="GSM148" s="26"/>
      <c r="GSN148" s="14"/>
      <c r="GSO148" s="55"/>
      <c r="GSP148" s="28"/>
      <c r="GSQ148" s="28"/>
      <c r="GSR148" s="31"/>
      <c r="GSS148" s="35"/>
      <c r="GST148" s="31"/>
      <c r="GSU148" s="26"/>
      <c r="GSV148" s="14"/>
      <c r="GSW148" s="55"/>
      <c r="GSX148" s="28"/>
      <c r="GSY148" s="28"/>
      <c r="GSZ148" s="31"/>
      <c r="GTA148" s="35"/>
      <c r="GTB148" s="31"/>
      <c r="GTC148" s="26"/>
      <c r="GTD148" s="14"/>
      <c r="GTE148" s="55"/>
      <c r="GTF148" s="28"/>
      <c r="GTG148" s="28"/>
      <c r="GTH148" s="31"/>
      <c r="GTI148" s="35"/>
      <c r="GTJ148" s="31"/>
      <c r="GTK148" s="26"/>
      <c r="GTL148" s="14"/>
      <c r="GTM148" s="55"/>
      <c r="GTN148" s="28"/>
      <c r="GTO148" s="28"/>
      <c r="GTP148" s="31"/>
      <c r="GTQ148" s="35"/>
      <c r="GTR148" s="31"/>
      <c r="GTS148" s="26"/>
      <c r="GTT148" s="14"/>
      <c r="GTU148" s="55"/>
      <c r="GTV148" s="28"/>
      <c r="GTW148" s="28"/>
      <c r="GTX148" s="31"/>
      <c r="GTY148" s="35"/>
      <c r="GTZ148" s="31"/>
      <c r="GUA148" s="26"/>
      <c r="GUB148" s="14"/>
      <c r="GUC148" s="55"/>
      <c r="GUD148" s="28"/>
      <c r="GUE148" s="28"/>
      <c r="GUF148" s="31"/>
      <c r="GUG148" s="35"/>
      <c r="GUH148" s="31"/>
      <c r="GUI148" s="26"/>
      <c r="GUJ148" s="14"/>
      <c r="GUK148" s="55"/>
      <c r="GUL148" s="28"/>
      <c r="GUM148" s="28"/>
      <c r="GUN148" s="31"/>
      <c r="GUO148" s="35"/>
      <c r="GUP148" s="31"/>
      <c r="GUQ148" s="26"/>
      <c r="GUR148" s="14"/>
      <c r="GUS148" s="55"/>
      <c r="GUT148" s="28"/>
      <c r="GUU148" s="28"/>
      <c r="GUV148" s="31"/>
      <c r="GUW148" s="35"/>
      <c r="GUX148" s="31"/>
      <c r="GUY148" s="26"/>
      <c r="GUZ148" s="14"/>
      <c r="GVA148" s="55"/>
      <c r="GVB148" s="28"/>
      <c r="GVC148" s="28"/>
      <c r="GVD148" s="31"/>
      <c r="GVE148" s="35"/>
      <c r="GVF148" s="31"/>
      <c r="GVG148" s="26"/>
      <c r="GVH148" s="14"/>
      <c r="GVI148" s="55"/>
      <c r="GVJ148" s="28"/>
      <c r="GVK148" s="28"/>
      <c r="GVL148" s="31"/>
      <c r="GVM148" s="35"/>
      <c r="GVN148" s="31"/>
      <c r="GVO148" s="26"/>
      <c r="GVP148" s="14"/>
      <c r="GVQ148" s="55"/>
      <c r="GVR148" s="28"/>
      <c r="GVS148" s="28"/>
      <c r="GVT148" s="31"/>
      <c r="GVU148" s="35"/>
      <c r="GVV148" s="31"/>
      <c r="GVW148" s="26"/>
      <c r="GVX148" s="14"/>
      <c r="GVY148" s="55"/>
      <c r="GVZ148" s="28"/>
      <c r="GWA148" s="28"/>
      <c r="GWB148" s="31"/>
      <c r="GWC148" s="35"/>
      <c r="GWD148" s="31"/>
      <c r="GWE148" s="26"/>
      <c r="GWF148" s="14"/>
      <c r="GWG148" s="55"/>
      <c r="GWH148" s="28"/>
      <c r="GWI148" s="28"/>
      <c r="GWJ148" s="31"/>
      <c r="GWK148" s="35"/>
      <c r="GWL148" s="31"/>
      <c r="GWM148" s="26"/>
      <c r="GWN148" s="14"/>
      <c r="GWO148" s="55"/>
      <c r="GWP148" s="28"/>
      <c r="GWQ148" s="28"/>
      <c r="GWR148" s="31"/>
      <c r="GWS148" s="35"/>
      <c r="GWT148" s="31"/>
      <c r="GWU148" s="26"/>
      <c r="GWV148" s="14"/>
      <c r="GWW148" s="55"/>
      <c r="GWX148" s="28"/>
      <c r="GWY148" s="28"/>
      <c r="GWZ148" s="31"/>
      <c r="GXA148" s="35"/>
      <c r="GXB148" s="31"/>
      <c r="GXC148" s="26"/>
      <c r="GXD148" s="14"/>
      <c r="GXE148" s="55"/>
      <c r="GXF148" s="28"/>
      <c r="GXG148" s="28"/>
      <c r="GXH148" s="31"/>
      <c r="GXI148" s="35"/>
      <c r="GXJ148" s="31"/>
      <c r="GXK148" s="26"/>
      <c r="GXL148" s="14"/>
      <c r="GXM148" s="55"/>
      <c r="GXN148" s="28"/>
      <c r="GXO148" s="28"/>
      <c r="GXP148" s="31"/>
      <c r="GXQ148" s="35"/>
      <c r="GXR148" s="31"/>
      <c r="GXS148" s="26"/>
      <c r="GXT148" s="14"/>
      <c r="GXU148" s="55"/>
      <c r="GXV148" s="28"/>
      <c r="GXW148" s="28"/>
      <c r="GXX148" s="31"/>
      <c r="GXY148" s="35"/>
      <c r="GXZ148" s="31"/>
      <c r="GYA148" s="26"/>
      <c r="GYB148" s="14"/>
      <c r="GYC148" s="55"/>
      <c r="GYD148" s="28"/>
      <c r="GYE148" s="28"/>
      <c r="GYF148" s="31"/>
      <c r="GYG148" s="35"/>
      <c r="GYH148" s="31"/>
      <c r="GYI148" s="26"/>
      <c r="GYJ148" s="14"/>
      <c r="GYK148" s="55"/>
      <c r="GYL148" s="28"/>
      <c r="GYM148" s="28"/>
      <c r="GYN148" s="31"/>
      <c r="GYO148" s="35"/>
      <c r="GYP148" s="31"/>
      <c r="GYQ148" s="26"/>
      <c r="GYR148" s="14"/>
      <c r="GYS148" s="55"/>
      <c r="GYT148" s="28"/>
      <c r="GYU148" s="28"/>
      <c r="GYV148" s="31"/>
      <c r="GYW148" s="35"/>
      <c r="GYX148" s="31"/>
      <c r="GYY148" s="26"/>
      <c r="GYZ148" s="14"/>
      <c r="GZA148" s="55"/>
      <c r="GZB148" s="28"/>
      <c r="GZC148" s="28"/>
      <c r="GZD148" s="31"/>
      <c r="GZE148" s="35"/>
      <c r="GZF148" s="31"/>
      <c r="GZG148" s="26"/>
      <c r="GZH148" s="14"/>
      <c r="GZI148" s="55"/>
      <c r="GZJ148" s="28"/>
      <c r="GZK148" s="28"/>
      <c r="GZL148" s="31"/>
      <c r="GZM148" s="35"/>
      <c r="GZN148" s="31"/>
      <c r="GZO148" s="26"/>
      <c r="GZP148" s="14"/>
      <c r="GZQ148" s="55"/>
      <c r="GZR148" s="28"/>
      <c r="GZS148" s="28"/>
      <c r="GZT148" s="31"/>
      <c r="GZU148" s="35"/>
      <c r="GZV148" s="31"/>
      <c r="GZW148" s="26"/>
      <c r="GZX148" s="14"/>
      <c r="GZY148" s="55"/>
      <c r="GZZ148" s="28"/>
      <c r="HAA148" s="28"/>
      <c r="HAB148" s="31"/>
      <c r="HAC148" s="35"/>
      <c r="HAD148" s="31"/>
      <c r="HAE148" s="26"/>
      <c r="HAF148" s="14"/>
      <c r="HAG148" s="55"/>
      <c r="HAH148" s="28"/>
      <c r="HAI148" s="28"/>
      <c r="HAJ148" s="31"/>
      <c r="HAK148" s="35"/>
      <c r="HAL148" s="31"/>
      <c r="HAM148" s="26"/>
      <c r="HAN148" s="14"/>
      <c r="HAO148" s="55"/>
      <c r="HAP148" s="28"/>
      <c r="HAQ148" s="28"/>
      <c r="HAR148" s="31"/>
      <c r="HAS148" s="35"/>
      <c r="HAT148" s="31"/>
      <c r="HAU148" s="26"/>
      <c r="HAV148" s="14"/>
      <c r="HAW148" s="55"/>
      <c r="HAX148" s="28"/>
      <c r="HAY148" s="28"/>
      <c r="HAZ148" s="31"/>
      <c r="HBA148" s="35"/>
      <c r="HBB148" s="31"/>
      <c r="HBC148" s="26"/>
      <c r="HBD148" s="14"/>
      <c r="HBE148" s="55"/>
      <c r="HBF148" s="28"/>
      <c r="HBG148" s="28"/>
      <c r="HBH148" s="31"/>
      <c r="HBI148" s="35"/>
      <c r="HBJ148" s="31"/>
      <c r="HBK148" s="26"/>
      <c r="HBL148" s="14"/>
      <c r="HBM148" s="55"/>
      <c r="HBN148" s="28"/>
      <c r="HBO148" s="28"/>
      <c r="HBP148" s="31"/>
      <c r="HBQ148" s="35"/>
      <c r="HBR148" s="31"/>
      <c r="HBS148" s="26"/>
      <c r="HBT148" s="14"/>
      <c r="HBU148" s="55"/>
      <c r="HBV148" s="28"/>
      <c r="HBW148" s="28"/>
      <c r="HBX148" s="31"/>
      <c r="HBY148" s="35"/>
      <c r="HBZ148" s="31"/>
      <c r="HCA148" s="26"/>
      <c r="HCB148" s="14"/>
      <c r="HCC148" s="55"/>
      <c r="HCD148" s="28"/>
      <c r="HCE148" s="28"/>
      <c r="HCF148" s="31"/>
      <c r="HCG148" s="35"/>
      <c r="HCH148" s="31"/>
      <c r="HCI148" s="26"/>
      <c r="HCJ148" s="14"/>
      <c r="HCK148" s="55"/>
      <c r="HCL148" s="28"/>
      <c r="HCM148" s="28"/>
      <c r="HCN148" s="31"/>
      <c r="HCO148" s="35"/>
      <c r="HCP148" s="31"/>
      <c r="HCQ148" s="26"/>
      <c r="HCR148" s="14"/>
      <c r="HCS148" s="55"/>
      <c r="HCT148" s="28"/>
      <c r="HCU148" s="28"/>
      <c r="HCV148" s="31"/>
      <c r="HCW148" s="35"/>
      <c r="HCX148" s="31"/>
      <c r="HCY148" s="26"/>
      <c r="HCZ148" s="14"/>
      <c r="HDA148" s="55"/>
      <c r="HDB148" s="28"/>
      <c r="HDC148" s="28"/>
      <c r="HDD148" s="31"/>
      <c r="HDE148" s="35"/>
      <c r="HDF148" s="31"/>
      <c r="HDG148" s="26"/>
      <c r="HDH148" s="14"/>
      <c r="HDI148" s="55"/>
      <c r="HDJ148" s="28"/>
      <c r="HDK148" s="28"/>
      <c r="HDL148" s="31"/>
      <c r="HDM148" s="35"/>
      <c r="HDN148" s="31"/>
      <c r="HDO148" s="26"/>
      <c r="HDP148" s="14"/>
      <c r="HDQ148" s="55"/>
      <c r="HDR148" s="28"/>
      <c r="HDS148" s="28"/>
      <c r="HDT148" s="31"/>
      <c r="HDU148" s="35"/>
      <c r="HDV148" s="31"/>
      <c r="HDW148" s="26"/>
      <c r="HDX148" s="14"/>
      <c r="HDY148" s="55"/>
      <c r="HDZ148" s="28"/>
      <c r="HEA148" s="28"/>
      <c r="HEB148" s="31"/>
      <c r="HEC148" s="35"/>
      <c r="HED148" s="31"/>
      <c r="HEE148" s="26"/>
      <c r="HEF148" s="14"/>
      <c r="HEG148" s="55"/>
      <c r="HEH148" s="28"/>
      <c r="HEI148" s="28"/>
      <c r="HEJ148" s="31"/>
      <c r="HEK148" s="35"/>
      <c r="HEL148" s="31"/>
      <c r="HEM148" s="26"/>
      <c r="HEN148" s="14"/>
      <c r="HEO148" s="55"/>
      <c r="HEP148" s="28"/>
      <c r="HEQ148" s="28"/>
      <c r="HER148" s="31"/>
      <c r="HES148" s="35"/>
      <c r="HET148" s="31"/>
      <c r="HEU148" s="26"/>
      <c r="HEV148" s="14"/>
      <c r="HEW148" s="55"/>
      <c r="HEX148" s="28"/>
      <c r="HEY148" s="28"/>
      <c r="HEZ148" s="31"/>
      <c r="HFA148" s="35"/>
      <c r="HFB148" s="31"/>
      <c r="HFC148" s="26"/>
      <c r="HFD148" s="14"/>
      <c r="HFE148" s="55"/>
      <c r="HFF148" s="28"/>
      <c r="HFG148" s="28"/>
      <c r="HFH148" s="31"/>
      <c r="HFI148" s="35"/>
      <c r="HFJ148" s="31"/>
      <c r="HFK148" s="26"/>
      <c r="HFL148" s="14"/>
      <c r="HFM148" s="55"/>
      <c r="HFN148" s="28"/>
      <c r="HFO148" s="28"/>
      <c r="HFP148" s="31"/>
      <c r="HFQ148" s="35"/>
      <c r="HFR148" s="31"/>
      <c r="HFS148" s="26"/>
      <c r="HFT148" s="14"/>
      <c r="HFU148" s="55"/>
      <c r="HFV148" s="28"/>
      <c r="HFW148" s="28"/>
      <c r="HFX148" s="31"/>
      <c r="HFY148" s="35"/>
      <c r="HFZ148" s="31"/>
      <c r="HGA148" s="26"/>
      <c r="HGB148" s="14"/>
      <c r="HGC148" s="55"/>
      <c r="HGD148" s="28"/>
      <c r="HGE148" s="28"/>
      <c r="HGF148" s="31"/>
      <c r="HGG148" s="35"/>
      <c r="HGH148" s="31"/>
      <c r="HGI148" s="26"/>
      <c r="HGJ148" s="14"/>
      <c r="HGK148" s="55"/>
      <c r="HGL148" s="28"/>
      <c r="HGM148" s="28"/>
      <c r="HGN148" s="31"/>
      <c r="HGO148" s="35"/>
      <c r="HGP148" s="31"/>
      <c r="HGQ148" s="26"/>
      <c r="HGR148" s="14"/>
      <c r="HGS148" s="55"/>
      <c r="HGT148" s="28"/>
      <c r="HGU148" s="28"/>
      <c r="HGV148" s="31"/>
      <c r="HGW148" s="35"/>
      <c r="HGX148" s="31"/>
      <c r="HGY148" s="26"/>
      <c r="HGZ148" s="14"/>
      <c r="HHA148" s="55"/>
      <c r="HHB148" s="28"/>
      <c r="HHC148" s="28"/>
      <c r="HHD148" s="31"/>
      <c r="HHE148" s="35"/>
      <c r="HHF148" s="31"/>
      <c r="HHG148" s="26"/>
      <c r="HHH148" s="14"/>
      <c r="HHI148" s="55"/>
      <c r="HHJ148" s="28"/>
      <c r="HHK148" s="28"/>
      <c r="HHL148" s="31"/>
      <c r="HHM148" s="35"/>
      <c r="HHN148" s="31"/>
      <c r="HHO148" s="26"/>
      <c r="HHP148" s="14"/>
      <c r="HHQ148" s="55"/>
      <c r="HHR148" s="28"/>
      <c r="HHS148" s="28"/>
      <c r="HHT148" s="31"/>
      <c r="HHU148" s="35"/>
      <c r="HHV148" s="31"/>
      <c r="HHW148" s="26"/>
      <c r="HHX148" s="14"/>
      <c r="HHY148" s="55"/>
      <c r="HHZ148" s="28"/>
      <c r="HIA148" s="28"/>
      <c r="HIB148" s="31"/>
      <c r="HIC148" s="35"/>
      <c r="HID148" s="31"/>
      <c r="HIE148" s="26"/>
      <c r="HIF148" s="14"/>
      <c r="HIG148" s="55"/>
      <c r="HIH148" s="28"/>
      <c r="HII148" s="28"/>
      <c r="HIJ148" s="31"/>
      <c r="HIK148" s="35"/>
      <c r="HIL148" s="31"/>
      <c r="HIM148" s="26"/>
      <c r="HIN148" s="14"/>
      <c r="HIO148" s="55"/>
      <c r="HIP148" s="28"/>
      <c r="HIQ148" s="28"/>
      <c r="HIR148" s="31"/>
      <c r="HIS148" s="35"/>
      <c r="HIT148" s="31"/>
      <c r="HIU148" s="26"/>
      <c r="HIV148" s="14"/>
      <c r="HIW148" s="55"/>
      <c r="HIX148" s="28"/>
      <c r="HIY148" s="28"/>
      <c r="HIZ148" s="31"/>
      <c r="HJA148" s="35"/>
      <c r="HJB148" s="31"/>
      <c r="HJC148" s="26"/>
      <c r="HJD148" s="14"/>
      <c r="HJE148" s="55"/>
      <c r="HJF148" s="28"/>
      <c r="HJG148" s="28"/>
      <c r="HJH148" s="31"/>
      <c r="HJI148" s="35"/>
      <c r="HJJ148" s="31"/>
      <c r="HJK148" s="26"/>
      <c r="HJL148" s="14"/>
      <c r="HJM148" s="55"/>
      <c r="HJN148" s="28"/>
      <c r="HJO148" s="28"/>
      <c r="HJP148" s="31"/>
      <c r="HJQ148" s="35"/>
      <c r="HJR148" s="31"/>
      <c r="HJS148" s="26"/>
      <c r="HJT148" s="14"/>
      <c r="HJU148" s="55"/>
      <c r="HJV148" s="28"/>
      <c r="HJW148" s="28"/>
      <c r="HJX148" s="31"/>
      <c r="HJY148" s="35"/>
      <c r="HJZ148" s="31"/>
      <c r="HKA148" s="26"/>
      <c r="HKB148" s="14"/>
      <c r="HKC148" s="55"/>
      <c r="HKD148" s="28"/>
      <c r="HKE148" s="28"/>
      <c r="HKF148" s="31"/>
      <c r="HKG148" s="35"/>
      <c r="HKH148" s="31"/>
      <c r="HKI148" s="26"/>
      <c r="HKJ148" s="14"/>
      <c r="HKK148" s="55"/>
      <c r="HKL148" s="28"/>
      <c r="HKM148" s="28"/>
      <c r="HKN148" s="31"/>
      <c r="HKO148" s="35"/>
      <c r="HKP148" s="31"/>
      <c r="HKQ148" s="26"/>
      <c r="HKR148" s="14"/>
      <c r="HKS148" s="55"/>
      <c r="HKT148" s="28"/>
      <c r="HKU148" s="28"/>
      <c r="HKV148" s="31"/>
      <c r="HKW148" s="35"/>
      <c r="HKX148" s="31"/>
      <c r="HKY148" s="26"/>
      <c r="HKZ148" s="14"/>
      <c r="HLA148" s="55"/>
      <c r="HLB148" s="28"/>
      <c r="HLC148" s="28"/>
      <c r="HLD148" s="31"/>
      <c r="HLE148" s="35"/>
      <c r="HLF148" s="31"/>
      <c r="HLG148" s="26"/>
      <c r="HLH148" s="14"/>
      <c r="HLI148" s="55"/>
      <c r="HLJ148" s="28"/>
      <c r="HLK148" s="28"/>
      <c r="HLL148" s="31"/>
      <c r="HLM148" s="35"/>
      <c r="HLN148" s="31"/>
      <c r="HLO148" s="26"/>
      <c r="HLP148" s="14"/>
      <c r="HLQ148" s="55"/>
      <c r="HLR148" s="28"/>
      <c r="HLS148" s="28"/>
      <c r="HLT148" s="31"/>
      <c r="HLU148" s="35"/>
      <c r="HLV148" s="31"/>
      <c r="HLW148" s="26"/>
      <c r="HLX148" s="14"/>
      <c r="HLY148" s="55"/>
      <c r="HLZ148" s="28"/>
      <c r="HMA148" s="28"/>
      <c r="HMB148" s="31"/>
      <c r="HMC148" s="35"/>
      <c r="HMD148" s="31"/>
      <c r="HME148" s="26"/>
      <c r="HMF148" s="14"/>
      <c r="HMG148" s="55"/>
      <c r="HMH148" s="28"/>
      <c r="HMI148" s="28"/>
      <c r="HMJ148" s="31"/>
      <c r="HMK148" s="35"/>
      <c r="HML148" s="31"/>
      <c r="HMM148" s="26"/>
      <c r="HMN148" s="14"/>
      <c r="HMO148" s="55"/>
      <c r="HMP148" s="28"/>
      <c r="HMQ148" s="28"/>
      <c r="HMR148" s="31"/>
      <c r="HMS148" s="35"/>
      <c r="HMT148" s="31"/>
      <c r="HMU148" s="26"/>
      <c r="HMV148" s="14"/>
      <c r="HMW148" s="55"/>
      <c r="HMX148" s="28"/>
      <c r="HMY148" s="28"/>
      <c r="HMZ148" s="31"/>
      <c r="HNA148" s="35"/>
      <c r="HNB148" s="31"/>
      <c r="HNC148" s="26"/>
      <c r="HND148" s="14"/>
      <c r="HNE148" s="55"/>
      <c r="HNF148" s="28"/>
      <c r="HNG148" s="28"/>
      <c r="HNH148" s="31"/>
      <c r="HNI148" s="35"/>
      <c r="HNJ148" s="31"/>
      <c r="HNK148" s="26"/>
      <c r="HNL148" s="14"/>
      <c r="HNM148" s="55"/>
      <c r="HNN148" s="28"/>
      <c r="HNO148" s="28"/>
      <c r="HNP148" s="31"/>
      <c r="HNQ148" s="35"/>
      <c r="HNR148" s="31"/>
      <c r="HNS148" s="26"/>
      <c r="HNT148" s="14"/>
      <c r="HNU148" s="55"/>
      <c r="HNV148" s="28"/>
      <c r="HNW148" s="28"/>
      <c r="HNX148" s="31"/>
      <c r="HNY148" s="35"/>
      <c r="HNZ148" s="31"/>
      <c r="HOA148" s="26"/>
      <c r="HOB148" s="14"/>
      <c r="HOC148" s="55"/>
      <c r="HOD148" s="28"/>
      <c r="HOE148" s="28"/>
      <c r="HOF148" s="31"/>
      <c r="HOG148" s="35"/>
      <c r="HOH148" s="31"/>
      <c r="HOI148" s="26"/>
      <c r="HOJ148" s="14"/>
      <c r="HOK148" s="55"/>
      <c r="HOL148" s="28"/>
      <c r="HOM148" s="28"/>
      <c r="HON148" s="31"/>
      <c r="HOO148" s="35"/>
      <c r="HOP148" s="31"/>
      <c r="HOQ148" s="26"/>
      <c r="HOR148" s="14"/>
      <c r="HOS148" s="55"/>
      <c r="HOT148" s="28"/>
      <c r="HOU148" s="28"/>
      <c r="HOV148" s="31"/>
      <c r="HOW148" s="35"/>
      <c r="HOX148" s="31"/>
      <c r="HOY148" s="26"/>
      <c r="HOZ148" s="14"/>
      <c r="HPA148" s="55"/>
      <c r="HPB148" s="28"/>
      <c r="HPC148" s="28"/>
      <c r="HPD148" s="31"/>
      <c r="HPE148" s="35"/>
      <c r="HPF148" s="31"/>
      <c r="HPG148" s="26"/>
      <c r="HPH148" s="14"/>
      <c r="HPI148" s="55"/>
      <c r="HPJ148" s="28"/>
      <c r="HPK148" s="28"/>
      <c r="HPL148" s="31"/>
      <c r="HPM148" s="35"/>
      <c r="HPN148" s="31"/>
      <c r="HPO148" s="26"/>
      <c r="HPP148" s="14"/>
      <c r="HPQ148" s="55"/>
      <c r="HPR148" s="28"/>
      <c r="HPS148" s="28"/>
      <c r="HPT148" s="31"/>
      <c r="HPU148" s="35"/>
      <c r="HPV148" s="31"/>
      <c r="HPW148" s="26"/>
      <c r="HPX148" s="14"/>
      <c r="HPY148" s="55"/>
      <c r="HPZ148" s="28"/>
      <c r="HQA148" s="28"/>
      <c r="HQB148" s="31"/>
      <c r="HQC148" s="35"/>
      <c r="HQD148" s="31"/>
      <c r="HQE148" s="26"/>
      <c r="HQF148" s="14"/>
      <c r="HQG148" s="55"/>
      <c r="HQH148" s="28"/>
      <c r="HQI148" s="28"/>
      <c r="HQJ148" s="31"/>
      <c r="HQK148" s="35"/>
      <c r="HQL148" s="31"/>
      <c r="HQM148" s="26"/>
      <c r="HQN148" s="14"/>
      <c r="HQO148" s="55"/>
      <c r="HQP148" s="28"/>
      <c r="HQQ148" s="28"/>
      <c r="HQR148" s="31"/>
      <c r="HQS148" s="35"/>
      <c r="HQT148" s="31"/>
      <c r="HQU148" s="26"/>
      <c r="HQV148" s="14"/>
      <c r="HQW148" s="55"/>
      <c r="HQX148" s="28"/>
      <c r="HQY148" s="28"/>
      <c r="HQZ148" s="31"/>
      <c r="HRA148" s="35"/>
      <c r="HRB148" s="31"/>
      <c r="HRC148" s="26"/>
      <c r="HRD148" s="14"/>
      <c r="HRE148" s="55"/>
      <c r="HRF148" s="28"/>
      <c r="HRG148" s="28"/>
      <c r="HRH148" s="31"/>
      <c r="HRI148" s="35"/>
      <c r="HRJ148" s="31"/>
      <c r="HRK148" s="26"/>
      <c r="HRL148" s="14"/>
      <c r="HRM148" s="55"/>
      <c r="HRN148" s="28"/>
      <c r="HRO148" s="28"/>
      <c r="HRP148" s="31"/>
      <c r="HRQ148" s="35"/>
      <c r="HRR148" s="31"/>
      <c r="HRS148" s="26"/>
      <c r="HRT148" s="14"/>
      <c r="HRU148" s="55"/>
      <c r="HRV148" s="28"/>
      <c r="HRW148" s="28"/>
      <c r="HRX148" s="31"/>
      <c r="HRY148" s="35"/>
      <c r="HRZ148" s="31"/>
      <c r="HSA148" s="26"/>
      <c r="HSB148" s="14"/>
      <c r="HSC148" s="55"/>
      <c r="HSD148" s="28"/>
      <c r="HSE148" s="28"/>
      <c r="HSF148" s="31"/>
      <c r="HSG148" s="35"/>
      <c r="HSH148" s="31"/>
      <c r="HSI148" s="26"/>
      <c r="HSJ148" s="14"/>
      <c r="HSK148" s="55"/>
      <c r="HSL148" s="28"/>
      <c r="HSM148" s="28"/>
      <c r="HSN148" s="31"/>
      <c r="HSO148" s="35"/>
      <c r="HSP148" s="31"/>
      <c r="HSQ148" s="26"/>
      <c r="HSR148" s="14"/>
      <c r="HSS148" s="55"/>
      <c r="HST148" s="28"/>
      <c r="HSU148" s="28"/>
      <c r="HSV148" s="31"/>
      <c r="HSW148" s="35"/>
      <c r="HSX148" s="31"/>
      <c r="HSY148" s="26"/>
      <c r="HSZ148" s="14"/>
      <c r="HTA148" s="55"/>
      <c r="HTB148" s="28"/>
      <c r="HTC148" s="28"/>
      <c r="HTD148" s="31"/>
      <c r="HTE148" s="35"/>
      <c r="HTF148" s="31"/>
      <c r="HTG148" s="26"/>
      <c r="HTH148" s="14"/>
      <c r="HTI148" s="55"/>
      <c r="HTJ148" s="28"/>
      <c r="HTK148" s="28"/>
      <c r="HTL148" s="31"/>
      <c r="HTM148" s="35"/>
      <c r="HTN148" s="31"/>
      <c r="HTO148" s="26"/>
      <c r="HTP148" s="14"/>
      <c r="HTQ148" s="55"/>
      <c r="HTR148" s="28"/>
      <c r="HTS148" s="28"/>
      <c r="HTT148" s="31"/>
      <c r="HTU148" s="35"/>
      <c r="HTV148" s="31"/>
      <c r="HTW148" s="26"/>
      <c r="HTX148" s="14"/>
      <c r="HTY148" s="55"/>
      <c r="HTZ148" s="28"/>
      <c r="HUA148" s="28"/>
      <c r="HUB148" s="31"/>
      <c r="HUC148" s="35"/>
      <c r="HUD148" s="31"/>
      <c r="HUE148" s="26"/>
      <c r="HUF148" s="14"/>
      <c r="HUG148" s="55"/>
      <c r="HUH148" s="28"/>
      <c r="HUI148" s="28"/>
      <c r="HUJ148" s="31"/>
      <c r="HUK148" s="35"/>
      <c r="HUL148" s="31"/>
      <c r="HUM148" s="26"/>
      <c r="HUN148" s="14"/>
      <c r="HUO148" s="55"/>
      <c r="HUP148" s="28"/>
      <c r="HUQ148" s="28"/>
      <c r="HUR148" s="31"/>
      <c r="HUS148" s="35"/>
      <c r="HUT148" s="31"/>
      <c r="HUU148" s="26"/>
      <c r="HUV148" s="14"/>
      <c r="HUW148" s="55"/>
      <c r="HUX148" s="28"/>
      <c r="HUY148" s="28"/>
      <c r="HUZ148" s="31"/>
      <c r="HVA148" s="35"/>
      <c r="HVB148" s="31"/>
      <c r="HVC148" s="26"/>
      <c r="HVD148" s="14"/>
      <c r="HVE148" s="55"/>
      <c r="HVF148" s="28"/>
      <c r="HVG148" s="28"/>
      <c r="HVH148" s="31"/>
      <c r="HVI148" s="35"/>
      <c r="HVJ148" s="31"/>
      <c r="HVK148" s="26"/>
      <c r="HVL148" s="14"/>
      <c r="HVM148" s="55"/>
      <c r="HVN148" s="28"/>
      <c r="HVO148" s="28"/>
      <c r="HVP148" s="31"/>
      <c r="HVQ148" s="35"/>
      <c r="HVR148" s="31"/>
      <c r="HVS148" s="26"/>
      <c r="HVT148" s="14"/>
      <c r="HVU148" s="55"/>
      <c r="HVV148" s="28"/>
      <c r="HVW148" s="28"/>
      <c r="HVX148" s="31"/>
      <c r="HVY148" s="35"/>
      <c r="HVZ148" s="31"/>
      <c r="HWA148" s="26"/>
      <c r="HWB148" s="14"/>
      <c r="HWC148" s="55"/>
      <c r="HWD148" s="28"/>
      <c r="HWE148" s="28"/>
      <c r="HWF148" s="31"/>
      <c r="HWG148" s="35"/>
      <c r="HWH148" s="31"/>
      <c r="HWI148" s="26"/>
      <c r="HWJ148" s="14"/>
      <c r="HWK148" s="55"/>
      <c r="HWL148" s="28"/>
      <c r="HWM148" s="28"/>
      <c r="HWN148" s="31"/>
      <c r="HWO148" s="35"/>
      <c r="HWP148" s="31"/>
      <c r="HWQ148" s="26"/>
      <c r="HWR148" s="14"/>
      <c r="HWS148" s="55"/>
      <c r="HWT148" s="28"/>
      <c r="HWU148" s="28"/>
      <c r="HWV148" s="31"/>
      <c r="HWW148" s="35"/>
      <c r="HWX148" s="31"/>
      <c r="HWY148" s="26"/>
      <c r="HWZ148" s="14"/>
      <c r="HXA148" s="55"/>
      <c r="HXB148" s="28"/>
      <c r="HXC148" s="28"/>
      <c r="HXD148" s="31"/>
      <c r="HXE148" s="35"/>
      <c r="HXF148" s="31"/>
      <c r="HXG148" s="26"/>
      <c r="HXH148" s="14"/>
      <c r="HXI148" s="55"/>
      <c r="HXJ148" s="28"/>
      <c r="HXK148" s="28"/>
      <c r="HXL148" s="31"/>
      <c r="HXM148" s="35"/>
      <c r="HXN148" s="31"/>
      <c r="HXO148" s="26"/>
      <c r="HXP148" s="14"/>
      <c r="HXQ148" s="55"/>
      <c r="HXR148" s="28"/>
      <c r="HXS148" s="28"/>
      <c r="HXT148" s="31"/>
      <c r="HXU148" s="35"/>
      <c r="HXV148" s="31"/>
      <c r="HXW148" s="26"/>
      <c r="HXX148" s="14"/>
      <c r="HXY148" s="55"/>
      <c r="HXZ148" s="28"/>
      <c r="HYA148" s="28"/>
      <c r="HYB148" s="31"/>
      <c r="HYC148" s="35"/>
      <c r="HYD148" s="31"/>
      <c r="HYE148" s="26"/>
      <c r="HYF148" s="14"/>
      <c r="HYG148" s="55"/>
      <c r="HYH148" s="28"/>
      <c r="HYI148" s="28"/>
      <c r="HYJ148" s="31"/>
      <c r="HYK148" s="35"/>
      <c r="HYL148" s="31"/>
      <c r="HYM148" s="26"/>
      <c r="HYN148" s="14"/>
      <c r="HYO148" s="55"/>
      <c r="HYP148" s="28"/>
      <c r="HYQ148" s="28"/>
      <c r="HYR148" s="31"/>
      <c r="HYS148" s="35"/>
      <c r="HYT148" s="31"/>
      <c r="HYU148" s="26"/>
      <c r="HYV148" s="14"/>
      <c r="HYW148" s="55"/>
      <c r="HYX148" s="28"/>
      <c r="HYY148" s="28"/>
      <c r="HYZ148" s="31"/>
      <c r="HZA148" s="35"/>
      <c r="HZB148" s="31"/>
      <c r="HZC148" s="26"/>
      <c r="HZD148" s="14"/>
      <c r="HZE148" s="55"/>
      <c r="HZF148" s="28"/>
      <c r="HZG148" s="28"/>
      <c r="HZH148" s="31"/>
      <c r="HZI148" s="35"/>
      <c r="HZJ148" s="31"/>
      <c r="HZK148" s="26"/>
      <c r="HZL148" s="14"/>
      <c r="HZM148" s="55"/>
      <c r="HZN148" s="28"/>
      <c r="HZO148" s="28"/>
      <c r="HZP148" s="31"/>
      <c r="HZQ148" s="35"/>
      <c r="HZR148" s="31"/>
      <c r="HZS148" s="26"/>
      <c r="HZT148" s="14"/>
      <c r="HZU148" s="55"/>
      <c r="HZV148" s="28"/>
      <c r="HZW148" s="28"/>
      <c r="HZX148" s="31"/>
      <c r="HZY148" s="35"/>
      <c r="HZZ148" s="31"/>
      <c r="IAA148" s="26"/>
      <c r="IAB148" s="14"/>
      <c r="IAC148" s="55"/>
      <c r="IAD148" s="28"/>
      <c r="IAE148" s="28"/>
      <c r="IAF148" s="31"/>
      <c r="IAG148" s="35"/>
      <c r="IAH148" s="31"/>
      <c r="IAI148" s="26"/>
      <c r="IAJ148" s="14"/>
      <c r="IAK148" s="55"/>
      <c r="IAL148" s="28"/>
      <c r="IAM148" s="28"/>
      <c r="IAN148" s="31"/>
      <c r="IAO148" s="35"/>
      <c r="IAP148" s="31"/>
      <c r="IAQ148" s="26"/>
      <c r="IAR148" s="14"/>
      <c r="IAS148" s="55"/>
      <c r="IAT148" s="28"/>
      <c r="IAU148" s="28"/>
      <c r="IAV148" s="31"/>
      <c r="IAW148" s="35"/>
      <c r="IAX148" s="31"/>
      <c r="IAY148" s="26"/>
      <c r="IAZ148" s="14"/>
      <c r="IBA148" s="55"/>
      <c r="IBB148" s="28"/>
      <c r="IBC148" s="28"/>
      <c r="IBD148" s="31"/>
      <c r="IBE148" s="35"/>
      <c r="IBF148" s="31"/>
      <c r="IBG148" s="26"/>
      <c r="IBH148" s="14"/>
      <c r="IBI148" s="55"/>
      <c r="IBJ148" s="28"/>
      <c r="IBK148" s="28"/>
      <c r="IBL148" s="31"/>
      <c r="IBM148" s="35"/>
      <c r="IBN148" s="31"/>
      <c r="IBO148" s="26"/>
      <c r="IBP148" s="14"/>
      <c r="IBQ148" s="55"/>
      <c r="IBR148" s="28"/>
      <c r="IBS148" s="28"/>
      <c r="IBT148" s="31"/>
      <c r="IBU148" s="35"/>
      <c r="IBV148" s="31"/>
      <c r="IBW148" s="26"/>
      <c r="IBX148" s="14"/>
      <c r="IBY148" s="55"/>
      <c r="IBZ148" s="28"/>
      <c r="ICA148" s="28"/>
      <c r="ICB148" s="31"/>
      <c r="ICC148" s="35"/>
      <c r="ICD148" s="31"/>
      <c r="ICE148" s="26"/>
      <c r="ICF148" s="14"/>
      <c r="ICG148" s="55"/>
      <c r="ICH148" s="28"/>
      <c r="ICI148" s="28"/>
      <c r="ICJ148" s="31"/>
      <c r="ICK148" s="35"/>
      <c r="ICL148" s="31"/>
      <c r="ICM148" s="26"/>
      <c r="ICN148" s="14"/>
      <c r="ICO148" s="55"/>
      <c r="ICP148" s="28"/>
      <c r="ICQ148" s="28"/>
      <c r="ICR148" s="31"/>
      <c r="ICS148" s="35"/>
      <c r="ICT148" s="31"/>
      <c r="ICU148" s="26"/>
      <c r="ICV148" s="14"/>
      <c r="ICW148" s="55"/>
      <c r="ICX148" s="28"/>
      <c r="ICY148" s="28"/>
      <c r="ICZ148" s="31"/>
      <c r="IDA148" s="35"/>
      <c r="IDB148" s="31"/>
      <c r="IDC148" s="26"/>
      <c r="IDD148" s="14"/>
      <c r="IDE148" s="55"/>
      <c r="IDF148" s="28"/>
      <c r="IDG148" s="28"/>
      <c r="IDH148" s="31"/>
      <c r="IDI148" s="35"/>
      <c r="IDJ148" s="31"/>
      <c r="IDK148" s="26"/>
      <c r="IDL148" s="14"/>
      <c r="IDM148" s="55"/>
      <c r="IDN148" s="28"/>
      <c r="IDO148" s="28"/>
      <c r="IDP148" s="31"/>
      <c r="IDQ148" s="35"/>
      <c r="IDR148" s="31"/>
      <c r="IDS148" s="26"/>
      <c r="IDT148" s="14"/>
      <c r="IDU148" s="55"/>
      <c r="IDV148" s="28"/>
      <c r="IDW148" s="28"/>
      <c r="IDX148" s="31"/>
      <c r="IDY148" s="35"/>
      <c r="IDZ148" s="31"/>
      <c r="IEA148" s="26"/>
      <c r="IEB148" s="14"/>
      <c r="IEC148" s="55"/>
      <c r="IED148" s="28"/>
      <c r="IEE148" s="28"/>
      <c r="IEF148" s="31"/>
      <c r="IEG148" s="35"/>
      <c r="IEH148" s="31"/>
      <c r="IEI148" s="26"/>
      <c r="IEJ148" s="14"/>
      <c r="IEK148" s="55"/>
      <c r="IEL148" s="28"/>
      <c r="IEM148" s="28"/>
      <c r="IEN148" s="31"/>
      <c r="IEO148" s="35"/>
      <c r="IEP148" s="31"/>
      <c r="IEQ148" s="26"/>
      <c r="IER148" s="14"/>
      <c r="IES148" s="55"/>
      <c r="IET148" s="28"/>
      <c r="IEU148" s="28"/>
      <c r="IEV148" s="31"/>
      <c r="IEW148" s="35"/>
      <c r="IEX148" s="31"/>
      <c r="IEY148" s="26"/>
      <c r="IEZ148" s="14"/>
      <c r="IFA148" s="55"/>
      <c r="IFB148" s="28"/>
      <c r="IFC148" s="28"/>
      <c r="IFD148" s="31"/>
      <c r="IFE148" s="35"/>
      <c r="IFF148" s="31"/>
      <c r="IFG148" s="26"/>
      <c r="IFH148" s="14"/>
      <c r="IFI148" s="55"/>
      <c r="IFJ148" s="28"/>
      <c r="IFK148" s="28"/>
      <c r="IFL148" s="31"/>
      <c r="IFM148" s="35"/>
      <c r="IFN148" s="31"/>
      <c r="IFO148" s="26"/>
      <c r="IFP148" s="14"/>
      <c r="IFQ148" s="55"/>
      <c r="IFR148" s="28"/>
      <c r="IFS148" s="28"/>
      <c r="IFT148" s="31"/>
      <c r="IFU148" s="35"/>
      <c r="IFV148" s="31"/>
      <c r="IFW148" s="26"/>
      <c r="IFX148" s="14"/>
      <c r="IFY148" s="55"/>
      <c r="IFZ148" s="28"/>
      <c r="IGA148" s="28"/>
      <c r="IGB148" s="31"/>
      <c r="IGC148" s="35"/>
      <c r="IGD148" s="31"/>
      <c r="IGE148" s="26"/>
      <c r="IGF148" s="14"/>
      <c r="IGG148" s="55"/>
      <c r="IGH148" s="28"/>
      <c r="IGI148" s="28"/>
      <c r="IGJ148" s="31"/>
      <c r="IGK148" s="35"/>
      <c r="IGL148" s="31"/>
      <c r="IGM148" s="26"/>
      <c r="IGN148" s="14"/>
      <c r="IGO148" s="55"/>
      <c r="IGP148" s="28"/>
      <c r="IGQ148" s="28"/>
      <c r="IGR148" s="31"/>
      <c r="IGS148" s="35"/>
      <c r="IGT148" s="31"/>
      <c r="IGU148" s="26"/>
      <c r="IGV148" s="14"/>
      <c r="IGW148" s="55"/>
      <c r="IGX148" s="28"/>
      <c r="IGY148" s="28"/>
      <c r="IGZ148" s="31"/>
      <c r="IHA148" s="35"/>
      <c r="IHB148" s="31"/>
      <c r="IHC148" s="26"/>
      <c r="IHD148" s="14"/>
      <c r="IHE148" s="55"/>
      <c r="IHF148" s="28"/>
      <c r="IHG148" s="28"/>
      <c r="IHH148" s="31"/>
      <c r="IHI148" s="35"/>
      <c r="IHJ148" s="31"/>
      <c r="IHK148" s="26"/>
      <c r="IHL148" s="14"/>
      <c r="IHM148" s="55"/>
      <c r="IHN148" s="28"/>
      <c r="IHO148" s="28"/>
      <c r="IHP148" s="31"/>
      <c r="IHQ148" s="35"/>
      <c r="IHR148" s="31"/>
      <c r="IHS148" s="26"/>
      <c r="IHT148" s="14"/>
      <c r="IHU148" s="55"/>
      <c r="IHV148" s="28"/>
      <c r="IHW148" s="28"/>
      <c r="IHX148" s="31"/>
      <c r="IHY148" s="35"/>
      <c r="IHZ148" s="31"/>
      <c r="IIA148" s="26"/>
      <c r="IIB148" s="14"/>
      <c r="IIC148" s="55"/>
      <c r="IID148" s="28"/>
      <c r="IIE148" s="28"/>
      <c r="IIF148" s="31"/>
      <c r="IIG148" s="35"/>
      <c r="IIH148" s="31"/>
      <c r="III148" s="26"/>
      <c r="IIJ148" s="14"/>
      <c r="IIK148" s="55"/>
      <c r="IIL148" s="28"/>
      <c r="IIM148" s="28"/>
      <c r="IIN148" s="31"/>
      <c r="IIO148" s="35"/>
      <c r="IIP148" s="31"/>
      <c r="IIQ148" s="26"/>
      <c r="IIR148" s="14"/>
      <c r="IIS148" s="55"/>
      <c r="IIT148" s="28"/>
      <c r="IIU148" s="28"/>
      <c r="IIV148" s="31"/>
      <c r="IIW148" s="35"/>
      <c r="IIX148" s="31"/>
      <c r="IIY148" s="26"/>
      <c r="IIZ148" s="14"/>
      <c r="IJA148" s="55"/>
      <c r="IJB148" s="28"/>
      <c r="IJC148" s="28"/>
      <c r="IJD148" s="31"/>
      <c r="IJE148" s="35"/>
      <c r="IJF148" s="31"/>
      <c r="IJG148" s="26"/>
      <c r="IJH148" s="14"/>
      <c r="IJI148" s="55"/>
      <c r="IJJ148" s="28"/>
      <c r="IJK148" s="28"/>
      <c r="IJL148" s="31"/>
      <c r="IJM148" s="35"/>
      <c r="IJN148" s="31"/>
      <c r="IJO148" s="26"/>
      <c r="IJP148" s="14"/>
      <c r="IJQ148" s="55"/>
      <c r="IJR148" s="28"/>
      <c r="IJS148" s="28"/>
      <c r="IJT148" s="31"/>
      <c r="IJU148" s="35"/>
      <c r="IJV148" s="31"/>
      <c r="IJW148" s="26"/>
      <c r="IJX148" s="14"/>
      <c r="IJY148" s="55"/>
      <c r="IJZ148" s="28"/>
      <c r="IKA148" s="28"/>
      <c r="IKB148" s="31"/>
      <c r="IKC148" s="35"/>
      <c r="IKD148" s="31"/>
      <c r="IKE148" s="26"/>
      <c r="IKF148" s="14"/>
      <c r="IKG148" s="55"/>
      <c r="IKH148" s="28"/>
      <c r="IKI148" s="28"/>
      <c r="IKJ148" s="31"/>
      <c r="IKK148" s="35"/>
      <c r="IKL148" s="31"/>
      <c r="IKM148" s="26"/>
      <c r="IKN148" s="14"/>
      <c r="IKO148" s="55"/>
      <c r="IKP148" s="28"/>
      <c r="IKQ148" s="28"/>
      <c r="IKR148" s="31"/>
      <c r="IKS148" s="35"/>
      <c r="IKT148" s="31"/>
      <c r="IKU148" s="26"/>
      <c r="IKV148" s="14"/>
      <c r="IKW148" s="55"/>
      <c r="IKX148" s="28"/>
      <c r="IKY148" s="28"/>
      <c r="IKZ148" s="31"/>
      <c r="ILA148" s="35"/>
      <c r="ILB148" s="31"/>
      <c r="ILC148" s="26"/>
      <c r="ILD148" s="14"/>
      <c r="ILE148" s="55"/>
      <c r="ILF148" s="28"/>
      <c r="ILG148" s="28"/>
      <c r="ILH148" s="31"/>
      <c r="ILI148" s="35"/>
      <c r="ILJ148" s="31"/>
      <c r="ILK148" s="26"/>
      <c r="ILL148" s="14"/>
      <c r="ILM148" s="55"/>
      <c r="ILN148" s="28"/>
      <c r="ILO148" s="28"/>
      <c r="ILP148" s="31"/>
      <c r="ILQ148" s="35"/>
      <c r="ILR148" s="31"/>
      <c r="ILS148" s="26"/>
      <c r="ILT148" s="14"/>
      <c r="ILU148" s="55"/>
      <c r="ILV148" s="28"/>
      <c r="ILW148" s="28"/>
      <c r="ILX148" s="31"/>
      <c r="ILY148" s="35"/>
      <c r="ILZ148" s="31"/>
      <c r="IMA148" s="26"/>
      <c r="IMB148" s="14"/>
      <c r="IMC148" s="55"/>
      <c r="IMD148" s="28"/>
      <c r="IME148" s="28"/>
      <c r="IMF148" s="31"/>
      <c r="IMG148" s="35"/>
      <c r="IMH148" s="31"/>
      <c r="IMI148" s="26"/>
      <c r="IMJ148" s="14"/>
      <c r="IMK148" s="55"/>
      <c r="IML148" s="28"/>
      <c r="IMM148" s="28"/>
      <c r="IMN148" s="31"/>
      <c r="IMO148" s="35"/>
      <c r="IMP148" s="31"/>
      <c r="IMQ148" s="26"/>
      <c r="IMR148" s="14"/>
      <c r="IMS148" s="55"/>
      <c r="IMT148" s="28"/>
      <c r="IMU148" s="28"/>
      <c r="IMV148" s="31"/>
      <c r="IMW148" s="35"/>
      <c r="IMX148" s="31"/>
      <c r="IMY148" s="26"/>
      <c r="IMZ148" s="14"/>
      <c r="INA148" s="55"/>
      <c r="INB148" s="28"/>
      <c r="INC148" s="28"/>
      <c r="IND148" s="31"/>
      <c r="INE148" s="35"/>
      <c r="INF148" s="31"/>
      <c r="ING148" s="26"/>
      <c r="INH148" s="14"/>
      <c r="INI148" s="55"/>
      <c r="INJ148" s="28"/>
      <c r="INK148" s="28"/>
      <c r="INL148" s="31"/>
      <c r="INM148" s="35"/>
      <c r="INN148" s="31"/>
      <c r="INO148" s="26"/>
      <c r="INP148" s="14"/>
      <c r="INQ148" s="55"/>
      <c r="INR148" s="28"/>
      <c r="INS148" s="28"/>
      <c r="INT148" s="31"/>
      <c r="INU148" s="35"/>
      <c r="INV148" s="31"/>
      <c r="INW148" s="26"/>
      <c r="INX148" s="14"/>
      <c r="INY148" s="55"/>
      <c r="INZ148" s="28"/>
      <c r="IOA148" s="28"/>
      <c r="IOB148" s="31"/>
      <c r="IOC148" s="35"/>
      <c r="IOD148" s="31"/>
      <c r="IOE148" s="26"/>
      <c r="IOF148" s="14"/>
      <c r="IOG148" s="55"/>
      <c r="IOH148" s="28"/>
      <c r="IOI148" s="28"/>
      <c r="IOJ148" s="31"/>
      <c r="IOK148" s="35"/>
      <c r="IOL148" s="31"/>
      <c r="IOM148" s="26"/>
      <c r="ION148" s="14"/>
      <c r="IOO148" s="55"/>
      <c r="IOP148" s="28"/>
      <c r="IOQ148" s="28"/>
      <c r="IOR148" s="31"/>
      <c r="IOS148" s="35"/>
      <c r="IOT148" s="31"/>
      <c r="IOU148" s="26"/>
      <c r="IOV148" s="14"/>
      <c r="IOW148" s="55"/>
      <c r="IOX148" s="28"/>
      <c r="IOY148" s="28"/>
      <c r="IOZ148" s="31"/>
      <c r="IPA148" s="35"/>
      <c r="IPB148" s="31"/>
      <c r="IPC148" s="26"/>
      <c r="IPD148" s="14"/>
      <c r="IPE148" s="55"/>
      <c r="IPF148" s="28"/>
      <c r="IPG148" s="28"/>
      <c r="IPH148" s="31"/>
      <c r="IPI148" s="35"/>
      <c r="IPJ148" s="31"/>
      <c r="IPK148" s="26"/>
      <c r="IPL148" s="14"/>
      <c r="IPM148" s="55"/>
      <c r="IPN148" s="28"/>
      <c r="IPO148" s="28"/>
      <c r="IPP148" s="31"/>
      <c r="IPQ148" s="35"/>
      <c r="IPR148" s="31"/>
      <c r="IPS148" s="26"/>
      <c r="IPT148" s="14"/>
      <c r="IPU148" s="55"/>
      <c r="IPV148" s="28"/>
      <c r="IPW148" s="28"/>
      <c r="IPX148" s="31"/>
      <c r="IPY148" s="35"/>
      <c r="IPZ148" s="31"/>
      <c r="IQA148" s="26"/>
      <c r="IQB148" s="14"/>
      <c r="IQC148" s="55"/>
      <c r="IQD148" s="28"/>
      <c r="IQE148" s="28"/>
      <c r="IQF148" s="31"/>
      <c r="IQG148" s="35"/>
      <c r="IQH148" s="31"/>
      <c r="IQI148" s="26"/>
      <c r="IQJ148" s="14"/>
      <c r="IQK148" s="55"/>
      <c r="IQL148" s="28"/>
      <c r="IQM148" s="28"/>
      <c r="IQN148" s="31"/>
      <c r="IQO148" s="35"/>
      <c r="IQP148" s="31"/>
      <c r="IQQ148" s="26"/>
      <c r="IQR148" s="14"/>
      <c r="IQS148" s="55"/>
      <c r="IQT148" s="28"/>
      <c r="IQU148" s="28"/>
      <c r="IQV148" s="31"/>
      <c r="IQW148" s="35"/>
      <c r="IQX148" s="31"/>
      <c r="IQY148" s="26"/>
      <c r="IQZ148" s="14"/>
      <c r="IRA148" s="55"/>
      <c r="IRB148" s="28"/>
      <c r="IRC148" s="28"/>
      <c r="IRD148" s="31"/>
      <c r="IRE148" s="35"/>
      <c r="IRF148" s="31"/>
      <c r="IRG148" s="26"/>
      <c r="IRH148" s="14"/>
      <c r="IRI148" s="55"/>
      <c r="IRJ148" s="28"/>
      <c r="IRK148" s="28"/>
      <c r="IRL148" s="31"/>
      <c r="IRM148" s="35"/>
      <c r="IRN148" s="31"/>
      <c r="IRO148" s="26"/>
      <c r="IRP148" s="14"/>
      <c r="IRQ148" s="55"/>
      <c r="IRR148" s="28"/>
      <c r="IRS148" s="28"/>
      <c r="IRT148" s="31"/>
      <c r="IRU148" s="35"/>
      <c r="IRV148" s="31"/>
      <c r="IRW148" s="26"/>
      <c r="IRX148" s="14"/>
      <c r="IRY148" s="55"/>
      <c r="IRZ148" s="28"/>
      <c r="ISA148" s="28"/>
      <c r="ISB148" s="31"/>
      <c r="ISC148" s="35"/>
      <c r="ISD148" s="31"/>
      <c r="ISE148" s="26"/>
      <c r="ISF148" s="14"/>
      <c r="ISG148" s="55"/>
      <c r="ISH148" s="28"/>
      <c r="ISI148" s="28"/>
      <c r="ISJ148" s="31"/>
      <c r="ISK148" s="35"/>
      <c r="ISL148" s="31"/>
      <c r="ISM148" s="26"/>
      <c r="ISN148" s="14"/>
      <c r="ISO148" s="55"/>
      <c r="ISP148" s="28"/>
      <c r="ISQ148" s="28"/>
      <c r="ISR148" s="31"/>
      <c r="ISS148" s="35"/>
      <c r="IST148" s="31"/>
      <c r="ISU148" s="26"/>
      <c r="ISV148" s="14"/>
      <c r="ISW148" s="55"/>
      <c r="ISX148" s="28"/>
      <c r="ISY148" s="28"/>
      <c r="ISZ148" s="31"/>
      <c r="ITA148" s="35"/>
      <c r="ITB148" s="31"/>
      <c r="ITC148" s="26"/>
      <c r="ITD148" s="14"/>
      <c r="ITE148" s="55"/>
      <c r="ITF148" s="28"/>
      <c r="ITG148" s="28"/>
      <c r="ITH148" s="31"/>
      <c r="ITI148" s="35"/>
      <c r="ITJ148" s="31"/>
      <c r="ITK148" s="26"/>
      <c r="ITL148" s="14"/>
      <c r="ITM148" s="55"/>
      <c r="ITN148" s="28"/>
      <c r="ITO148" s="28"/>
      <c r="ITP148" s="31"/>
      <c r="ITQ148" s="35"/>
      <c r="ITR148" s="31"/>
      <c r="ITS148" s="26"/>
      <c r="ITT148" s="14"/>
      <c r="ITU148" s="55"/>
      <c r="ITV148" s="28"/>
      <c r="ITW148" s="28"/>
      <c r="ITX148" s="31"/>
      <c r="ITY148" s="35"/>
      <c r="ITZ148" s="31"/>
      <c r="IUA148" s="26"/>
      <c r="IUB148" s="14"/>
      <c r="IUC148" s="55"/>
      <c r="IUD148" s="28"/>
      <c r="IUE148" s="28"/>
      <c r="IUF148" s="31"/>
      <c r="IUG148" s="35"/>
      <c r="IUH148" s="31"/>
      <c r="IUI148" s="26"/>
      <c r="IUJ148" s="14"/>
      <c r="IUK148" s="55"/>
      <c r="IUL148" s="28"/>
      <c r="IUM148" s="28"/>
      <c r="IUN148" s="31"/>
      <c r="IUO148" s="35"/>
      <c r="IUP148" s="31"/>
      <c r="IUQ148" s="26"/>
      <c r="IUR148" s="14"/>
      <c r="IUS148" s="55"/>
      <c r="IUT148" s="28"/>
      <c r="IUU148" s="28"/>
      <c r="IUV148" s="31"/>
      <c r="IUW148" s="35"/>
      <c r="IUX148" s="31"/>
      <c r="IUY148" s="26"/>
      <c r="IUZ148" s="14"/>
      <c r="IVA148" s="55"/>
      <c r="IVB148" s="28"/>
      <c r="IVC148" s="28"/>
      <c r="IVD148" s="31"/>
      <c r="IVE148" s="35"/>
      <c r="IVF148" s="31"/>
      <c r="IVG148" s="26"/>
      <c r="IVH148" s="14"/>
      <c r="IVI148" s="55"/>
      <c r="IVJ148" s="28"/>
      <c r="IVK148" s="28"/>
      <c r="IVL148" s="31"/>
      <c r="IVM148" s="35"/>
      <c r="IVN148" s="31"/>
      <c r="IVO148" s="26"/>
      <c r="IVP148" s="14"/>
      <c r="IVQ148" s="55"/>
      <c r="IVR148" s="28"/>
      <c r="IVS148" s="28"/>
      <c r="IVT148" s="31"/>
      <c r="IVU148" s="35"/>
      <c r="IVV148" s="31"/>
      <c r="IVW148" s="26"/>
      <c r="IVX148" s="14"/>
      <c r="IVY148" s="55"/>
      <c r="IVZ148" s="28"/>
      <c r="IWA148" s="28"/>
      <c r="IWB148" s="31"/>
      <c r="IWC148" s="35"/>
      <c r="IWD148" s="31"/>
      <c r="IWE148" s="26"/>
      <c r="IWF148" s="14"/>
      <c r="IWG148" s="55"/>
      <c r="IWH148" s="28"/>
      <c r="IWI148" s="28"/>
      <c r="IWJ148" s="31"/>
      <c r="IWK148" s="35"/>
      <c r="IWL148" s="31"/>
      <c r="IWM148" s="26"/>
      <c r="IWN148" s="14"/>
      <c r="IWO148" s="55"/>
      <c r="IWP148" s="28"/>
      <c r="IWQ148" s="28"/>
      <c r="IWR148" s="31"/>
      <c r="IWS148" s="35"/>
      <c r="IWT148" s="31"/>
      <c r="IWU148" s="26"/>
      <c r="IWV148" s="14"/>
      <c r="IWW148" s="55"/>
      <c r="IWX148" s="28"/>
      <c r="IWY148" s="28"/>
      <c r="IWZ148" s="31"/>
      <c r="IXA148" s="35"/>
      <c r="IXB148" s="31"/>
      <c r="IXC148" s="26"/>
      <c r="IXD148" s="14"/>
      <c r="IXE148" s="55"/>
      <c r="IXF148" s="28"/>
      <c r="IXG148" s="28"/>
      <c r="IXH148" s="31"/>
      <c r="IXI148" s="35"/>
      <c r="IXJ148" s="31"/>
      <c r="IXK148" s="26"/>
      <c r="IXL148" s="14"/>
      <c r="IXM148" s="55"/>
      <c r="IXN148" s="28"/>
      <c r="IXO148" s="28"/>
      <c r="IXP148" s="31"/>
      <c r="IXQ148" s="35"/>
      <c r="IXR148" s="31"/>
      <c r="IXS148" s="26"/>
      <c r="IXT148" s="14"/>
      <c r="IXU148" s="55"/>
      <c r="IXV148" s="28"/>
      <c r="IXW148" s="28"/>
      <c r="IXX148" s="31"/>
      <c r="IXY148" s="35"/>
      <c r="IXZ148" s="31"/>
      <c r="IYA148" s="26"/>
      <c r="IYB148" s="14"/>
      <c r="IYC148" s="55"/>
      <c r="IYD148" s="28"/>
      <c r="IYE148" s="28"/>
      <c r="IYF148" s="31"/>
      <c r="IYG148" s="35"/>
      <c r="IYH148" s="31"/>
      <c r="IYI148" s="26"/>
      <c r="IYJ148" s="14"/>
      <c r="IYK148" s="55"/>
      <c r="IYL148" s="28"/>
      <c r="IYM148" s="28"/>
      <c r="IYN148" s="31"/>
      <c r="IYO148" s="35"/>
      <c r="IYP148" s="31"/>
      <c r="IYQ148" s="26"/>
      <c r="IYR148" s="14"/>
      <c r="IYS148" s="55"/>
      <c r="IYT148" s="28"/>
      <c r="IYU148" s="28"/>
      <c r="IYV148" s="31"/>
      <c r="IYW148" s="35"/>
      <c r="IYX148" s="31"/>
      <c r="IYY148" s="26"/>
      <c r="IYZ148" s="14"/>
      <c r="IZA148" s="55"/>
      <c r="IZB148" s="28"/>
      <c r="IZC148" s="28"/>
      <c r="IZD148" s="31"/>
      <c r="IZE148" s="35"/>
      <c r="IZF148" s="31"/>
      <c r="IZG148" s="26"/>
      <c r="IZH148" s="14"/>
      <c r="IZI148" s="55"/>
      <c r="IZJ148" s="28"/>
      <c r="IZK148" s="28"/>
      <c r="IZL148" s="31"/>
      <c r="IZM148" s="35"/>
      <c r="IZN148" s="31"/>
      <c r="IZO148" s="26"/>
      <c r="IZP148" s="14"/>
      <c r="IZQ148" s="55"/>
      <c r="IZR148" s="28"/>
      <c r="IZS148" s="28"/>
      <c r="IZT148" s="31"/>
      <c r="IZU148" s="35"/>
      <c r="IZV148" s="31"/>
      <c r="IZW148" s="26"/>
      <c r="IZX148" s="14"/>
      <c r="IZY148" s="55"/>
      <c r="IZZ148" s="28"/>
      <c r="JAA148" s="28"/>
      <c r="JAB148" s="31"/>
      <c r="JAC148" s="35"/>
      <c r="JAD148" s="31"/>
      <c r="JAE148" s="26"/>
      <c r="JAF148" s="14"/>
      <c r="JAG148" s="55"/>
      <c r="JAH148" s="28"/>
      <c r="JAI148" s="28"/>
      <c r="JAJ148" s="31"/>
      <c r="JAK148" s="35"/>
      <c r="JAL148" s="31"/>
      <c r="JAM148" s="26"/>
      <c r="JAN148" s="14"/>
      <c r="JAO148" s="55"/>
      <c r="JAP148" s="28"/>
      <c r="JAQ148" s="28"/>
      <c r="JAR148" s="31"/>
      <c r="JAS148" s="35"/>
      <c r="JAT148" s="31"/>
      <c r="JAU148" s="26"/>
      <c r="JAV148" s="14"/>
      <c r="JAW148" s="55"/>
      <c r="JAX148" s="28"/>
      <c r="JAY148" s="28"/>
      <c r="JAZ148" s="31"/>
      <c r="JBA148" s="35"/>
      <c r="JBB148" s="31"/>
      <c r="JBC148" s="26"/>
      <c r="JBD148" s="14"/>
      <c r="JBE148" s="55"/>
      <c r="JBF148" s="28"/>
      <c r="JBG148" s="28"/>
      <c r="JBH148" s="31"/>
      <c r="JBI148" s="35"/>
      <c r="JBJ148" s="31"/>
      <c r="JBK148" s="26"/>
      <c r="JBL148" s="14"/>
      <c r="JBM148" s="55"/>
      <c r="JBN148" s="28"/>
      <c r="JBO148" s="28"/>
      <c r="JBP148" s="31"/>
      <c r="JBQ148" s="35"/>
      <c r="JBR148" s="31"/>
      <c r="JBS148" s="26"/>
      <c r="JBT148" s="14"/>
      <c r="JBU148" s="55"/>
      <c r="JBV148" s="28"/>
      <c r="JBW148" s="28"/>
      <c r="JBX148" s="31"/>
      <c r="JBY148" s="35"/>
      <c r="JBZ148" s="31"/>
      <c r="JCA148" s="26"/>
      <c r="JCB148" s="14"/>
      <c r="JCC148" s="55"/>
      <c r="JCD148" s="28"/>
      <c r="JCE148" s="28"/>
      <c r="JCF148" s="31"/>
      <c r="JCG148" s="35"/>
      <c r="JCH148" s="31"/>
      <c r="JCI148" s="26"/>
      <c r="JCJ148" s="14"/>
      <c r="JCK148" s="55"/>
      <c r="JCL148" s="28"/>
      <c r="JCM148" s="28"/>
      <c r="JCN148" s="31"/>
      <c r="JCO148" s="35"/>
      <c r="JCP148" s="31"/>
      <c r="JCQ148" s="26"/>
      <c r="JCR148" s="14"/>
      <c r="JCS148" s="55"/>
      <c r="JCT148" s="28"/>
      <c r="JCU148" s="28"/>
      <c r="JCV148" s="31"/>
      <c r="JCW148" s="35"/>
      <c r="JCX148" s="31"/>
      <c r="JCY148" s="26"/>
      <c r="JCZ148" s="14"/>
      <c r="JDA148" s="55"/>
      <c r="JDB148" s="28"/>
      <c r="JDC148" s="28"/>
      <c r="JDD148" s="31"/>
      <c r="JDE148" s="35"/>
      <c r="JDF148" s="31"/>
      <c r="JDG148" s="26"/>
      <c r="JDH148" s="14"/>
      <c r="JDI148" s="55"/>
      <c r="JDJ148" s="28"/>
      <c r="JDK148" s="28"/>
      <c r="JDL148" s="31"/>
      <c r="JDM148" s="35"/>
      <c r="JDN148" s="31"/>
      <c r="JDO148" s="26"/>
      <c r="JDP148" s="14"/>
      <c r="JDQ148" s="55"/>
      <c r="JDR148" s="28"/>
      <c r="JDS148" s="28"/>
      <c r="JDT148" s="31"/>
      <c r="JDU148" s="35"/>
      <c r="JDV148" s="31"/>
      <c r="JDW148" s="26"/>
      <c r="JDX148" s="14"/>
      <c r="JDY148" s="55"/>
      <c r="JDZ148" s="28"/>
      <c r="JEA148" s="28"/>
      <c r="JEB148" s="31"/>
      <c r="JEC148" s="35"/>
      <c r="JED148" s="31"/>
      <c r="JEE148" s="26"/>
      <c r="JEF148" s="14"/>
      <c r="JEG148" s="55"/>
      <c r="JEH148" s="28"/>
      <c r="JEI148" s="28"/>
      <c r="JEJ148" s="31"/>
      <c r="JEK148" s="35"/>
      <c r="JEL148" s="31"/>
      <c r="JEM148" s="26"/>
      <c r="JEN148" s="14"/>
      <c r="JEO148" s="55"/>
      <c r="JEP148" s="28"/>
      <c r="JEQ148" s="28"/>
      <c r="JER148" s="31"/>
      <c r="JES148" s="35"/>
      <c r="JET148" s="31"/>
      <c r="JEU148" s="26"/>
      <c r="JEV148" s="14"/>
      <c r="JEW148" s="55"/>
      <c r="JEX148" s="28"/>
      <c r="JEY148" s="28"/>
      <c r="JEZ148" s="31"/>
      <c r="JFA148" s="35"/>
      <c r="JFB148" s="31"/>
      <c r="JFC148" s="26"/>
      <c r="JFD148" s="14"/>
      <c r="JFE148" s="55"/>
      <c r="JFF148" s="28"/>
      <c r="JFG148" s="28"/>
      <c r="JFH148" s="31"/>
      <c r="JFI148" s="35"/>
      <c r="JFJ148" s="31"/>
      <c r="JFK148" s="26"/>
      <c r="JFL148" s="14"/>
      <c r="JFM148" s="55"/>
      <c r="JFN148" s="28"/>
      <c r="JFO148" s="28"/>
      <c r="JFP148" s="31"/>
      <c r="JFQ148" s="35"/>
      <c r="JFR148" s="31"/>
      <c r="JFS148" s="26"/>
      <c r="JFT148" s="14"/>
      <c r="JFU148" s="55"/>
      <c r="JFV148" s="28"/>
      <c r="JFW148" s="28"/>
      <c r="JFX148" s="31"/>
      <c r="JFY148" s="35"/>
      <c r="JFZ148" s="31"/>
      <c r="JGA148" s="26"/>
      <c r="JGB148" s="14"/>
      <c r="JGC148" s="55"/>
      <c r="JGD148" s="28"/>
      <c r="JGE148" s="28"/>
      <c r="JGF148" s="31"/>
      <c r="JGG148" s="35"/>
      <c r="JGH148" s="31"/>
      <c r="JGI148" s="26"/>
      <c r="JGJ148" s="14"/>
      <c r="JGK148" s="55"/>
      <c r="JGL148" s="28"/>
      <c r="JGM148" s="28"/>
      <c r="JGN148" s="31"/>
      <c r="JGO148" s="35"/>
      <c r="JGP148" s="31"/>
      <c r="JGQ148" s="26"/>
      <c r="JGR148" s="14"/>
      <c r="JGS148" s="55"/>
      <c r="JGT148" s="28"/>
      <c r="JGU148" s="28"/>
      <c r="JGV148" s="31"/>
      <c r="JGW148" s="35"/>
      <c r="JGX148" s="31"/>
      <c r="JGY148" s="26"/>
      <c r="JGZ148" s="14"/>
      <c r="JHA148" s="55"/>
      <c r="JHB148" s="28"/>
      <c r="JHC148" s="28"/>
      <c r="JHD148" s="31"/>
      <c r="JHE148" s="35"/>
      <c r="JHF148" s="31"/>
      <c r="JHG148" s="26"/>
      <c r="JHH148" s="14"/>
      <c r="JHI148" s="55"/>
      <c r="JHJ148" s="28"/>
      <c r="JHK148" s="28"/>
      <c r="JHL148" s="31"/>
      <c r="JHM148" s="35"/>
      <c r="JHN148" s="31"/>
      <c r="JHO148" s="26"/>
      <c r="JHP148" s="14"/>
      <c r="JHQ148" s="55"/>
      <c r="JHR148" s="28"/>
      <c r="JHS148" s="28"/>
      <c r="JHT148" s="31"/>
      <c r="JHU148" s="35"/>
      <c r="JHV148" s="31"/>
      <c r="JHW148" s="26"/>
      <c r="JHX148" s="14"/>
      <c r="JHY148" s="55"/>
      <c r="JHZ148" s="28"/>
      <c r="JIA148" s="28"/>
      <c r="JIB148" s="31"/>
      <c r="JIC148" s="35"/>
      <c r="JID148" s="31"/>
      <c r="JIE148" s="26"/>
      <c r="JIF148" s="14"/>
      <c r="JIG148" s="55"/>
      <c r="JIH148" s="28"/>
      <c r="JII148" s="28"/>
      <c r="JIJ148" s="31"/>
      <c r="JIK148" s="35"/>
      <c r="JIL148" s="31"/>
      <c r="JIM148" s="26"/>
      <c r="JIN148" s="14"/>
      <c r="JIO148" s="55"/>
      <c r="JIP148" s="28"/>
      <c r="JIQ148" s="28"/>
      <c r="JIR148" s="31"/>
      <c r="JIS148" s="35"/>
      <c r="JIT148" s="31"/>
      <c r="JIU148" s="26"/>
      <c r="JIV148" s="14"/>
      <c r="JIW148" s="55"/>
      <c r="JIX148" s="28"/>
      <c r="JIY148" s="28"/>
      <c r="JIZ148" s="31"/>
      <c r="JJA148" s="35"/>
      <c r="JJB148" s="31"/>
      <c r="JJC148" s="26"/>
      <c r="JJD148" s="14"/>
      <c r="JJE148" s="55"/>
      <c r="JJF148" s="28"/>
      <c r="JJG148" s="28"/>
      <c r="JJH148" s="31"/>
      <c r="JJI148" s="35"/>
      <c r="JJJ148" s="31"/>
      <c r="JJK148" s="26"/>
      <c r="JJL148" s="14"/>
      <c r="JJM148" s="55"/>
      <c r="JJN148" s="28"/>
      <c r="JJO148" s="28"/>
      <c r="JJP148" s="31"/>
      <c r="JJQ148" s="35"/>
      <c r="JJR148" s="31"/>
      <c r="JJS148" s="26"/>
      <c r="JJT148" s="14"/>
      <c r="JJU148" s="55"/>
      <c r="JJV148" s="28"/>
      <c r="JJW148" s="28"/>
      <c r="JJX148" s="31"/>
      <c r="JJY148" s="35"/>
      <c r="JJZ148" s="31"/>
      <c r="JKA148" s="26"/>
      <c r="JKB148" s="14"/>
      <c r="JKC148" s="55"/>
      <c r="JKD148" s="28"/>
      <c r="JKE148" s="28"/>
      <c r="JKF148" s="31"/>
      <c r="JKG148" s="35"/>
      <c r="JKH148" s="31"/>
      <c r="JKI148" s="26"/>
      <c r="JKJ148" s="14"/>
      <c r="JKK148" s="55"/>
      <c r="JKL148" s="28"/>
      <c r="JKM148" s="28"/>
      <c r="JKN148" s="31"/>
      <c r="JKO148" s="35"/>
      <c r="JKP148" s="31"/>
      <c r="JKQ148" s="26"/>
      <c r="JKR148" s="14"/>
      <c r="JKS148" s="55"/>
      <c r="JKT148" s="28"/>
      <c r="JKU148" s="28"/>
      <c r="JKV148" s="31"/>
      <c r="JKW148" s="35"/>
      <c r="JKX148" s="31"/>
      <c r="JKY148" s="26"/>
      <c r="JKZ148" s="14"/>
      <c r="JLA148" s="55"/>
      <c r="JLB148" s="28"/>
      <c r="JLC148" s="28"/>
      <c r="JLD148" s="31"/>
      <c r="JLE148" s="35"/>
      <c r="JLF148" s="31"/>
      <c r="JLG148" s="26"/>
      <c r="JLH148" s="14"/>
      <c r="JLI148" s="55"/>
      <c r="JLJ148" s="28"/>
      <c r="JLK148" s="28"/>
      <c r="JLL148" s="31"/>
      <c r="JLM148" s="35"/>
      <c r="JLN148" s="31"/>
      <c r="JLO148" s="26"/>
      <c r="JLP148" s="14"/>
      <c r="JLQ148" s="55"/>
      <c r="JLR148" s="28"/>
      <c r="JLS148" s="28"/>
      <c r="JLT148" s="31"/>
      <c r="JLU148" s="35"/>
      <c r="JLV148" s="31"/>
      <c r="JLW148" s="26"/>
      <c r="JLX148" s="14"/>
      <c r="JLY148" s="55"/>
      <c r="JLZ148" s="28"/>
      <c r="JMA148" s="28"/>
      <c r="JMB148" s="31"/>
      <c r="JMC148" s="35"/>
      <c r="JMD148" s="31"/>
      <c r="JME148" s="26"/>
      <c r="JMF148" s="14"/>
      <c r="JMG148" s="55"/>
      <c r="JMH148" s="28"/>
      <c r="JMI148" s="28"/>
      <c r="JMJ148" s="31"/>
      <c r="JMK148" s="35"/>
      <c r="JML148" s="31"/>
      <c r="JMM148" s="26"/>
      <c r="JMN148" s="14"/>
      <c r="JMO148" s="55"/>
      <c r="JMP148" s="28"/>
      <c r="JMQ148" s="28"/>
      <c r="JMR148" s="31"/>
      <c r="JMS148" s="35"/>
      <c r="JMT148" s="31"/>
      <c r="JMU148" s="26"/>
      <c r="JMV148" s="14"/>
      <c r="JMW148" s="55"/>
      <c r="JMX148" s="28"/>
      <c r="JMY148" s="28"/>
      <c r="JMZ148" s="31"/>
      <c r="JNA148" s="35"/>
      <c r="JNB148" s="31"/>
      <c r="JNC148" s="26"/>
      <c r="JND148" s="14"/>
      <c r="JNE148" s="55"/>
      <c r="JNF148" s="28"/>
      <c r="JNG148" s="28"/>
      <c r="JNH148" s="31"/>
      <c r="JNI148" s="35"/>
      <c r="JNJ148" s="31"/>
      <c r="JNK148" s="26"/>
      <c r="JNL148" s="14"/>
      <c r="JNM148" s="55"/>
      <c r="JNN148" s="28"/>
      <c r="JNO148" s="28"/>
      <c r="JNP148" s="31"/>
      <c r="JNQ148" s="35"/>
      <c r="JNR148" s="31"/>
      <c r="JNS148" s="26"/>
      <c r="JNT148" s="14"/>
      <c r="JNU148" s="55"/>
      <c r="JNV148" s="28"/>
      <c r="JNW148" s="28"/>
      <c r="JNX148" s="31"/>
      <c r="JNY148" s="35"/>
      <c r="JNZ148" s="31"/>
      <c r="JOA148" s="26"/>
      <c r="JOB148" s="14"/>
      <c r="JOC148" s="55"/>
      <c r="JOD148" s="28"/>
      <c r="JOE148" s="28"/>
      <c r="JOF148" s="31"/>
      <c r="JOG148" s="35"/>
      <c r="JOH148" s="31"/>
      <c r="JOI148" s="26"/>
      <c r="JOJ148" s="14"/>
      <c r="JOK148" s="55"/>
      <c r="JOL148" s="28"/>
      <c r="JOM148" s="28"/>
      <c r="JON148" s="31"/>
      <c r="JOO148" s="35"/>
      <c r="JOP148" s="31"/>
      <c r="JOQ148" s="26"/>
      <c r="JOR148" s="14"/>
      <c r="JOS148" s="55"/>
      <c r="JOT148" s="28"/>
      <c r="JOU148" s="28"/>
      <c r="JOV148" s="31"/>
      <c r="JOW148" s="35"/>
      <c r="JOX148" s="31"/>
      <c r="JOY148" s="26"/>
      <c r="JOZ148" s="14"/>
      <c r="JPA148" s="55"/>
      <c r="JPB148" s="28"/>
      <c r="JPC148" s="28"/>
      <c r="JPD148" s="31"/>
      <c r="JPE148" s="35"/>
      <c r="JPF148" s="31"/>
      <c r="JPG148" s="26"/>
      <c r="JPH148" s="14"/>
      <c r="JPI148" s="55"/>
      <c r="JPJ148" s="28"/>
      <c r="JPK148" s="28"/>
      <c r="JPL148" s="31"/>
      <c r="JPM148" s="35"/>
      <c r="JPN148" s="31"/>
      <c r="JPO148" s="26"/>
      <c r="JPP148" s="14"/>
      <c r="JPQ148" s="55"/>
      <c r="JPR148" s="28"/>
      <c r="JPS148" s="28"/>
      <c r="JPT148" s="31"/>
      <c r="JPU148" s="35"/>
      <c r="JPV148" s="31"/>
      <c r="JPW148" s="26"/>
      <c r="JPX148" s="14"/>
      <c r="JPY148" s="55"/>
      <c r="JPZ148" s="28"/>
      <c r="JQA148" s="28"/>
      <c r="JQB148" s="31"/>
      <c r="JQC148" s="35"/>
      <c r="JQD148" s="31"/>
      <c r="JQE148" s="26"/>
      <c r="JQF148" s="14"/>
      <c r="JQG148" s="55"/>
      <c r="JQH148" s="28"/>
      <c r="JQI148" s="28"/>
      <c r="JQJ148" s="31"/>
      <c r="JQK148" s="35"/>
      <c r="JQL148" s="31"/>
      <c r="JQM148" s="26"/>
      <c r="JQN148" s="14"/>
      <c r="JQO148" s="55"/>
      <c r="JQP148" s="28"/>
      <c r="JQQ148" s="28"/>
      <c r="JQR148" s="31"/>
      <c r="JQS148" s="35"/>
      <c r="JQT148" s="31"/>
      <c r="JQU148" s="26"/>
      <c r="JQV148" s="14"/>
      <c r="JQW148" s="55"/>
      <c r="JQX148" s="28"/>
      <c r="JQY148" s="28"/>
      <c r="JQZ148" s="31"/>
      <c r="JRA148" s="35"/>
      <c r="JRB148" s="31"/>
      <c r="JRC148" s="26"/>
      <c r="JRD148" s="14"/>
      <c r="JRE148" s="55"/>
      <c r="JRF148" s="28"/>
      <c r="JRG148" s="28"/>
      <c r="JRH148" s="31"/>
      <c r="JRI148" s="35"/>
      <c r="JRJ148" s="31"/>
      <c r="JRK148" s="26"/>
      <c r="JRL148" s="14"/>
      <c r="JRM148" s="55"/>
      <c r="JRN148" s="28"/>
      <c r="JRO148" s="28"/>
      <c r="JRP148" s="31"/>
      <c r="JRQ148" s="35"/>
      <c r="JRR148" s="31"/>
      <c r="JRS148" s="26"/>
      <c r="JRT148" s="14"/>
      <c r="JRU148" s="55"/>
      <c r="JRV148" s="28"/>
      <c r="JRW148" s="28"/>
      <c r="JRX148" s="31"/>
      <c r="JRY148" s="35"/>
      <c r="JRZ148" s="31"/>
      <c r="JSA148" s="26"/>
      <c r="JSB148" s="14"/>
      <c r="JSC148" s="55"/>
      <c r="JSD148" s="28"/>
      <c r="JSE148" s="28"/>
      <c r="JSF148" s="31"/>
      <c r="JSG148" s="35"/>
      <c r="JSH148" s="31"/>
      <c r="JSI148" s="26"/>
      <c r="JSJ148" s="14"/>
      <c r="JSK148" s="55"/>
      <c r="JSL148" s="28"/>
      <c r="JSM148" s="28"/>
      <c r="JSN148" s="31"/>
      <c r="JSO148" s="35"/>
      <c r="JSP148" s="31"/>
      <c r="JSQ148" s="26"/>
      <c r="JSR148" s="14"/>
      <c r="JSS148" s="55"/>
      <c r="JST148" s="28"/>
      <c r="JSU148" s="28"/>
      <c r="JSV148" s="31"/>
      <c r="JSW148" s="35"/>
      <c r="JSX148" s="31"/>
      <c r="JSY148" s="26"/>
      <c r="JSZ148" s="14"/>
      <c r="JTA148" s="55"/>
      <c r="JTB148" s="28"/>
      <c r="JTC148" s="28"/>
      <c r="JTD148" s="31"/>
      <c r="JTE148" s="35"/>
      <c r="JTF148" s="31"/>
      <c r="JTG148" s="26"/>
      <c r="JTH148" s="14"/>
      <c r="JTI148" s="55"/>
      <c r="JTJ148" s="28"/>
      <c r="JTK148" s="28"/>
      <c r="JTL148" s="31"/>
      <c r="JTM148" s="35"/>
      <c r="JTN148" s="31"/>
      <c r="JTO148" s="26"/>
      <c r="JTP148" s="14"/>
      <c r="JTQ148" s="55"/>
      <c r="JTR148" s="28"/>
      <c r="JTS148" s="28"/>
      <c r="JTT148" s="31"/>
      <c r="JTU148" s="35"/>
      <c r="JTV148" s="31"/>
      <c r="JTW148" s="26"/>
      <c r="JTX148" s="14"/>
      <c r="JTY148" s="55"/>
      <c r="JTZ148" s="28"/>
      <c r="JUA148" s="28"/>
      <c r="JUB148" s="31"/>
      <c r="JUC148" s="35"/>
      <c r="JUD148" s="31"/>
      <c r="JUE148" s="26"/>
      <c r="JUF148" s="14"/>
      <c r="JUG148" s="55"/>
      <c r="JUH148" s="28"/>
      <c r="JUI148" s="28"/>
      <c r="JUJ148" s="31"/>
      <c r="JUK148" s="35"/>
      <c r="JUL148" s="31"/>
      <c r="JUM148" s="26"/>
      <c r="JUN148" s="14"/>
      <c r="JUO148" s="55"/>
      <c r="JUP148" s="28"/>
      <c r="JUQ148" s="28"/>
      <c r="JUR148" s="31"/>
      <c r="JUS148" s="35"/>
      <c r="JUT148" s="31"/>
      <c r="JUU148" s="26"/>
      <c r="JUV148" s="14"/>
      <c r="JUW148" s="55"/>
      <c r="JUX148" s="28"/>
      <c r="JUY148" s="28"/>
      <c r="JUZ148" s="31"/>
      <c r="JVA148" s="35"/>
      <c r="JVB148" s="31"/>
      <c r="JVC148" s="26"/>
      <c r="JVD148" s="14"/>
      <c r="JVE148" s="55"/>
      <c r="JVF148" s="28"/>
      <c r="JVG148" s="28"/>
      <c r="JVH148" s="31"/>
      <c r="JVI148" s="35"/>
      <c r="JVJ148" s="31"/>
      <c r="JVK148" s="26"/>
      <c r="JVL148" s="14"/>
      <c r="JVM148" s="55"/>
      <c r="JVN148" s="28"/>
      <c r="JVO148" s="28"/>
      <c r="JVP148" s="31"/>
      <c r="JVQ148" s="35"/>
      <c r="JVR148" s="31"/>
      <c r="JVS148" s="26"/>
      <c r="JVT148" s="14"/>
      <c r="JVU148" s="55"/>
      <c r="JVV148" s="28"/>
      <c r="JVW148" s="28"/>
      <c r="JVX148" s="31"/>
      <c r="JVY148" s="35"/>
      <c r="JVZ148" s="31"/>
      <c r="JWA148" s="26"/>
      <c r="JWB148" s="14"/>
      <c r="JWC148" s="55"/>
      <c r="JWD148" s="28"/>
      <c r="JWE148" s="28"/>
      <c r="JWF148" s="31"/>
      <c r="JWG148" s="35"/>
      <c r="JWH148" s="31"/>
      <c r="JWI148" s="26"/>
      <c r="JWJ148" s="14"/>
      <c r="JWK148" s="55"/>
      <c r="JWL148" s="28"/>
      <c r="JWM148" s="28"/>
      <c r="JWN148" s="31"/>
      <c r="JWO148" s="35"/>
      <c r="JWP148" s="31"/>
      <c r="JWQ148" s="26"/>
      <c r="JWR148" s="14"/>
      <c r="JWS148" s="55"/>
      <c r="JWT148" s="28"/>
      <c r="JWU148" s="28"/>
      <c r="JWV148" s="31"/>
      <c r="JWW148" s="35"/>
      <c r="JWX148" s="31"/>
      <c r="JWY148" s="26"/>
      <c r="JWZ148" s="14"/>
      <c r="JXA148" s="55"/>
      <c r="JXB148" s="28"/>
      <c r="JXC148" s="28"/>
      <c r="JXD148" s="31"/>
      <c r="JXE148" s="35"/>
      <c r="JXF148" s="31"/>
      <c r="JXG148" s="26"/>
      <c r="JXH148" s="14"/>
      <c r="JXI148" s="55"/>
      <c r="JXJ148" s="28"/>
      <c r="JXK148" s="28"/>
      <c r="JXL148" s="31"/>
      <c r="JXM148" s="35"/>
      <c r="JXN148" s="31"/>
      <c r="JXO148" s="26"/>
      <c r="JXP148" s="14"/>
      <c r="JXQ148" s="55"/>
      <c r="JXR148" s="28"/>
      <c r="JXS148" s="28"/>
      <c r="JXT148" s="31"/>
      <c r="JXU148" s="35"/>
      <c r="JXV148" s="31"/>
      <c r="JXW148" s="26"/>
      <c r="JXX148" s="14"/>
      <c r="JXY148" s="55"/>
      <c r="JXZ148" s="28"/>
      <c r="JYA148" s="28"/>
      <c r="JYB148" s="31"/>
      <c r="JYC148" s="35"/>
      <c r="JYD148" s="31"/>
      <c r="JYE148" s="26"/>
      <c r="JYF148" s="14"/>
      <c r="JYG148" s="55"/>
      <c r="JYH148" s="28"/>
      <c r="JYI148" s="28"/>
      <c r="JYJ148" s="31"/>
      <c r="JYK148" s="35"/>
      <c r="JYL148" s="31"/>
      <c r="JYM148" s="26"/>
      <c r="JYN148" s="14"/>
      <c r="JYO148" s="55"/>
      <c r="JYP148" s="28"/>
      <c r="JYQ148" s="28"/>
      <c r="JYR148" s="31"/>
      <c r="JYS148" s="35"/>
      <c r="JYT148" s="31"/>
      <c r="JYU148" s="26"/>
      <c r="JYV148" s="14"/>
      <c r="JYW148" s="55"/>
      <c r="JYX148" s="28"/>
      <c r="JYY148" s="28"/>
      <c r="JYZ148" s="31"/>
      <c r="JZA148" s="35"/>
      <c r="JZB148" s="31"/>
      <c r="JZC148" s="26"/>
      <c r="JZD148" s="14"/>
      <c r="JZE148" s="55"/>
      <c r="JZF148" s="28"/>
      <c r="JZG148" s="28"/>
      <c r="JZH148" s="31"/>
      <c r="JZI148" s="35"/>
      <c r="JZJ148" s="31"/>
      <c r="JZK148" s="26"/>
      <c r="JZL148" s="14"/>
      <c r="JZM148" s="55"/>
      <c r="JZN148" s="28"/>
      <c r="JZO148" s="28"/>
      <c r="JZP148" s="31"/>
      <c r="JZQ148" s="35"/>
      <c r="JZR148" s="31"/>
      <c r="JZS148" s="26"/>
      <c r="JZT148" s="14"/>
      <c r="JZU148" s="55"/>
      <c r="JZV148" s="28"/>
      <c r="JZW148" s="28"/>
      <c r="JZX148" s="31"/>
      <c r="JZY148" s="35"/>
      <c r="JZZ148" s="31"/>
      <c r="KAA148" s="26"/>
      <c r="KAB148" s="14"/>
      <c r="KAC148" s="55"/>
      <c r="KAD148" s="28"/>
      <c r="KAE148" s="28"/>
      <c r="KAF148" s="31"/>
      <c r="KAG148" s="35"/>
      <c r="KAH148" s="31"/>
      <c r="KAI148" s="26"/>
      <c r="KAJ148" s="14"/>
      <c r="KAK148" s="55"/>
      <c r="KAL148" s="28"/>
      <c r="KAM148" s="28"/>
      <c r="KAN148" s="31"/>
      <c r="KAO148" s="35"/>
      <c r="KAP148" s="31"/>
      <c r="KAQ148" s="26"/>
      <c r="KAR148" s="14"/>
      <c r="KAS148" s="55"/>
      <c r="KAT148" s="28"/>
      <c r="KAU148" s="28"/>
      <c r="KAV148" s="31"/>
      <c r="KAW148" s="35"/>
      <c r="KAX148" s="31"/>
      <c r="KAY148" s="26"/>
      <c r="KAZ148" s="14"/>
      <c r="KBA148" s="55"/>
      <c r="KBB148" s="28"/>
      <c r="KBC148" s="28"/>
      <c r="KBD148" s="31"/>
      <c r="KBE148" s="35"/>
      <c r="KBF148" s="31"/>
      <c r="KBG148" s="26"/>
      <c r="KBH148" s="14"/>
      <c r="KBI148" s="55"/>
      <c r="KBJ148" s="28"/>
      <c r="KBK148" s="28"/>
      <c r="KBL148" s="31"/>
      <c r="KBM148" s="35"/>
      <c r="KBN148" s="31"/>
      <c r="KBO148" s="26"/>
      <c r="KBP148" s="14"/>
      <c r="KBQ148" s="55"/>
      <c r="KBR148" s="28"/>
      <c r="KBS148" s="28"/>
      <c r="KBT148" s="31"/>
      <c r="KBU148" s="35"/>
      <c r="KBV148" s="31"/>
      <c r="KBW148" s="26"/>
      <c r="KBX148" s="14"/>
      <c r="KBY148" s="55"/>
      <c r="KBZ148" s="28"/>
      <c r="KCA148" s="28"/>
      <c r="KCB148" s="31"/>
      <c r="KCC148" s="35"/>
      <c r="KCD148" s="31"/>
      <c r="KCE148" s="26"/>
      <c r="KCF148" s="14"/>
      <c r="KCG148" s="55"/>
      <c r="KCH148" s="28"/>
      <c r="KCI148" s="28"/>
      <c r="KCJ148" s="31"/>
      <c r="KCK148" s="35"/>
      <c r="KCL148" s="31"/>
      <c r="KCM148" s="26"/>
      <c r="KCN148" s="14"/>
      <c r="KCO148" s="55"/>
      <c r="KCP148" s="28"/>
      <c r="KCQ148" s="28"/>
      <c r="KCR148" s="31"/>
      <c r="KCS148" s="35"/>
      <c r="KCT148" s="31"/>
      <c r="KCU148" s="26"/>
      <c r="KCV148" s="14"/>
      <c r="KCW148" s="55"/>
      <c r="KCX148" s="28"/>
      <c r="KCY148" s="28"/>
      <c r="KCZ148" s="31"/>
      <c r="KDA148" s="35"/>
      <c r="KDB148" s="31"/>
      <c r="KDC148" s="26"/>
      <c r="KDD148" s="14"/>
      <c r="KDE148" s="55"/>
      <c r="KDF148" s="28"/>
      <c r="KDG148" s="28"/>
      <c r="KDH148" s="31"/>
      <c r="KDI148" s="35"/>
      <c r="KDJ148" s="31"/>
      <c r="KDK148" s="26"/>
      <c r="KDL148" s="14"/>
      <c r="KDM148" s="55"/>
      <c r="KDN148" s="28"/>
      <c r="KDO148" s="28"/>
      <c r="KDP148" s="31"/>
      <c r="KDQ148" s="35"/>
      <c r="KDR148" s="31"/>
      <c r="KDS148" s="26"/>
      <c r="KDT148" s="14"/>
      <c r="KDU148" s="55"/>
      <c r="KDV148" s="28"/>
      <c r="KDW148" s="28"/>
      <c r="KDX148" s="31"/>
      <c r="KDY148" s="35"/>
      <c r="KDZ148" s="31"/>
      <c r="KEA148" s="26"/>
      <c r="KEB148" s="14"/>
      <c r="KEC148" s="55"/>
      <c r="KED148" s="28"/>
      <c r="KEE148" s="28"/>
      <c r="KEF148" s="31"/>
      <c r="KEG148" s="35"/>
      <c r="KEH148" s="31"/>
      <c r="KEI148" s="26"/>
      <c r="KEJ148" s="14"/>
      <c r="KEK148" s="55"/>
      <c r="KEL148" s="28"/>
      <c r="KEM148" s="28"/>
      <c r="KEN148" s="31"/>
      <c r="KEO148" s="35"/>
      <c r="KEP148" s="31"/>
      <c r="KEQ148" s="26"/>
      <c r="KER148" s="14"/>
      <c r="KES148" s="55"/>
      <c r="KET148" s="28"/>
      <c r="KEU148" s="28"/>
      <c r="KEV148" s="31"/>
      <c r="KEW148" s="35"/>
      <c r="KEX148" s="31"/>
      <c r="KEY148" s="26"/>
      <c r="KEZ148" s="14"/>
      <c r="KFA148" s="55"/>
      <c r="KFB148" s="28"/>
      <c r="KFC148" s="28"/>
      <c r="KFD148" s="31"/>
      <c r="KFE148" s="35"/>
      <c r="KFF148" s="31"/>
      <c r="KFG148" s="26"/>
      <c r="KFH148" s="14"/>
      <c r="KFI148" s="55"/>
      <c r="KFJ148" s="28"/>
      <c r="KFK148" s="28"/>
      <c r="KFL148" s="31"/>
      <c r="KFM148" s="35"/>
      <c r="KFN148" s="31"/>
      <c r="KFO148" s="26"/>
      <c r="KFP148" s="14"/>
      <c r="KFQ148" s="55"/>
      <c r="KFR148" s="28"/>
      <c r="KFS148" s="28"/>
      <c r="KFT148" s="31"/>
      <c r="KFU148" s="35"/>
      <c r="KFV148" s="31"/>
      <c r="KFW148" s="26"/>
      <c r="KFX148" s="14"/>
      <c r="KFY148" s="55"/>
      <c r="KFZ148" s="28"/>
      <c r="KGA148" s="28"/>
      <c r="KGB148" s="31"/>
      <c r="KGC148" s="35"/>
      <c r="KGD148" s="31"/>
      <c r="KGE148" s="26"/>
      <c r="KGF148" s="14"/>
      <c r="KGG148" s="55"/>
      <c r="KGH148" s="28"/>
      <c r="KGI148" s="28"/>
      <c r="KGJ148" s="31"/>
      <c r="KGK148" s="35"/>
      <c r="KGL148" s="31"/>
      <c r="KGM148" s="26"/>
      <c r="KGN148" s="14"/>
      <c r="KGO148" s="55"/>
      <c r="KGP148" s="28"/>
      <c r="KGQ148" s="28"/>
      <c r="KGR148" s="31"/>
      <c r="KGS148" s="35"/>
      <c r="KGT148" s="31"/>
      <c r="KGU148" s="26"/>
      <c r="KGV148" s="14"/>
      <c r="KGW148" s="55"/>
      <c r="KGX148" s="28"/>
      <c r="KGY148" s="28"/>
      <c r="KGZ148" s="31"/>
      <c r="KHA148" s="35"/>
      <c r="KHB148" s="31"/>
      <c r="KHC148" s="26"/>
      <c r="KHD148" s="14"/>
      <c r="KHE148" s="55"/>
      <c r="KHF148" s="28"/>
      <c r="KHG148" s="28"/>
      <c r="KHH148" s="31"/>
      <c r="KHI148" s="35"/>
      <c r="KHJ148" s="31"/>
      <c r="KHK148" s="26"/>
      <c r="KHL148" s="14"/>
      <c r="KHM148" s="55"/>
      <c r="KHN148" s="28"/>
      <c r="KHO148" s="28"/>
      <c r="KHP148" s="31"/>
      <c r="KHQ148" s="35"/>
      <c r="KHR148" s="31"/>
      <c r="KHS148" s="26"/>
      <c r="KHT148" s="14"/>
      <c r="KHU148" s="55"/>
      <c r="KHV148" s="28"/>
      <c r="KHW148" s="28"/>
      <c r="KHX148" s="31"/>
      <c r="KHY148" s="35"/>
      <c r="KHZ148" s="31"/>
      <c r="KIA148" s="26"/>
      <c r="KIB148" s="14"/>
      <c r="KIC148" s="55"/>
      <c r="KID148" s="28"/>
      <c r="KIE148" s="28"/>
      <c r="KIF148" s="31"/>
      <c r="KIG148" s="35"/>
      <c r="KIH148" s="31"/>
      <c r="KII148" s="26"/>
      <c r="KIJ148" s="14"/>
      <c r="KIK148" s="55"/>
      <c r="KIL148" s="28"/>
      <c r="KIM148" s="28"/>
      <c r="KIN148" s="31"/>
      <c r="KIO148" s="35"/>
      <c r="KIP148" s="31"/>
      <c r="KIQ148" s="26"/>
      <c r="KIR148" s="14"/>
      <c r="KIS148" s="55"/>
      <c r="KIT148" s="28"/>
      <c r="KIU148" s="28"/>
      <c r="KIV148" s="31"/>
      <c r="KIW148" s="35"/>
      <c r="KIX148" s="31"/>
      <c r="KIY148" s="26"/>
      <c r="KIZ148" s="14"/>
      <c r="KJA148" s="55"/>
      <c r="KJB148" s="28"/>
      <c r="KJC148" s="28"/>
      <c r="KJD148" s="31"/>
      <c r="KJE148" s="35"/>
      <c r="KJF148" s="31"/>
      <c r="KJG148" s="26"/>
      <c r="KJH148" s="14"/>
      <c r="KJI148" s="55"/>
      <c r="KJJ148" s="28"/>
      <c r="KJK148" s="28"/>
      <c r="KJL148" s="31"/>
      <c r="KJM148" s="35"/>
      <c r="KJN148" s="31"/>
      <c r="KJO148" s="26"/>
      <c r="KJP148" s="14"/>
      <c r="KJQ148" s="55"/>
      <c r="KJR148" s="28"/>
      <c r="KJS148" s="28"/>
      <c r="KJT148" s="31"/>
      <c r="KJU148" s="35"/>
      <c r="KJV148" s="31"/>
      <c r="KJW148" s="26"/>
      <c r="KJX148" s="14"/>
      <c r="KJY148" s="55"/>
      <c r="KJZ148" s="28"/>
      <c r="KKA148" s="28"/>
      <c r="KKB148" s="31"/>
      <c r="KKC148" s="35"/>
      <c r="KKD148" s="31"/>
      <c r="KKE148" s="26"/>
      <c r="KKF148" s="14"/>
      <c r="KKG148" s="55"/>
      <c r="KKH148" s="28"/>
      <c r="KKI148" s="28"/>
      <c r="KKJ148" s="31"/>
      <c r="KKK148" s="35"/>
      <c r="KKL148" s="31"/>
      <c r="KKM148" s="26"/>
      <c r="KKN148" s="14"/>
      <c r="KKO148" s="55"/>
      <c r="KKP148" s="28"/>
      <c r="KKQ148" s="28"/>
      <c r="KKR148" s="31"/>
      <c r="KKS148" s="35"/>
      <c r="KKT148" s="31"/>
      <c r="KKU148" s="26"/>
      <c r="KKV148" s="14"/>
      <c r="KKW148" s="55"/>
      <c r="KKX148" s="28"/>
      <c r="KKY148" s="28"/>
      <c r="KKZ148" s="31"/>
      <c r="KLA148" s="35"/>
      <c r="KLB148" s="31"/>
      <c r="KLC148" s="26"/>
      <c r="KLD148" s="14"/>
      <c r="KLE148" s="55"/>
      <c r="KLF148" s="28"/>
      <c r="KLG148" s="28"/>
      <c r="KLH148" s="31"/>
      <c r="KLI148" s="35"/>
      <c r="KLJ148" s="31"/>
      <c r="KLK148" s="26"/>
      <c r="KLL148" s="14"/>
      <c r="KLM148" s="55"/>
      <c r="KLN148" s="28"/>
      <c r="KLO148" s="28"/>
      <c r="KLP148" s="31"/>
      <c r="KLQ148" s="35"/>
      <c r="KLR148" s="31"/>
      <c r="KLS148" s="26"/>
      <c r="KLT148" s="14"/>
      <c r="KLU148" s="55"/>
      <c r="KLV148" s="28"/>
      <c r="KLW148" s="28"/>
      <c r="KLX148" s="31"/>
      <c r="KLY148" s="35"/>
      <c r="KLZ148" s="31"/>
      <c r="KMA148" s="26"/>
      <c r="KMB148" s="14"/>
      <c r="KMC148" s="55"/>
      <c r="KMD148" s="28"/>
      <c r="KME148" s="28"/>
      <c r="KMF148" s="31"/>
      <c r="KMG148" s="35"/>
      <c r="KMH148" s="31"/>
      <c r="KMI148" s="26"/>
      <c r="KMJ148" s="14"/>
      <c r="KMK148" s="55"/>
      <c r="KML148" s="28"/>
      <c r="KMM148" s="28"/>
      <c r="KMN148" s="31"/>
      <c r="KMO148" s="35"/>
      <c r="KMP148" s="31"/>
      <c r="KMQ148" s="26"/>
      <c r="KMR148" s="14"/>
      <c r="KMS148" s="55"/>
      <c r="KMT148" s="28"/>
      <c r="KMU148" s="28"/>
      <c r="KMV148" s="31"/>
      <c r="KMW148" s="35"/>
      <c r="KMX148" s="31"/>
      <c r="KMY148" s="26"/>
      <c r="KMZ148" s="14"/>
      <c r="KNA148" s="55"/>
      <c r="KNB148" s="28"/>
      <c r="KNC148" s="28"/>
      <c r="KND148" s="31"/>
      <c r="KNE148" s="35"/>
      <c r="KNF148" s="31"/>
      <c r="KNG148" s="26"/>
      <c r="KNH148" s="14"/>
      <c r="KNI148" s="55"/>
      <c r="KNJ148" s="28"/>
      <c r="KNK148" s="28"/>
      <c r="KNL148" s="31"/>
      <c r="KNM148" s="35"/>
      <c r="KNN148" s="31"/>
      <c r="KNO148" s="26"/>
      <c r="KNP148" s="14"/>
      <c r="KNQ148" s="55"/>
      <c r="KNR148" s="28"/>
      <c r="KNS148" s="28"/>
      <c r="KNT148" s="31"/>
      <c r="KNU148" s="35"/>
      <c r="KNV148" s="31"/>
      <c r="KNW148" s="26"/>
      <c r="KNX148" s="14"/>
      <c r="KNY148" s="55"/>
      <c r="KNZ148" s="28"/>
      <c r="KOA148" s="28"/>
      <c r="KOB148" s="31"/>
      <c r="KOC148" s="35"/>
      <c r="KOD148" s="31"/>
      <c r="KOE148" s="26"/>
      <c r="KOF148" s="14"/>
      <c r="KOG148" s="55"/>
      <c r="KOH148" s="28"/>
      <c r="KOI148" s="28"/>
      <c r="KOJ148" s="31"/>
      <c r="KOK148" s="35"/>
      <c r="KOL148" s="31"/>
      <c r="KOM148" s="26"/>
      <c r="KON148" s="14"/>
      <c r="KOO148" s="55"/>
      <c r="KOP148" s="28"/>
      <c r="KOQ148" s="28"/>
      <c r="KOR148" s="31"/>
      <c r="KOS148" s="35"/>
      <c r="KOT148" s="31"/>
      <c r="KOU148" s="26"/>
      <c r="KOV148" s="14"/>
      <c r="KOW148" s="55"/>
      <c r="KOX148" s="28"/>
      <c r="KOY148" s="28"/>
      <c r="KOZ148" s="31"/>
      <c r="KPA148" s="35"/>
      <c r="KPB148" s="31"/>
      <c r="KPC148" s="26"/>
      <c r="KPD148" s="14"/>
      <c r="KPE148" s="55"/>
      <c r="KPF148" s="28"/>
      <c r="KPG148" s="28"/>
      <c r="KPH148" s="31"/>
      <c r="KPI148" s="35"/>
      <c r="KPJ148" s="31"/>
      <c r="KPK148" s="26"/>
      <c r="KPL148" s="14"/>
      <c r="KPM148" s="55"/>
      <c r="KPN148" s="28"/>
      <c r="KPO148" s="28"/>
      <c r="KPP148" s="31"/>
      <c r="KPQ148" s="35"/>
      <c r="KPR148" s="31"/>
      <c r="KPS148" s="26"/>
      <c r="KPT148" s="14"/>
      <c r="KPU148" s="55"/>
      <c r="KPV148" s="28"/>
      <c r="KPW148" s="28"/>
      <c r="KPX148" s="31"/>
      <c r="KPY148" s="35"/>
      <c r="KPZ148" s="31"/>
      <c r="KQA148" s="26"/>
      <c r="KQB148" s="14"/>
      <c r="KQC148" s="55"/>
      <c r="KQD148" s="28"/>
      <c r="KQE148" s="28"/>
      <c r="KQF148" s="31"/>
      <c r="KQG148" s="35"/>
      <c r="KQH148" s="31"/>
      <c r="KQI148" s="26"/>
      <c r="KQJ148" s="14"/>
      <c r="KQK148" s="55"/>
      <c r="KQL148" s="28"/>
      <c r="KQM148" s="28"/>
      <c r="KQN148" s="31"/>
      <c r="KQO148" s="35"/>
      <c r="KQP148" s="31"/>
      <c r="KQQ148" s="26"/>
      <c r="KQR148" s="14"/>
      <c r="KQS148" s="55"/>
      <c r="KQT148" s="28"/>
      <c r="KQU148" s="28"/>
      <c r="KQV148" s="31"/>
      <c r="KQW148" s="35"/>
      <c r="KQX148" s="31"/>
      <c r="KQY148" s="26"/>
      <c r="KQZ148" s="14"/>
      <c r="KRA148" s="55"/>
      <c r="KRB148" s="28"/>
      <c r="KRC148" s="28"/>
      <c r="KRD148" s="31"/>
      <c r="KRE148" s="35"/>
      <c r="KRF148" s="31"/>
      <c r="KRG148" s="26"/>
      <c r="KRH148" s="14"/>
      <c r="KRI148" s="55"/>
      <c r="KRJ148" s="28"/>
      <c r="KRK148" s="28"/>
      <c r="KRL148" s="31"/>
      <c r="KRM148" s="35"/>
      <c r="KRN148" s="31"/>
      <c r="KRO148" s="26"/>
      <c r="KRP148" s="14"/>
      <c r="KRQ148" s="55"/>
      <c r="KRR148" s="28"/>
      <c r="KRS148" s="28"/>
      <c r="KRT148" s="31"/>
      <c r="KRU148" s="35"/>
      <c r="KRV148" s="31"/>
      <c r="KRW148" s="26"/>
      <c r="KRX148" s="14"/>
      <c r="KRY148" s="55"/>
      <c r="KRZ148" s="28"/>
      <c r="KSA148" s="28"/>
      <c r="KSB148" s="31"/>
      <c r="KSC148" s="35"/>
      <c r="KSD148" s="31"/>
      <c r="KSE148" s="26"/>
      <c r="KSF148" s="14"/>
      <c r="KSG148" s="55"/>
      <c r="KSH148" s="28"/>
      <c r="KSI148" s="28"/>
      <c r="KSJ148" s="31"/>
      <c r="KSK148" s="35"/>
      <c r="KSL148" s="31"/>
      <c r="KSM148" s="26"/>
      <c r="KSN148" s="14"/>
      <c r="KSO148" s="55"/>
      <c r="KSP148" s="28"/>
      <c r="KSQ148" s="28"/>
      <c r="KSR148" s="31"/>
      <c r="KSS148" s="35"/>
      <c r="KST148" s="31"/>
      <c r="KSU148" s="26"/>
      <c r="KSV148" s="14"/>
      <c r="KSW148" s="55"/>
      <c r="KSX148" s="28"/>
      <c r="KSY148" s="28"/>
      <c r="KSZ148" s="31"/>
      <c r="KTA148" s="35"/>
      <c r="KTB148" s="31"/>
      <c r="KTC148" s="26"/>
      <c r="KTD148" s="14"/>
      <c r="KTE148" s="55"/>
      <c r="KTF148" s="28"/>
      <c r="KTG148" s="28"/>
      <c r="KTH148" s="31"/>
      <c r="KTI148" s="35"/>
      <c r="KTJ148" s="31"/>
      <c r="KTK148" s="26"/>
      <c r="KTL148" s="14"/>
      <c r="KTM148" s="55"/>
      <c r="KTN148" s="28"/>
      <c r="KTO148" s="28"/>
      <c r="KTP148" s="31"/>
      <c r="KTQ148" s="35"/>
      <c r="KTR148" s="31"/>
      <c r="KTS148" s="26"/>
      <c r="KTT148" s="14"/>
      <c r="KTU148" s="55"/>
      <c r="KTV148" s="28"/>
      <c r="KTW148" s="28"/>
      <c r="KTX148" s="31"/>
      <c r="KTY148" s="35"/>
      <c r="KTZ148" s="31"/>
      <c r="KUA148" s="26"/>
      <c r="KUB148" s="14"/>
      <c r="KUC148" s="55"/>
      <c r="KUD148" s="28"/>
      <c r="KUE148" s="28"/>
      <c r="KUF148" s="31"/>
      <c r="KUG148" s="35"/>
      <c r="KUH148" s="31"/>
      <c r="KUI148" s="26"/>
      <c r="KUJ148" s="14"/>
      <c r="KUK148" s="55"/>
      <c r="KUL148" s="28"/>
      <c r="KUM148" s="28"/>
      <c r="KUN148" s="31"/>
      <c r="KUO148" s="35"/>
      <c r="KUP148" s="31"/>
      <c r="KUQ148" s="26"/>
      <c r="KUR148" s="14"/>
      <c r="KUS148" s="55"/>
      <c r="KUT148" s="28"/>
      <c r="KUU148" s="28"/>
      <c r="KUV148" s="31"/>
      <c r="KUW148" s="35"/>
      <c r="KUX148" s="31"/>
      <c r="KUY148" s="26"/>
      <c r="KUZ148" s="14"/>
      <c r="KVA148" s="55"/>
      <c r="KVB148" s="28"/>
      <c r="KVC148" s="28"/>
      <c r="KVD148" s="31"/>
      <c r="KVE148" s="35"/>
      <c r="KVF148" s="31"/>
      <c r="KVG148" s="26"/>
      <c r="KVH148" s="14"/>
      <c r="KVI148" s="55"/>
      <c r="KVJ148" s="28"/>
      <c r="KVK148" s="28"/>
      <c r="KVL148" s="31"/>
      <c r="KVM148" s="35"/>
      <c r="KVN148" s="31"/>
      <c r="KVO148" s="26"/>
      <c r="KVP148" s="14"/>
      <c r="KVQ148" s="55"/>
      <c r="KVR148" s="28"/>
      <c r="KVS148" s="28"/>
      <c r="KVT148" s="31"/>
      <c r="KVU148" s="35"/>
      <c r="KVV148" s="31"/>
      <c r="KVW148" s="26"/>
      <c r="KVX148" s="14"/>
      <c r="KVY148" s="55"/>
      <c r="KVZ148" s="28"/>
      <c r="KWA148" s="28"/>
      <c r="KWB148" s="31"/>
      <c r="KWC148" s="35"/>
      <c r="KWD148" s="31"/>
      <c r="KWE148" s="26"/>
      <c r="KWF148" s="14"/>
      <c r="KWG148" s="55"/>
      <c r="KWH148" s="28"/>
      <c r="KWI148" s="28"/>
      <c r="KWJ148" s="31"/>
      <c r="KWK148" s="35"/>
      <c r="KWL148" s="31"/>
      <c r="KWM148" s="26"/>
      <c r="KWN148" s="14"/>
      <c r="KWO148" s="55"/>
      <c r="KWP148" s="28"/>
      <c r="KWQ148" s="28"/>
      <c r="KWR148" s="31"/>
      <c r="KWS148" s="35"/>
      <c r="KWT148" s="31"/>
      <c r="KWU148" s="26"/>
      <c r="KWV148" s="14"/>
      <c r="KWW148" s="55"/>
      <c r="KWX148" s="28"/>
      <c r="KWY148" s="28"/>
      <c r="KWZ148" s="31"/>
      <c r="KXA148" s="35"/>
      <c r="KXB148" s="31"/>
      <c r="KXC148" s="26"/>
      <c r="KXD148" s="14"/>
      <c r="KXE148" s="55"/>
      <c r="KXF148" s="28"/>
      <c r="KXG148" s="28"/>
      <c r="KXH148" s="31"/>
      <c r="KXI148" s="35"/>
      <c r="KXJ148" s="31"/>
      <c r="KXK148" s="26"/>
      <c r="KXL148" s="14"/>
      <c r="KXM148" s="55"/>
      <c r="KXN148" s="28"/>
      <c r="KXO148" s="28"/>
      <c r="KXP148" s="31"/>
      <c r="KXQ148" s="35"/>
      <c r="KXR148" s="31"/>
      <c r="KXS148" s="26"/>
      <c r="KXT148" s="14"/>
      <c r="KXU148" s="55"/>
      <c r="KXV148" s="28"/>
      <c r="KXW148" s="28"/>
      <c r="KXX148" s="31"/>
      <c r="KXY148" s="35"/>
      <c r="KXZ148" s="31"/>
      <c r="KYA148" s="26"/>
      <c r="KYB148" s="14"/>
      <c r="KYC148" s="55"/>
      <c r="KYD148" s="28"/>
      <c r="KYE148" s="28"/>
      <c r="KYF148" s="31"/>
      <c r="KYG148" s="35"/>
      <c r="KYH148" s="31"/>
      <c r="KYI148" s="26"/>
      <c r="KYJ148" s="14"/>
      <c r="KYK148" s="55"/>
      <c r="KYL148" s="28"/>
      <c r="KYM148" s="28"/>
      <c r="KYN148" s="31"/>
      <c r="KYO148" s="35"/>
      <c r="KYP148" s="31"/>
      <c r="KYQ148" s="26"/>
      <c r="KYR148" s="14"/>
      <c r="KYS148" s="55"/>
      <c r="KYT148" s="28"/>
      <c r="KYU148" s="28"/>
      <c r="KYV148" s="31"/>
      <c r="KYW148" s="35"/>
      <c r="KYX148" s="31"/>
      <c r="KYY148" s="26"/>
      <c r="KYZ148" s="14"/>
      <c r="KZA148" s="55"/>
      <c r="KZB148" s="28"/>
      <c r="KZC148" s="28"/>
      <c r="KZD148" s="31"/>
      <c r="KZE148" s="35"/>
      <c r="KZF148" s="31"/>
      <c r="KZG148" s="26"/>
      <c r="KZH148" s="14"/>
      <c r="KZI148" s="55"/>
      <c r="KZJ148" s="28"/>
      <c r="KZK148" s="28"/>
      <c r="KZL148" s="31"/>
      <c r="KZM148" s="35"/>
      <c r="KZN148" s="31"/>
      <c r="KZO148" s="26"/>
      <c r="KZP148" s="14"/>
      <c r="KZQ148" s="55"/>
      <c r="KZR148" s="28"/>
      <c r="KZS148" s="28"/>
      <c r="KZT148" s="31"/>
      <c r="KZU148" s="35"/>
      <c r="KZV148" s="31"/>
      <c r="KZW148" s="26"/>
      <c r="KZX148" s="14"/>
      <c r="KZY148" s="55"/>
      <c r="KZZ148" s="28"/>
      <c r="LAA148" s="28"/>
      <c r="LAB148" s="31"/>
      <c r="LAC148" s="35"/>
      <c r="LAD148" s="31"/>
      <c r="LAE148" s="26"/>
      <c r="LAF148" s="14"/>
      <c r="LAG148" s="55"/>
      <c r="LAH148" s="28"/>
      <c r="LAI148" s="28"/>
      <c r="LAJ148" s="31"/>
      <c r="LAK148" s="35"/>
      <c r="LAL148" s="31"/>
      <c r="LAM148" s="26"/>
      <c r="LAN148" s="14"/>
      <c r="LAO148" s="55"/>
      <c r="LAP148" s="28"/>
      <c r="LAQ148" s="28"/>
      <c r="LAR148" s="31"/>
      <c r="LAS148" s="35"/>
      <c r="LAT148" s="31"/>
      <c r="LAU148" s="26"/>
      <c r="LAV148" s="14"/>
      <c r="LAW148" s="55"/>
      <c r="LAX148" s="28"/>
      <c r="LAY148" s="28"/>
      <c r="LAZ148" s="31"/>
      <c r="LBA148" s="35"/>
      <c r="LBB148" s="31"/>
      <c r="LBC148" s="26"/>
      <c r="LBD148" s="14"/>
      <c r="LBE148" s="55"/>
      <c r="LBF148" s="28"/>
      <c r="LBG148" s="28"/>
      <c r="LBH148" s="31"/>
      <c r="LBI148" s="35"/>
      <c r="LBJ148" s="31"/>
      <c r="LBK148" s="26"/>
      <c r="LBL148" s="14"/>
      <c r="LBM148" s="55"/>
      <c r="LBN148" s="28"/>
      <c r="LBO148" s="28"/>
      <c r="LBP148" s="31"/>
      <c r="LBQ148" s="35"/>
      <c r="LBR148" s="31"/>
      <c r="LBS148" s="26"/>
      <c r="LBT148" s="14"/>
      <c r="LBU148" s="55"/>
      <c r="LBV148" s="28"/>
      <c r="LBW148" s="28"/>
      <c r="LBX148" s="31"/>
      <c r="LBY148" s="35"/>
      <c r="LBZ148" s="31"/>
      <c r="LCA148" s="26"/>
      <c r="LCB148" s="14"/>
      <c r="LCC148" s="55"/>
      <c r="LCD148" s="28"/>
      <c r="LCE148" s="28"/>
      <c r="LCF148" s="31"/>
      <c r="LCG148" s="35"/>
      <c r="LCH148" s="31"/>
      <c r="LCI148" s="26"/>
      <c r="LCJ148" s="14"/>
      <c r="LCK148" s="55"/>
      <c r="LCL148" s="28"/>
      <c r="LCM148" s="28"/>
      <c r="LCN148" s="31"/>
      <c r="LCO148" s="35"/>
      <c r="LCP148" s="31"/>
      <c r="LCQ148" s="26"/>
      <c r="LCR148" s="14"/>
      <c r="LCS148" s="55"/>
      <c r="LCT148" s="28"/>
      <c r="LCU148" s="28"/>
      <c r="LCV148" s="31"/>
      <c r="LCW148" s="35"/>
      <c r="LCX148" s="31"/>
      <c r="LCY148" s="26"/>
      <c r="LCZ148" s="14"/>
      <c r="LDA148" s="55"/>
      <c r="LDB148" s="28"/>
      <c r="LDC148" s="28"/>
      <c r="LDD148" s="31"/>
      <c r="LDE148" s="35"/>
      <c r="LDF148" s="31"/>
      <c r="LDG148" s="26"/>
      <c r="LDH148" s="14"/>
      <c r="LDI148" s="55"/>
      <c r="LDJ148" s="28"/>
      <c r="LDK148" s="28"/>
      <c r="LDL148" s="31"/>
      <c r="LDM148" s="35"/>
      <c r="LDN148" s="31"/>
      <c r="LDO148" s="26"/>
      <c r="LDP148" s="14"/>
      <c r="LDQ148" s="55"/>
      <c r="LDR148" s="28"/>
      <c r="LDS148" s="28"/>
      <c r="LDT148" s="31"/>
      <c r="LDU148" s="35"/>
      <c r="LDV148" s="31"/>
      <c r="LDW148" s="26"/>
      <c r="LDX148" s="14"/>
      <c r="LDY148" s="55"/>
      <c r="LDZ148" s="28"/>
      <c r="LEA148" s="28"/>
      <c r="LEB148" s="31"/>
      <c r="LEC148" s="35"/>
      <c r="LED148" s="31"/>
      <c r="LEE148" s="26"/>
      <c r="LEF148" s="14"/>
      <c r="LEG148" s="55"/>
      <c r="LEH148" s="28"/>
      <c r="LEI148" s="28"/>
      <c r="LEJ148" s="31"/>
      <c r="LEK148" s="35"/>
      <c r="LEL148" s="31"/>
      <c r="LEM148" s="26"/>
      <c r="LEN148" s="14"/>
      <c r="LEO148" s="55"/>
      <c r="LEP148" s="28"/>
      <c r="LEQ148" s="28"/>
      <c r="LER148" s="31"/>
      <c r="LES148" s="35"/>
      <c r="LET148" s="31"/>
      <c r="LEU148" s="26"/>
      <c r="LEV148" s="14"/>
      <c r="LEW148" s="55"/>
      <c r="LEX148" s="28"/>
      <c r="LEY148" s="28"/>
      <c r="LEZ148" s="31"/>
      <c r="LFA148" s="35"/>
      <c r="LFB148" s="31"/>
      <c r="LFC148" s="26"/>
      <c r="LFD148" s="14"/>
      <c r="LFE148" s="55"/>
      <c r="LFF148" s="28"/>
      <c r="LFG148" s="28"/>
      <c r="LFH148" s="31"/>
      <c r="LFI148" s="35"/>
      <c r="LFJ148" s="31"/>
      <c r="LFK148" s="26"/>
      <c r="LFL148" s="14"/>
      <c r="LFM148" s="55"/>
      <c r="LFN148" s="28"/>
      <c r="LFO148" s="28"/>
      <c r="LFP148" s="31"/>
      <c r="LFQ148" s="35"/>
      <c r="LFR148" s="31"/>
      <c r="LFS148" s="26"/>
      <c r="LFT148" s="14"/>
      <c r="LFU148" s="55"/>
      <c r="LFV148" s="28"/>
      <c r="LFW148" s="28"/>
      <c r="LFX148" s="31"/>
      <c r="LFY148" s="35"/>
      <c r="LFZ148" s="31"/>
      <c r="LGA148" s="26"/>
      <c r="LGB148" s="14"/>
      <c r="LGC148" s="55"/>
      <c r="LGD148" s="28"/>
      <c r="LGE148" s="28"/>
      <c r="LGF148" s="31"/>
      <c r="LGG148" s="35"/>
      <c r="LGH148" s="31"/>
      <c r="LGI148" s="26"/>
      <c r="LGJ148" s="14"/>
      <c r="LGK148" s="55"/>
      <c r="LGL148" s="28"/>
      <c r="LGM148" s="28"/>
      <c r="LGN148" s="31"/>
      <c r="LGO148" s="35"/>
      <c r="LGP148" s="31"/>
      <c r="LGQ148" s="26"/>
      <c r="LGR148" s="14"/>
      <c r="LGS148" s="55"/>
      <c r="LGT148" s="28"/>
      <c r="LGU148" s="28"/>
      <c r="LGV148" s="31"/>
      <c r="LGW148" s="35"/>
      <c r="LGX148" s="31"/>
      <c r="LGY148" s="26"/>
      <c r="LGZ148" s="14"/>
      <c r="LHA148" s="55"/>
      <c r="LHB148" s="28"/>
      <c r="LHC148" s="28"/>
      <c r="LHD148" s="31"/>
      <c r="LHE148" s="35"/>
      <c r="LHF148" s="31"/>
      <c r="LHG148" s="26"/>
      <c r="LHH148" s="14"/>
      <c r="LHI148" s="55"/>
      <c r="LHJ148" s="28"/>
      <c r="LHK148" s="28"/>
      <c r="LHL148" s="31"/>
      <c r="LHM148" s="35"/>
      <c r="LHN148" s="31"/>
      <c r="LHO148" s="26"/>
      <c r="LHP148" s="14"/>
      <c r="LHQ148" s="55"/>
      <c r="LHR148" s="28"/>
      <c r="LHS148" s="28"/>
      <c r="LHT148" s="31"/>
      <c r="LHU148" s="35"/>
      <c r="LHV148" s="31"/>
      <c r="LHW148" s="26"/>
      <c r="LHX148" s="14"/>
      <c r="LHY148" s="55"/>
      <c r="LHZ148" s="28"/>
      <c r="LIA148" s="28"/>
      <c r="LIB148" s="31"/>
      <c r="LIC148" s="35"/>
      <c r="LID148" s="31"/>
      <c r="LIE148" s="26"/>
      <c r="LIF148" s="14"/>
      <c r="LIG148" s="55"/>
      <c r="LIH148" s="28"/>
      <c r="LII148" s="28"/>
      <c r="LIJ148" s="31"/>
      <c r="LIK148" s="35"/>
      <c r="LIL148" s="31"/>
      <c r="LIM148" s="26"/>
      <c r="LIN148" s="14"/>
      <c r="LIO148" s="55"/>
      <c r="LIP148" s="28"/>
      <c r="LIQ148" s="28"/>
      <c r="LIR148" s="31"/>
      <c r="LIS148" s="35"/>
      <c r="LIT148" s="31"/>
      <c r="LIU148" s="26"/>
      <c r="LIV148" s="14"/>
      <c r="LIW148" s="55"/>
      <c r="LIX148" s="28"/>
      <c r="LIY148" s="28"/>
      <c r="LIZ148" s="31"/>
      <c r="LJA148" s="35"/>
      <c r="LJB148" s="31"/>
      <c r="LJC148" s="26"/>
      <c r="LJD148" s="14"/>
      <c r="LJE148" s="55"/>
      <c r="LJF148" s="28"/>
      <c r="LJG148" s="28"/>
      <c r="LJH148" s="31"/>
      <c r="LJI148" s="35"/>
      <c r="LJJ148" s="31"/>
      <c r="LJK148" s="26"/>
      <c r="LJL148" s="14"/>
      <c r="LJM148" s="55"/>
      <c r="LJN148" s="28"/>
      <c r="LJO148" s="28"/>
      <c r="LJP148" s="31"/>
      <c r="LJQ148" s="35"/>
      <c r="LJR148" s="31"/>
      <c r="LJS148" s="26"/>
      <c r="LJT148" s="14"/>
      <c r="LJU148" s="55"/>
      <c r="LJV148" s="28"/>
      <c r="LJW148" s="28"/>
      <c r="LJX148" s="31"/>
      <c r="LJY148" s="35"/>
      <c r="LJZ148" s="31"/>
      <c r="LKA148" s="26"/>
      <c r="LKB148" s="14"/>
      <c r="LKC148" s="55"/>
      <c r="LKD148" s="28"/>
      <c r="LKE148" s="28"/>
      <c r="LKF148" s="31"/>
      <c r="LKG148" s="35"/>
      <c r="LKH148" s="31"/>
      <c r="LKI148" s="26"/>
      <c r="LKJ148" s="14"/>
      <c r="LKK148" s="55"/>
      <c r="LKL148" s="28"/>
      <c r="LKM148" s="28"/>
      <c r="LKN148" s="31"/>
      <c r="LKO148" s="35"/>
      <c r="LKP148" s="31"/>
      <c r="LKQ148" s="26"/>
      <c r="LKR148" s="14"/>
      <c r="LKS148" s="55"/>
      <c r="LKT148" s="28"/>
      <c r="LKU148" s="28"/>
      <c r="LKV148" s="31"/>
      <c r="LKW148" s="35"/>
      <c r="LKX148" s="31"/>
      <c r="LKY148" s="26"/>
      <c r="LKZ148" s="14"/>
      <c r="LLA148" s="55"/>
      <c r="LLB148" s="28"/>
      <c r="LLC148" s="28"/>
      <c r="LLD148" s="31"/>
      <c r="LLE148" s="35"/>
      <c r="LLF148" s="31"/>
      <c r="LLG148" s="26"/>
      <c r="LLH148" s="14"/>
      <c r="LLI148" s="55"/>
      <c r="LLJ148" s="28"/>
      <c r="LLK148" s="28"/>
      <c r="LLL148" s="31"/>
      <c r="LLM148" s="35"/>
      <c r="LLN148" s="31"/>
      <c r="LLO148" s="26"/>
      <c r="LLP148" s="14"/>
      <c r="LLQ148" s="55"/>
      <c r="LLR148" s="28"/>
      <c r="LLS148" s="28"/>
      <c r="LLT148" s="31"/>
      <c r="LLU148" s="35"/>
      <c r="LLV148" s="31"/>
      <c r="LLW148" s="26"/>
      <c r="LLX148" s="14"/>
      <c r="LLY148" s="55"/>
      <c r="LLZ148" s="28"/>
      <c r="LMA148" s="28"/>
      <c r="LMB148" s="31"/>
      <c r="LMC148" s="35"/>
      <c r="LMD148" s="31"/>
      <c r="LME148" s="26"/>
      <c r="LMF148" s="14"/>
      <c r="LMG148" s="55"/>
      <c r="LMH148" s="28"/>
      <c r="LMI148" s="28"/>
      <c r="LMJ148" s="31"/>
      <c r="LMK148" s="35"/>
      <c r="LML148" s="31"/>
      <c r="LMM148" s="26"/>
      <c r="LMN148" s="14"/>
      <c r="LMO148" s="55"/>
      <c r="LMP148" s="28"/>
      <c r="LMQ148" s="28"/>
      <c r="LMR148" s="31"/>
      <c r="LMS148" s="35"/>
      <c r="LMT148" s="31"/>
      <c r="LMU148" s="26"/>
      <c r="LMV148" s="14"/>
      <c r="LMW148" s="55"/>
      <c r="LMX148" s="28"/>
      <c r="LMY148" s="28"/>
      <c r="LMZ148" s="31"/>
      <c r="LNA148" s="35"/>
      <c r="LNB148" s="31"/>
      <c r="LNC148" s="26"/>
      <c r="LND148" s="14"/>
      <c r="LNE148" s="55"/>
      <c r="LNF148" s="28"/>
      <c r="LNG148" s="28"/>
      <c r="LNH148" s="31"/>
      <c r="LNI148" s="35"/>
      <c r="LNJ148" s="31"/>
      <c r="LNK148" s="26"/>
      <c r="LNL148" s="14"/>
      <c r="LNM148" s="55"/>
      <c r="LNN148" s="28"/>
      <c r="LNO148" s="28"/>
      <c r="LNP148" s="31"/>
      <c r="LNQ148" s="35"/>
      <c r="LNR148" s="31"/>
      <c r="LNS148" s="26"/>
      <c r="LNT148" s="14"/>
      <c r="LNU148" s="55"/>
      <c r="LNV148" s="28"/>
      <c r="LNW148" s="28"/>
      <c r="LNX148" s="31"/>
      <c r="LNY148" s="35"/>
      <c r="LNZ148" s="31"/>
      <c r="LOA148" s="26"/>
      <c r="LOB148" s="14"/>
      <c r="LOC148" s="55"/>
      <c r="LOD148" s="28"/>
      <c r="LOE148" s="28"/>
      <c r="LOF148" s="31"/>
      <c r="LOG148" s="35"/>
      <c r="LOH148" s="31"/>
      <c r="LOI148" s="26"/>
      <c r="LOJ148" s="14"/>
      <c r="LOK148" s="55"/>
      <c r="LOL148" s="28"/>
      <c r="LOM148" s="28"/>
      <c r="LON148" s="31"/>
      <c r="LOO148" s="35"/>
      <c r="LOP148" s="31"/>
      <c r="LOQ148" s="26"/>
      <c r="LOR148" s="14"/>
      <c r="LOS148" s="55"/>
      <c r="LOT148" s="28"/>
      <c r="LOU148" s="28"/>
      <c r="LOV148" s="31"/>
      <c r="LOW148" s="35"/>
      <c r="LOX148" s="31"/>
      <c r="LOY148" s="26"/>
      <c r="LOZ148" s="14"/>
      <c r="LPA148" s="55"/>
      <c r="LPB148" s="28"/>
      <c r="LPC148" s="28"/>
      <c r="LPD148" s="31"/>
      <c r="LPE148" s="35"/>
      <c r="LPF148" s="31"/>
      <c r="LPG148" s="26"/>
      <c r="LPH148" s="14"/>
      <c r="LPI148" s="55"/>
      <c r="LPJ148" s="28"/>
      <c r="LPK148" s="28"/>
      <c r="LPL148" s="31"/>
      <c r="LPM148" s="35"/>
      <c r="LPN148" s="31"/>
      <c r="LPO148" s="26"/>
      <c r="LPP148" s="14"/>
      <c r="LPQ148" s="55"/>
      <c r="LPR148" s="28"/>
      <c r="LPS148" s="28"/>
      <c r="LPT148" s="31"/>
      <c r="LPU148" s="35"/>
      <c r="LPV148" s="31"/>
      <c r="LPW148" s="26"/>
      <c r="LPX148" s="14"/>
      <c r="LPY148" s="55"/>
      <c r="LPZ148" s="28"/>
      <c r="LQA148" s="28"/>
      <c r="LQB148" s="31"/>
      <c r="LQC148" s="35"/>
      <c r="LQD148" s="31"/>
      <c r="LQE148" s="26"/>
      <c r="LQF148" s="14"/>
      <c r="LQG148" s="55"/>
      <c r="LQH148" s="28"/>
      <c r="LQI148" s="28"/>
      <c r="LQJ148" s="31"/>
      <c r="LQK148" s="35"/>
      <c r="LQL148" s="31"/>
      <c r="LQM148" s="26"/>
      <c r="LQN148" s="14"/>
      <c r="LQO148" s="55"/>
      <c r="LQP148" s="28"/>
      <c r="LQQ148" s="28"/>
      <c r="LQR148" s="31"/>
      <c r="LQS148" s="35"/>
      <c r="LQT148" s="31"/>
      <c r="LQU148" s="26"/>
      <c r="LQV148" s="14"/>
      <c r="LQW148" s="55"/>
      <c r="LQX148" s="28"/>
      <c r="LQY148" s="28"/>
      <c r="LQZ148" s="31"/>
      <c r="LRA148" s="35"/>
      <c r="LRB148" s="31"/>
      <c r="LRC148" s="26"/>
      <c r="LRD148" s="14"/>
      <c r="LRE148" s="55"/>
      <c r="LRF148" s="28"/>
      <c r="LRG148" s="28"/>
      <c r="LRH148" s="31"/>
      <c r="LRI148" s="35"/>
      <c r="LRJ148" s="31"/>
      <c r="LRK148" s="26"/>
      <c r="LRL148" s="14"/>
      <c r="LRM148" s="55"/>
      <c r="LRN148" s="28"/>
      <c r="LRO148" s="28"/>
      <c r="LRP148" s="31"/>
      <c r="LRQ148" s="35"/>
      <c r="LRR148" s="31"/>
      <c r="LRS148" s="26"/>
      <c r="LRT148" s="14"/>
      <c r="LRU148" s="55"/>
      <c r="LRV148" s="28"/>
      <c r="LRW148" s="28"/>
      <c r="LRX148" s="31"/>
      <c r="LRY148" s="35"/>
      <c r="LRZ148" s="31"/>
      <c r="LSA148" s="26"/>
      <c r="LSB148" s="14"/>
      <c r="LSC148" s="55"/>
      <c r="LSD148" s="28"/>
      <c r="LSE148" s="28"/>
      <c r="LSF148" s="31"/>
      <c r="LSG148" s="35"/>
      <c r="LSH148" s="31"/>
      <c r="LSI148" s="26"/>
      <c r="LSJ148" s="14"/>
      <c r="LSK148" s="55"/>
      <c r="LSL148" s="28"/>
      <c r="LSM148" s="28"/>
      <c r="LSN148" s="31"/>
      <c r="LSO148" s="35"/>
      <c r="LSP148" s="31"/>
      <c r="LSQ148" s="26"/>
      <c r="LSR148" s="14"/>
      <c r="LSS148" s="55"/>
      <c r="LST148" s="28"/>
      <c r="LSU148" s="28"/>
      <c r="LSV148" s="31"/>
      <c r="LSW148" s="35"/>
      <c r="LSX148" s="31"/>
      <c r="LSY148" s="26"/>
      <c r="LSZ148" s="14"/>
      <c r="LTA148" s="55"/>
      <c r="LTB148" s="28"/>
      <c r="LTC148" s="28"/>
      <c r="LTD148" s="31"/>
      <c r="LTE148" s="35"/>
      <c r="LTF148" s="31"/>
      <c r="LTG148" s="26"/>
      <c r="LTH148" s="14"/>
      <c r="LTI148" s="55"/>
      <c r="LTJ148" s="28"/>
      <c r="LTK148" s="28"/>
      <c r="LTL148" s="31"/>
      <c r="LTM148" s="35"/>
      <c r="LTN148" s="31"/>
      <c r="LTO148" s="26"/>
      <c r="LTP148" s="14"/>
      <c r="LTQ148" s="55"/>
      <c r="LTR148" s="28"/>
      <c r="LTS148" s="28"/>
      <c r="LTT148" s="31"/>
      <c r="LTU148" s="35"/>
      <c r="LTV148" s="31"/>
      <c r="LTW148" s="26"/>
      <c r="LTX148" s="14"/>
      <c r="LTY148" s="55"/>
      <c r="LTZ148" s="28"/>
      <c r="LUA148" s="28"/>
      <c r="LUB148" s="31"/>
      <c r="LUC148" s="35"/>
      <c r="LUD148" s="31"/>
      <c r="LUE148" s="26"/>
      <c r="LUF148" s="14"/>
      <c r="LUG148" s="55"/>
      <c r="LUH148" s="28"/>
      <c r="LUI148" s="28"/>
      <c r="LUJ148" s="31"/>
      <c r="LUK148" s="35"/>
      <c r="LUL148" s="31"/>
      <c r="LUM148" s="26"/>
      <c r="LUN148" s="14"/>
      <c r="LUO148" s="55"/>
      <c r="LUP148" s="28"/>
      <c r="LUQ148" s="28"/>
      <c r="LUR148" s="31"/>
      <c r="LUS148" s="35"/>
      <c r="LUT148" s="31"/>
      <c r="LUU148" s="26"/>
      <c r="LUV148" s="14"/>
      <c r="LUW148" s="55"/>
      <c r="LUX148" s="28"/>
      <c r="LUY148" s="28"/>
      <c r="LUZ148" s="31"/>
      <c r="LVA148" s="35"/>
      <c r="LVB148" s="31"/>
      <c r="LVC148" s="26"/>
      <c r="LVD148" s="14"/>
      <c r="LVE148" s="55"/>
      <c r="LVF148" s="28"/>
      <c r="LVG148" s="28"/>
      <c r="LVH148" s="31"/>
      <c r="LVI148" s="35"/>
      <c r="LVJ148" s="31"/>
      <c r="LVK148" s="26"/>
      <c r="LVL148" s="14"/>
      <c r="LVM148" s="55"/>
      <c r="LVN148" s="28"/>
      <c r="LVO148" s="28"/>
      <c r="LVP148" s="31"/>
      <c r="LVQ148" s="35"/>
      <c r="LVR148" s="31"/>
      <c r="LVS148" s="26"/>
      <c r="LVT148" s="14"/>
      <c r="LVU148" s="55"/>
      <c r="LVV148" s="28"/>
      <c r="LVW148" s="28"/>
      <c r="LVX148" s="31"/>
      <c r="LVY148" s="35"/>
      <c r="LVZ148" s="31"/>
      <c r="LWA148" s="26"/>
      <c r="LWB148" s="14"/>
      <c r="LWC148" s="55"/>
      <c r="LWD148" s="28"/>
      <c r="LWE148" s="28"/>
      <c r="LWF148" s="31"/>
      <c r="LWG148" s="35"/>
      <c r="LWH148" s="31"/>
      <c r="LWI148" s="26"/>
      <c r="LWJ148" s="14"/>
      <c r="LWK148" s="55"/>
      <c r="LWL148" s="28"/>
      <c r="LWM148" s="28"/>
      <c r="LWN148" s="31"/>
      <c r="LWO148" s="35"/>
      <c r="LWP148" s="31"/>
      <c r="LWQ148" s="26"/>
      <c r="LWR148" s="14"/>
      <c r="LWS148" s="55"/>
      <c r="LWT148" s="28"/>
      <c r="LWU148" s="28"/>
      <c r="LWV148" s="31"/>
      <c r="LWW148" s="35"/>
      <c r="LWX148" s="31"/>
      <c r="LWY148" s="26"/>
      <c r="LWZ148" s="14"/>
      <c r="LXA148" s="55"/>
      <c r="LXB148" s="28"/>
      <c r="LXC148" s="28"/>
      <c r="LXD148" s="31"/>
      <c r="LXE148" s="35"/>
      <c r="LXF148" s="31"/>
      <c r="LXG148" s="26"/>
      <c r="LXH148" s="14"/>
      <c r="LXI148" s="55"/>
      <c r="LXJ148" s="28"/>
      <c r="LXK148" s="28"/>
      <c r="LXL148" s="31"/>
      <c r="LXM148" s="35"/>
      <c r="LXN148" s="31"/>
      <c r="LXO148" s="26"/>
      <c r="LXP148" s="14"/>
      <c r="LXQ148" s="55"/>
      <c r="LXR148" s="28"/>
      <c r="LXS148" s="28"/>
      <c r="LXT148" s="31"/>
      <c r="LXU148" s="35"/>
      <c r="LXV148" s="31"/>
      <c r="LXW148" s="26"/>
      <c r="LXX148" s="14"/>
      <c r="LXY148" s="55"/>
      <c r="LXZ148" s="28"/>
      <c r="LYA148" s="28"/>
      <c r="LYB148" s="31"/>
      <c r="LYC148" s="35"/>
      <c r="LYD148" s="31"/>
      <c r="LYE148" s="26"/>
      <c r="LYF148" s="14"/>
      <c r="LYG148" s="55"/>
      <c r="LYH148" s="28"/>
      <c r="LYI148" s="28"/>
      <c r="LYJ148" s="31"/>
      <c r="LYK148" s="35"/>
      <c r="LYL148" s="31"/>
      <c r="LYM148" s="26"/>
      <c r="LYN148" s="14"/>
      <c r="LYO148" s="55"/>
      <c r="LYP148" s="28"/>
      <c r="LYQ148" s="28"/>
      <c r="LYR148" s="31"/>
      <c r="LYS148" s="35"/>
      <c r="LYT148" s="31"/>
      <c r="LYU148" s="26"/>
      <c r="LYV148" s="14"/>
      <c r="LYW148" s="55"/>
      <c r="LYX148" s="28"/>
      <c r="LYY148" s="28"/>
      <c r="LYZ148" s="31"/>
      <c r="LZA148" s="35"/>
      <c r="LZB148" s="31"/>
      <c r="LZC148" s="26"/>
      <c r="LZD148" s="14"/>
      <c r="LZE148" s="55"/>
      <c r="LZF148" s="28"/>
      <c r="LZG148" s="28"/>
      <c r="LZH148" s="31"/>
      <c r="LZI148" s="35"/>
      <c r="LZJ148" s="31"/>
      <c r="LZK148" s="26"/>
      <c r="LZL148" s="14"/>
      <c r="LZM148" s="55"/>
      <c r="LZN148" s="28"/>
      <c r="LZO148" s="28"/>
      <c r="LZP148" s="31"/>
      <c r="LZQ148" s="35"/>
      <c r="LZR148" s="31"/>
      <c r="LZS148" s="26"/>
      <c r="LZT148" s="14"/>
      <c r="LZU148" s="55"/>
      <c r="LZV148" s="28"/>
      <c r="LZW148" s="28"/>
      <c r="LZX148" s="31"/>
      <c r="LZY148" s="35"/>
      <c r="LZZ148" s="31"/>
      <c r="MAA148" s="26"/>
      <c r="MAB148" s="14"/>
      <c r="MAC148" s="55"/>
      <c r="MAD148" s="28"/>
      <c r="MAE148" s="28"/>
      <c r="MAF148" s="31"/>
      <c r="MAG148" s="35"/>
      <c r="MAH148" s="31"/>
      <c r="MAI148" s="26"/>
      <c r="MAJ148" s="14"/>
      <c r="MAK148" s="55"/>
      <c r="MAL148" s="28"/>
      <c r="MAM148" s="28"/>
      <c r="MAN148" s="31"/>
      <c r="MAO148" s="35"/>
      <c r="MAP148" s="31"/>
      <c r="MAQ148" s="26"/>
      <c r="MAR148" s="14"/>
      <c r="MAS148" s="55"/>
      <c r="MAT148" s="28"/>
      <c r="MAU148" s="28"/>
      <c r="MAV148" s="31"/>
      <c r="MAW148" s="35"/>
      <c r="MAX148" s="31"/>
      <c r="MAY148" s="26"/>
      <c r="MAZ148" s="14"/>
      <c r="MBA148" s="55"/>
      <c r="MBB148" s="28"/>
      <c r="MBC148" s="28"/>
      <c r="MBD148" s="31"/>
      <c r="MBE148" s="35"/>
      <c r="MBF148" s="31"/>
      <c r="MBG148" s="26"/>
      <c r="MBH148" s="14"/>
      <c r="MBI148" s="55"/>
      <c r="MBJ148" s="28"/>
      <c r="MBK148" s="28"/>
      <c r="MBL148" s="31"/>
      <c r="MBM148" s="35"/>
      <c r="MBN148" s="31"/>
      <c r="MBO148" s="26"/>
      <c r="MBP148" s="14"/>
      <c r="MBQ148" s="55"/>
      <c r="MBR148" s="28"/>
      <c r="MBS148" s="28"/>
      <c r="MBT148" s="31"/>
      <c r="MBU148" s="35"/>
      <c r="MBV148" s="31"/>
      <c r="MBW148" s="26"/>
      <c r="MBX148" s="14"/>
      <c r="MBY148" s="55"/>
      <c r="MBZ148" s="28"/>
      <c r="MCA148" s="28"/>
      <c r="MCB148" s="31"/>
      <c r="MCC148" s="35"/>
      <c r="MCD148" s="31"/>
      <c r="MCE148" s="26"/>
      <c r="MCF148" s="14"/>
      <c r="MCG148" s="55"/>
      <c r="MCH148" s="28"/>
      <c r="MCI148" s="28"/>
      <c r="MCJ148" s="31"/>
      <c r="MCK148" s="35"/>
      <c r="MCL148" s="31"/>
      <c r="MCM148" s="26"/>
      <c r="MCN148" s="14"/>
      <c r="MCO148" s="55"/>
      <c r="MCP148" s="28"/>
      <c r="MCQ148" s="28"/>
      <c r="MCR148" s="31"/>
      <c r="MCS148" s="35"/>
      <c r="MCT148" s="31"/>
      <c r="MCU148" s="26"/>
      <c r="MCV148" s="14"/>
      <c r="MCW148" s="55"/>
      <c r="MCX148" s="28"/>
      <c r="MCY148" s="28"/>
      <c r="MCZ148" s="31"/>
      <c r="MDA148" s="35"/>
      <c r="MDB148" s="31"/>
      <c r="MDC148" s="26"/>
      <c r="MDD148" s="14"/>
      <c r="MDE148" s="55"/>
      <c r="MDF148" s="28"/>
      <c r="MDG148" s="28"/>
      <c r="MDH148" s="31"/>
      <c r="MDI148" s="35"/>
      <c r="MDJ148" s="31"/>
      <c r="MDK148" s="26"/>
      <c r="MDL148" s="14"/>
      <c r="MDM148" s="55"/>
      <c r="MDN148" s="28"/>
      <c r="MDO148" s="28"/>
      <c r="MDP148" s="31"/>
      <c r="MDQ148" s="35"/>
      <c r="MDR148" s="31"/>
      <c r="MDS148" s="26"/>
      <c r="MDT148" s="14"/>
      <c r="MDU148" s="55"/>
      <c r="MDV148" s="28"/>
      <c r="MDW148" s="28"/>
      <c r="MDX148" s="31"/>
      <c r="MDY148" s="35"/>
      <c r="MDZ148" s="31"/>
      <c r="MEA148" s="26"/>
      <c r="MEB148" s="14"/>
      <c r="MEC148" s="55"/>
      <c r="MED148" s="28"/>
      <c r="MEE148" s="28"/>
      <c r="MEF148" s="31"/>
      <c r="MEG148" s="35"/>
      <c r="MEH148" s="31"/>
      <c r="MEI148" s="26"/>
      <c r="MEJ148" s="14"/>
      <c r="MEK148" s="55"/>
      <c r="MEL148" s="28"/>
      <c r="MEM148" s="28"/>
      <c r="MEN148" s="31"/>
      <c r="MEO148" s="35"/>
      <c r="MEP148" s="31"/>
      <c r="MEQ148" s="26"/>
      <c r="MER148" s="14"/>
      <c r="MES148" s="55"/>
      <c r="MET148" s="28"/>
      <c r="MEU148" s="28"/>
      <c r="MEV148" s="31"/>
      <c r="MEW148" s="35"/>
      <c r="MEX148" s="31"/>
      <c r="MEY148" s="26"/>
      <c r="MEZ148" s="14"/>
      <c r="MFA148" s="55"/>
      <c r="MFB148" s="28"/>
      <c r="MFC148" s="28"/>
      <c r="MFD148" s="31"/>
      <c r="MFE148" s="35"/>
      <c r="MFF148" s="31"/>
      <c r="MFG148" s="26"/>
      <c r="MFH148" s="14"/>
      <c r="MFI148" s="55"/>
      <c r="MFJ148" s="28"/>
      <c r="MFK148" s="28"/>
      <c r="MFL148" s="31"/>
      <c r="MFM148" s="35"/>
      <c r="MFN148" s="31"/>
      <c r="MFO148" s="26"/>
      <c r="MFP148" s="14"/>
      <c r="MFQ148" s="55"/>
      <c r="MFR148" s="28"/>
      <c r="MFS148" s="28"/>
      <c r="MFT148" s="31"/>
      <c r="MFU148" s="35"/>
      <c r="MFV148" s="31"/>
      <c r="MFW148" s="26"/>
      <c r="MFX148" s="14"/>
      <c r="MFY148" s="55"/>
      <c r="MFZ148" s="28"/>
      <c r="MGA148" s="28"/>
      <c r="MGB148" s="31"/>
      <c r="MGC148" s="35"/>
      <c r="MGD148" s="31"/>
      <c r="MGE148" s="26"/>
      <c r="MGF148" s="14"/>
      <c r="MGG148" s="55"/>
      <c r="MGH148" s="28"/>
      <c r="MGI148" s="28"/>
      <c r="MGJ148" s="31"/>
      <c r="MGK148" s="35"/>
      <c r="MGL148" s="31"/>
      <c r="MGM148" s="26"/>
      <c r="MGN148" s="14"/>
      <c r="MGO148" s="55"/>
      <c r="MGP148" s="28"/>
      <c r="MGQ148" s="28"/>
      <c r="MGR148" s="31"/>
      <c r="MGS148" s="35"/>
      <c r="MGT148" s="31"/>
      <c r="MGU148" s="26"/>
      <c r="MGV148" s="14"/>
      <c r="MGW148" s="55"/>
      <c r="MGX148" s="28"/>
      <c r="MGY148" s="28"/>
      <c r="MGZ148" s="31"/>
      <c r="MHA148" s="35"/>
      <c r="MHB148" s="31"/>
      <c r="MHC148" s="26"/>
      <c r="MHD148" s="14"/>
      <c r="MHE148" s="55"/>
      <c r="MHF148" s="28"/>
      <c r="MHG148" s="28"/>
      <c r="MHH148" s="31"/>
      <c r="MHI148" s="35"/>
      <c r="MHJ148" s="31"/>
      <c r="MHK148" s="26"/>
      <c r="MHL148" s="14"/>
      <c r="MHM148" s="55"/>
      <c r="MHN148" s="28"/>
      <c r="MHO148" s="28"/>
      <c r="MHP148" s="31"/>
      <c r="MHQ148" s="35"/>
      <c r="MHR148" s="31"/>
      <c r="MHS148" s="26"/>
      <c r="MHT148" s="14"/>
      <c r="MHU148" s="55"/>
      <c r="MHV148" s="28"/>
      <c r="MHW148" s="28"/>
      <c r="MHX148" s="31"/>
      <c r="MHY148" s="35"/>
      <c r="MHZ148" s="31"/>
      <c r="MIA148" s="26"/>
      <c r="MIB148" s="14"/>
      <c r="MIC148" s="55"/>
      <c r="MID148" s="28"/>
      <c r="MIE148" s="28"/>
      <c r="MIF148" s="31"/>
      <c r="MIG148" s="35"/>
      <c r="MIH148" s="31"/>
      <c r="MII148" s="26"/>
      <c r="MIJ148" s="14"/>
      <c r="MIK148" s="55"/>
      <c r="MIL148" s="28"/>
      <c r="MIM148" s="28"/>
      <c r="MIN148" s="31"/>
      <c r="MIO148" s="35"/>
      <c r="MIP148" s="31"/>
      <c r="MIQ148" s="26"/>
      <c r="MIR148" s="14"/>
      <c r="MIS148" s="55"/>
      <c r="MIT148" s="28"/>
      <c r="MIU148" s="28"/>
      <c r="MIV148" s="31"/>
      <c r="MIW148" s="35"/>
      <c r="MIX148" s="31"/>
      <c r="MIY148" s="26"/>
      <c r="MIZ148" s="14"/>
      <c r="MJA148" s="55"/>
      <c r="MJB148" s="28"/>
      <c r="MJC148" s="28"/>
      <c r="MJD148" s="31"/>
      <c r="MJE148" s="35"/>
      <c r="MJF148" s="31"/>
      <c r="MJG148" s="26"/>
      <c r="MJH148" s="14"/>
      <c r="MJI148" s="55"/>
      <c r="MJJ148" s="28"/>
      <c r="MJK148" s="28"/>
      <c r="MJL148" s="31"/>
      <c r="MJM148" s="35"/>
      <c r="MJN148" s="31"/>
      <c r="MJO148" s="26"/>
      <c r="MJP148" s="14"/>
      <c r="MJQ148" s="55"/>
      <c r="MJR148" s="28"/>
      <c r="MJS148" s="28"/>
      <c r="MJT148" s="31"/>
      <c r="MJU148" s="35"/>
      <c r="MJV148" s="31"/>
      <c r="MJW148" s="26"/>
      <c r="MJX148" s="14"/>
      <c r="MJY148" s="55"/>
      <c r="MJZ148" s="28"/>
      <c r="MKA148" s="28"/>
      <c r="MKB148" s="31"/>
      <c r="MKC148" s="35"/>
      <c r="MKD148" s="31"/>
      <c r="MKE148" s="26"/>
      <c r="MKF148" s="14"/>
      <c r="MKG148" s="55"/>
      <c r="MKH148" s="28"/>
      <c r="MKI148" s="28"/>
      <c r="MKJ148" s="31"/>
      <c r="MKK148" s="35"/>
      <c r="MKL148" s="31"/>
      <c r="MKM148" s="26"/>
      <c r="MKN148" s="14"/>
      <c r="MKO148" s="55"/>
      <c r="MKP148" s="28"/>
      <c r="MKQ148" s="28"/>
      <c r="MKR148" s="31"/>
      <c r="MKS148" s="35"/>
      <c r="MKT148" s="31"/>
      <c r="MKU148" s="26"/>
      <c r="MKV148" s="14"/>
      <c r="MKW148" s="55"/>
      <c r="MKX148" s="28"/>
      <c r="MKY148" s="28"/>
      <c r="MKZ148" s="31"/>
      <c r="MLA148" s="35"/>
      <c r="MLB148" s="31"/>
      <c r="MLC148" s="26"/>
      <c r="MLD148" s="14"/>
      <c r="MLE148" s="55"/>
      <c r="MLF148" s="28"/>
      <c r="MLG148" s="28"/>
      <c r="MLH148" s="31"/>
      <c r="MLI148" s="35"/>
      <c r="MLJ148" s="31"/>
      <c r="MLK148" s="26"/>
      <c r="MLL148" s="14"/>
      <c r="MLM148" s="55"/>
      <c r="MLN148" s="28"/>
      <c r="MLO148" s="28"/>
      <c r="MLP148" s="31"/>
      <c r="MLQ148" s="35"/>
      <c r="MLR148" s="31"/>
      <c r="MLS148" s="26"/>
      <c r="MLT148" s="14"/>
      <c r="MLU148" s="55"/>
      <c r="MLV148" s="28"/>
      <c r="MLW148" s="28"/>
      <c r="MLX148" s="31"/>
      <c r="MLY148" s="35"/>
      <c r="MLZ148" s="31"/>
      <c r="MMA148" s="26"/>
      <c r="MMB148" s="14"/>
      <c r="MMC148" s="55"/>
      <c r="MMD148" s="28"/>
      <c r="MME148" s="28"/>
      <c r="MMF148" s="31"/>
      <c r="MMG148" s="35"/>
      <c r="MMH148" s="31"/>
      <c r="MMI148" s="26"/>
      <c r="MMJ148" s="14"/>
      <c r="MMK148" s="55"/>
      <c r="MML148" s="28"/>
      <c r="MMM148" s="28"/>
      <c r="MMN148" s="31"/>
      <c r="MMO148" s="35"/>
      <c r="MMP148" s="31"/>
      <c r="MMQ148" s="26"/>
      <c r="MMR148" s="14"/>
      <c r="MMS148" s="55"/>
      <c r="MMT148" s="28"/>
      <c r="MMU148" s="28"/>
      <c r="MMV148" s="31"/>
      <c r="MMW148" s="35"/>
      <c r="MMX148" s="31"/>
      <c r="MMY148" s="26"/>
      <c r="MMZ148" s="14"/>
      <c r="MNA148" s="55"/>
      <c r="MNB148" s="28"/>
      <c r="MNC148" s="28"/>
      <c r="MND148" s="31"/>
      <c r="MNE148" s="35"/>
      <c r="MNF148" s="31"/>
      <c r="MNG148" s="26"/>
      <c r="MNH148" s="14"/>
      <c r="MNI148" s="55"/>
      <c r="MNJ148" s="28"/>
      <c r="MNK148" s="28"/>
      <c r="MNL148" s="31"/>
      <c r="MNM148" s="35"/>
      <c r="MNN148" s="31"/>
      <c r="MNO148" s="26"/>
      <c r="MNP148" s="14"/>
      <c r="MNQ148" s="55"/>
      <c r="MNR148" s="28"/>
      <c r="MNS148" s="28"/>
      <c r="MNT148" s="31"/>
      <c r="MNU148" s="35"/>
      <c r="MNV148" s="31"/>
      <c r="MNW148" s="26"/>
      <c r="MNX148" s="14"/>
      <c r="MNY148" s="55"/>
      <c r="MNZ148" s="28"/>
      <c r="MOA148" s="28"/>
      <c r="MOB148" s="31"/>
      <c r="MOC148" s="35"/>
      <c r="MOD148" s="31"/>
      <c r="MOE148" s="26"/>
      <c r="MOF148" s="14"/>
      <c r="MOG148" s="55"/>
      <c r="MOH148" s="28"/>
      <c r="MOI148" s="28"/>
      <c r="MOJ148" s="31"/>
      <c r="MOK148" s="35"/>
      <c r="MOL148" s="31"/>
      <c r="MOM148" s="26"/>
      <c r="MON148" s="14"/>
      <c r="MOO148" s="55"/>
      <c r="MOP148" s="28"/>
      <c r="MOQ148" s="28"/>
      <c r="MOR148" s="31"/>
      <c r="MOS148" s="35"/>
      <c r="MOT148" s="31"/>
      <c r="MOU148" s="26"/>
      <c r="MOV148" s="14"/>
      <c r="MOW148" s="55"/>
      <c r="MOX148" s="28"/>
      <c r="MOY148" s="28"/>
      <c r="MOZ148" s="31"/>
      <c r="MPA148" s="35"/>
      <c r="MPB148" s="31"/>
      <c r="MPC148" s="26"/>
      <c r="MPD148" s="14"/>
      <c r="MPE148" s="55"/>
      <c r="MPF148" s="28"/>
      <c r="MPG148" s="28"/>
      <c r="MPH148" s="31"/>
      <c r="MPI148" s="35"/>
      <c r="MPJ148" s="31"/>
      <c r="MPK148" s="26"/>
      <c r="MPL148" s="14"/>
      <c r="MPM148" s="55"/>
      <c r="MPN148" s="28"/>
      <c r="MPO148" s="28"/>
      <c r="MPP148" s="31"/>
      <c r="MPQ148" s="35"/>
      <c r="MPR148" s="31"/>
      <c r="MPS148" s="26"/>
      <c r="MPT148" s="14"/>
      <c r="MPU148" s="55"/>
      <c r="MPV148" s="28"/>
      <c r="MPW148" s="28"/>
      <c r="MPX148" s="31"/>
      <c r="MPY148" s="35"/>
      <c r="MPZ148" s="31"/>
      <c r="MQA148" s="26"/>
      <c r="MQB148" s="14"/>
      <c r="MQC148" s="55"/>
      <c r="MQD148" s="28"/>
      <c r="MQE148" s="28"/>
      <c r="MQF148" s="31"/>
      <c r="MQG148" s="35"/>
      <c r="MQH148" s="31"/>
      <c r="MQI148" s="26"/>
      <c r="MQJ148" s="14"/>
      <c r="MQK148" s="55"/>
      <c r="MQL148" s="28"/>
      <c r="MQM148" s="28"/>
      <c r="MQN148" s="31"/>
      <c r="MQO148" s="35"/>
      <c r="MQP148" s="31"/>
      <c r="MQQ148" s="26"/>
      <c r="MQR148" s="14"/>
      <c r="MQS148" s="55"/>
      <c r="MQT148" s="28"/>
      <c r="MQU148" s="28"/>
      <c r="MQV148" s="31"/>
      <c r="MQW148" s="35"/>
      <c r="MQX148" s="31"/>
      <c r="MQY148" s="26"/>
      <c r="MQZ148" s="14"/>
      <c r="MRA148" s="55"/>
      <c r="MRB148" s="28"/>
      <c r="MRC148" s="28"/>
      <c r="MRD148" s="31"/>
      <c r="MRE148" s="35"/>
      <c r="MRF148" s="31"/>
      <c r="MRG148" s="26"/>
      <c r="MRH148" s="14"/>
      <c r="MRI148" s="55"/>
      <c r="MRJ148" s="28"/>
      <c r="MRK148" s="28"/>
      <c r="MRL148" s="31"/>
      <c r="MRM148" s="35"/>
      <c r="MRN148" s="31"/>
      <c r="MRO148" s="26"/>
      <c r="MRP148" s="14"/>
      <c r="MRQ148" s="55"/>
      <c r="MRR148" s="28"/>
      <c r="MRS148" s="28"/>
      <c r="MRT148" s="31"/>
      <c r="MRU148" s="35"/>
      <c r="MRV148" s="31"/>
      <c r="MRW148" s="26"/>
      <c r="MRX148" s="14"/>
      <c r="MRY148" s="55"/>
      <c r="MRZ148" s="28"/>
      <c r="MSA148" s="28"/>
      <c r="MSB148" s="31"/>
      <c r="MSC148" s="35"/>
      <c r="MSD148" s="31"/>
      <c r="MSE148" s="26"/>
      <c r="MSF148" s="14"/>
      <c r="MSG148" s="55"/>
      <c r="MSH148" s="28"/>
      <c r="MSI148" s="28"/>
      <c r="MSJ148" s="31"/>
      <c r="MSK148" s="35"/>
      <c r="MSL148" s="31"/>
      <c r="MSM148" s="26"/>
      <c r="MSN148" s="14"/>
      <c r="MSO148" s="55"/>
      <c r="MSP148" s="28"/>
      <c r="MSQ148" s="28"/>
      <c r="MSR148" s="31"/>
      <c r="MSS148" s="35"/>
      <c r="MST148" s="31"/>
      <c r="MSU148" s="26"/>
      <c r="MSV148" s="14"/>
      <c r="MSW148" s="55"/>
      <c r="MSX148" s="28"/>
      <c r="MSY148" s="28"/>
      <c r="MSZ148" s="31"/>
      <c r="MTA148" s="35"/>
      <c r="MTB148" s="31"/>
      <c r="MTC148" s="26"/>
      <c r="MTD148" s="14"/>
      <c r="MTE148" s="55"/>
      <c r="MTF148" s="28"/>
      <c r="MTG148" s="28"/>
      <c r="MTH148" s="31"/>
      <c r="MTI148" s="35"/>
      <c r="MTJ148" s="31"/>
      <c r="MTK148" s="26"/>
      <c r="MTL148" s="14"/>
      <c r="MTM148" s="55"/>
      <c r="MTN148" s="28"/>
      <c r="MTO148" s="28"/>
      <c r="MTP148" s="31"/>
      <c r="MTQ148" s="35"/>
      <c r="MTR148" s="31"/>
      <c r="MTS148" s="26"/>
      <c r="MTT148" s="14"/>
      <c r="MTU148" s="55"/>
      <c r="MTV148" s="28"/>
      <c r="MTW148" s="28"/>
      <c r="MTX148" s="31"/>
      <c r="MTY148" s="35"/>
      <c r="MTZ148" s="31"/>
      <c r="MUA148" s="26"/>
      <c r="MUB148" s="14"/>
      <c r="MUC148" s="55"/>
      <c r="MUD148" s="28"/>
      <c r="MUE148" s="28"/>
      <c r="MUF148" s="31"/>
      <c r="MUG148" s="35"/>
      <c r="MUH148" s="31"/>
      <c r="MUI148" s="26"/>
      <c r="MUJ148" s="14"/>
      <c r="MUK148" s="55"/>
      <c r="MUL148" s="28"/>
      <c r="MUM148" s="28"/>
      <c r="MUN148" s="31"/>
      <c r="MUO148" s="35"/>
      <c r="MUP148" s="31"/>
      <c r="MUQ148" s="26"/>
      <c r="MUR148" s="14"/>
      <c r="MUS148" s="55"/>
      <c r="MUT148" s="28"/>
      <c r="MUU148" s="28"/>
      <c r="MUV148" s="31"/>
      <c r="MUW148" s="35"/>
      <c r="MUX148" s="31"/>
      <c r="MUY148" s="26"/>
      <c r="MUZ148" s="14"/>
      <c r="MVA148" s="55"/>
      <c r="MVB148" s="28"/>
      <c r="MVC148" s="28"/>
      <c r="MVD148" s="31"/>
      <c r="MVE148" s="35"/>
      <c r="MVF148" s="31"/>
      <c r="MVG148" s="26"/>
      <c r="MVH148" s="14"/>
      <c r="MVI148" s="55"/>
      <c r="MVJ148" s="28"/>
      <c r="MVK148" s="28"/>
      <c r="MVL148" s="31"/>
      <c r="MVM148" s="35"/>
      <c r="MVN148" s="31"/>
      <c r="MVO148" s="26"/>
      <c r="MVP148" s="14"/>
      <c r="MVQ148" s="55"/>
      <c r="MVR148" s="28"/>
      <c r="MVS148" s="28"/>
      <c r="MVT148" s="31"/>
      <c r="MVU148" s="35"/>
      <c r="MVV148" s="31"/>
      <c r="MVW148" s="26"/>
      <c r="MVX148" s="14"/>
      <c r="MVY148" s="55"/>
      <c r="MVZ148" s="28"/>
      <c r="MWA148" s="28"/>
      <c r="MWB148" s="31"/>
      <c r="MWC148" s="35"/>
      <c r="MWD148" s="31"/>
      <c r="MWE148" s="26"/>
      <c r="MWF148" s="14"/>
      <c r="MWG148" s="55"/>
      <c r="MWH148" s="28"/>
      <c r="MWI148" s="28"/>
      <c r="MWJ148" s="31"/>
      <c r="MWK148" s="35"/>
      <c r="MWL148" s="31"/>
      <c r="MWM148" s="26"/>
      <c r="MWN148" s="14"/>
      <c r="MWO148" s="55"/>
      <c r="MWP148" s="28"/>
      <c r="MWQ148" s="28"/>
      <c r="MWR148" s="31"/>
      <c r="MWS148" s="35"/>
      <c r="MWT148" s="31"/>
      <c r="MWU148" s="26"/>
      <c r="MWV148" s="14"/>
      <c r="MWW148" s="55"/>
      <c r="MWX148" s="28"/>
      <c r="MWY148" s="28"/>
      <c r="MWZ148" s="31"/>
      <c r="MXA148" s="35"/>
      <c r="MXB148" s="31"/>
      <c r="MXC148" s="26"/>
      <c r="MXD148" s="14"/>
      <c r="MXE148" s="55"/>
      <c r="MXF148" s="28"/>
      <c r="MXG148" s="28"/>
      <c r="MXH148" s="31"/>
      <c r="MXI148" s="35"/>
      <c r="MXJ148" s="31"/>
      <c r="MXK148" s="26"/>
      <c r="MXL148" s="14"/>
      <c r="MXM148" s="55"/>
      <c r="MXN148" s="28"/>
      <c r="MXO148" s="28"/>
      <c r="MXP148" s="31"/>
      <c r="MXQ148" s="35"/>
      <c r="MXR148" s="31"/>
      <c r="MXS148" s="26"/>
      <c r="MXT148" s="14"/>
      <c r="MXU148" s="55"/>
      <c r="MXV148" s="28"/>
      <c r="MXW148" s="28"/>
      <c r="MXX148" s="31"/>
      <c r="MXY148" s="35"/>
      <c r="MXZ148" s="31"/>
      <c r="MYA148" s="26"/>
      <c r="MYB148" s="14"/>
      <c r="MYC148" s="55"/>
      <c r="MYD148" s="28"/>
      <c r="MYE148" s="28"/>
      <c r="MYF148" s="31"/>
      <c r="MYG148" s="35"/>
      <c r="MYH148" s="31"/>
      <c r="MYI148" s="26"/>
      <c r="MYJ148" s="14"/>
      <c r="MYK148" s="55"/>
      <c r="MYL148" s="28"/>
      <c r="MYM148" s="28"/>
      <c r="MYN148" s="31"/>
      <c r="MYO148" s="35"/>
      <c r="MYP148" s="31"/>
      <c r="MYQ148" s="26"/>
      <c r="MYR148" s="14"/>
      <c r="MYS148" s="55"/>
      <c r="MYT148" s="28"/>
      <c r="MYU148" s="28"/>
      <c r="MYV148" s="31"/>
      <c r="MYW148" s="35"/>
      <c r="MYX148" s="31"/>
      <c r="MYY148" s="26"/>
      <c r="MYZ148" s="14"/>
      <c r="MZA148" s="55"/>
      <c r="MZB148" s="28"/>
      <c r="MZC148" s="28"/>
      <c r="MZD148" s="31"/>
      <c r="MZE148" s="35"/>
      <c r="MZF148" s="31"/>
      <c r="MZG148" s="26"/>
      <c r="MZH148" s="14"/>
      <c r="MZI148" s="55"/>
      <c r="MZJ148" s="28"/>
      <c r="MZK148" s="28"/>
      <c r="MZL148" s="31"/>
      <c r="MZM148" s="35"/>
      <c r="MZN148" s="31"/>
      <c r="MZO148" s="26"/>
      <c r="MZP148" s="14"/>
      <c r="MZQ148" s="55"/>
      <c r="MZR148" s="28"/>
      <c r="MZS148" s="28"/>
      <c r="MZT148" s="31"/>
      <c r="MZU148" s="35"/>
      <c r="MZV148" s="31"/>
      <c r="MZW148" s="26"/>
      <c r="MZX148" s="14"/>
      <c r="MZY148" s="55"/>
      <c r="MZZ148" s="28"/>
      <c r="NAA148" s="28"/>
      <c r="NAB148" s="31"/>
      <c r="NAC148" s="35"/>
      <c r="NAD148" s="31"/>
      <c r="NAE148" s="26"/>
      <c r="NAF148" s="14"/>
      <c r="NAG148" s="55"/>
      <c r="NAH148" s="28"/>
      <c r="NAI148" s="28"/>
      <c r="NAJ148" s="31"/>
      <c r="NAK148" s="35"/>
      <c r="NAL148" s="31"/>
      <c r="NAM148" s="26"/>
      <c r="NAN148" s="14"/>
      <c r="NAO148" s="55"/>
      <c r="NAP148" s="28"/>
      <c r="NAQ148" s="28"/>
      <c r="NAR148" s="31"/>
      <c r="NAS148" s="35"/>
      <c r="NAT148" s="31"/>
      <c r="NAU148" s="26"/>
      <c r="NAV148" s="14"/>
      <c r="NAW148" s="55"/>
      <c r="NAX148" s="28"/>
      <c r="NAY148" s="28"/>
      <c r="NAZ148" s="31"/>
      <c r="NBA148" s="35"/>
      <c r="NBB148" s="31"/>
      <c r="NBC148" s="26"/>
      <c r="NBD148" s="14"/>
      <c r="NBE148" s="55"/>
      <c r="NBF148" s="28"/>
      <c r="NBG148" s="28"/>
      <c r="NBH148" s="31"/>
      <c r="NBI148" s="35"/>
      <c r="NBJ148" s="31"/>
      <c r="NBK148" s="26"/>
      <c r="NBL148" s="14"/>
      <c r="NBM148" s="55"/>
      <c r="NBN148" s="28"/>
      <c r="NBO148" s="28"/>
      <c r="NBP148" s="31"/>
      <c r="NBQ148" s="35"/>
      <c r="NBR148" s="31"/>
      <c r="NBS148" s="26"/>
      <c r="NBT148" s="14"/>
      <c r="NBU148" s="55"/>
      <c r="NBV148" s="28"/>
      <c r="NBW148" s="28"/>
      <c r="NBX148" s="31"/>
      <c r="NBY148" s="35"/>
      <c r="NBZ148" s="31"/>
      <c r="NCA148" s="26"/>
      <c r="NCB148" s="14"/>
      <c r="NCC148" s="55"/>
      <c r="NCD148" s="28"/>
      <c r="NCE148" s="28"/>
      <c r="NCF148" s="31"/>
      <c r="NCG148" s="35"/>
      <c r="NCH148" s="31"/>
      <c r="NCI148" s="26"/>
      <c r="NCJ148" s="14"/>
      <c r="NCK148" s="55"/>
      <c r="NCL148" s="28"/>
      <c r="NCM148" s="28"/>
      <c r="NCN148" s="31"/>
      <c r="NCO148" s="35"/>
      <c r="NCP148" s="31"/>
      <c r="NCQ148" s="26"/>
      <c r="NCR148" s="14"/>
      <c r="NCS148" s="55"/>
      <c r="NCT148" s="28"/>
      <c r="NCU148" s="28"/>
      <c r="NCV148" s="31"/>
      <c r="NCW148" s="35"/>
      <c r="NCX148" s="31"/>
      <c r="NCY148" s="26"/>
      <c r="NCZ148" s="14"/>
      <c r="NDA148" s="55"/>
      <c r="NDB148" s="28"/>
      <c r="NDC148" s="28"/>
      <c r="NDD148" s="31"/>
      <c r="NDE148" s="35"/>
      <c r="NDF148" s="31"/>
      <c r="NDG148" s="26"/>
      <c r="NDH148" s="14"/>
      <c r="NDI148" s="55"/>
      <c r="NDJ148" s="28"/>
      <c r="NDK148" s="28"/>
      <c r="NDL148" s="31"/>
      <c r="NDM148" s="35"/>
      <c r="NDN148" s="31"/>
      <c r="NDO148" s="26"/>
      <c r="NDP148" s="14"/>
      <c r="NDQ148" s="55"/>
      <c r="NDR148" s="28"/>
      <c r="NDS148" s="28"/>
      <c r="NDT148" s="31"/>
      <c r="NDU148" s="35"/>
      <c r="NDV148" s="31"/>
      <c r="NDW148" s="26"/>
      <c r="NDX148" s="14"/>
      <c r="NDY148" s="55"/>
      <c r="NDZ148" s="28"/>
      <c r="NEA148" s="28"/>
      <c r="NEB148" s="31"/>
      <c r="NEC148" s="35"/>
      <c r="NED148" s="31"/>
      <c r="NEE148" s="26"/>
      <c r="NEF148" s="14"/>
      <c r="NEG148" s="55"/>
      <c r="NEH148" s="28"/>
      <c r="NEI148" s="28"/>
      <c r="NEJ148" s="31"/>
      <c r="NEK148" s="35"/>
      <c r="NEL148" s="31"/>
      <c r="NEM148" s="26"/>
      <c r="NEN148" s="14"/>
      <c r="NEO148" s="55"/>
      <c r="NEP148" s="28"/>
      <c r="NEQ148" s="28"/>
      <c r="NER148" s="31"/>
      <c r="NES148" s="35"/>
      <c r="NET148" s="31"/>
      <c r="NEU148" s="26"/>
      <c r="NEV148" s="14"/>
      <c r="NEW148" s="55"/>
      <c r="NEX148" s="28"/>
      <c r="NEY148" s="28"/>
      <c r="NEZ148" s="31"/>
      <c r="NFA148" s="35"/>
      <c r="NFB148" s="31"/>
      <c r="NFC148" s="26"/>
      <c r="NFD148" s="14"/>
      <c r="NFE148" s="55"/>
      <c r="NFF148" s="28"/>
      <c r="NFG148" s="28"/>
      <c r="NFH148" s="31"/>
      <c r="NFI148" s="35"/>
      <c r="NFJ148" s="31"/>
      <c r="NFK148" s="26"/>
      <c r="NFL148" s="14"/>
      <c r="NFM148" s="55"/>
      <c r="NFN148" s="28"/>
      <c r="NFO148" s="28"/>
      <c r="NFP148" s="31"/>
      <c r="NFQ148" s="35"/>
      <c r="NFR148" s="31"/>
      <c r="NFS148" s="26"/>
      <c r="NFT148" s="14"/>
      <c r="NFU148" s="55"/>
      <c r="NFV148" s="28"/>
      <c r="NFW148" s="28"/>
      <c r="NFX148" s="31"/>
      <c r="NFY148" s="35"/>
      <c r="NFZ148" s="31"/>
      <c r="NGA148" s="26"/>
      <c r="NGB148" s="14"/>
      <c r="NGC148" s="55"/>
      <c r="NGD148" s="28"/>
      <c r="NGE148" s="28"/>
      <c r="NGF148" s="31"/>
      <c r="NGG148" s="35"/>
      <c r="NGH148" s="31"/>
      <c r="NGI148" s="26"/>
      <c r="NGJ148" s="14"/>
      <c r="NGK148" s="55"/>
      <c r="NGL148" s="28"/>
      <c r="NGM148" s="28"/>
      <c r="NGN148" s="31"/>
      <c r="NGO148" s="35"/>
      <c r="NGP148" s="31"/>
      <c r="NGQ148" s="26"/>
      <c r="NGR148" s="14"/>
      <c r="NGS148" s="55"/>
      <c r="NGT148" s="28"/>
      <c r="NGU148" s="28"/>
      <c r="NGV148" s="31"/>
      <c r="NGW148" s="35"/>
      <c r="NGX148" s="31"/>
      <c r="NGY148" s="26"/>
      <c r="NGZ148" s="14"/>
      <c r="NHA148" s="55"/>
      <c r="NHB148" s="28"/>
      <c r="NHC148" s="28"/>
      <c r="NHD148" s="31"/>
      <c r="NHE148" s="35"/>
      <c r="NHF148" s="31"/>
      <c r="NHG148" s="26"/>
      <c r="NHH148" s="14"/>
      <c r="NHI148" s="55"/>
      <c r="NHJ148" s="28"/>
      <c r="NHK148" s="28"/>
      <c r="NHL148" s="31"/>
      <c r="NHM148" s="35"/>
      <c r="NHN148" s="31"/>
      <c r="NHO148" s="26"/>
      <c r="NHP148" s="14"/>
      <c r="NHQ148" s="55"/>
      <c r="NHR148" s="28"/>
      <c r="NHS148" s="28"/>
      <c r="NHT148" s="31"/>
      <c r="NHU148" s="35"/>
      <c r="NHV148" s="31"/>
      <c r="NHW148" s="26"/>
      <c r="NHX148" s="14"/>
      <c r="NHY148" s="55"/>
      <c r="NHZ148" s="28"/>
      <c r="NIA148" s="28"/>
      <c r="NIB148" s="31"/>
      <c r="NIC148" s="35"/>
      <c r="NID148" s="31"/>
      <c r="NIE148" s="26"/>
      <c r="NIF148" s="14"/>
      <c r="NIG148" s="55"/>
      <c r="NIH148" s="28"/>
      <c r="NII148" s="28"/>
      <c r="NIJ148" s="31"/>
      <c r="NIK148" s="35"/>
      <c r="NIL148" s="31"/>
      <c r="NIM148" s="26"/>
      <c r="NIN148" s="14"/>
      <c r="NIO148" s="55"/>
      <c r="NIP148" s="28"/>
      <c r="NIQ148" s="28"/>
      <c r="NIR148" s="31"/>
      <c r="NIS148" s="35"/>
      <c r="NIT148" s="31"/>
      <c r="NIU148" s="26"/>
      <c r="NIV148" s="14"/>
      <c r="NIW148" s="55"/>
      <c r="NIX148" s="28"/>
      <c r="NIY148" s="28"/>
      <c r="NIZ148" s="31"/>
      <c r="NJA148" s="35"/>
      <c r="NJB148" s="31"/>
      <c r="NJC148" s="26"/>
      <c r="NJD148" s="14"/>
      <c r="NJE148" s="55"/>
      <c r="NJF148" s="28"/>
      <c r="NJG148" s="28"/>
      <c r="NJH148" s="31"/>
      <c r="NJI148" s="35"/>
      <c r="NJJ148" s="31"/>
      <c r="NJK148" s="26"/>
      <c r="NJL148" s="14"/>
      <c r="NJM148" s="55"/>
      <c r="NJN148" s="28"/>
      <c r="NJO148" s="28"/>
      <c r="NJP148" s="31"/>
      <c r="NJQ148" s="35"/>
      <c r="NJR148" s="31"/>
      <c r="NJS148" s="26"/>
      <c r="NJT148" s="14"/>
      <c r="NJU148" s="55"/>
      <c r="NJV148" s="28"/>
      <c r="NJW148" s="28"/>
      <c r="NJX148" s="31"/>
      <c r="NJY148" s="35"/>
      <c r="NJZ148" s="31"/>
      <c r="NKA148" s="26"/>
      <c r="NKB148" s="14"/>
      <c r="NKC148" s="55"/>
      <c r="NKD148" s="28"/>
      <c r="NKE148" s="28"/>
      <c r="NKF148" s="31"/>
      <c r="NKG148" s="35"/>
      <c r="NKH148" s="31"/>
      <c r="NKI148" s="26"/>
      <c r="NKJ148" s="14"/>
      <c r="NKK148" s="55"/>
      <c r="NKL148" s="28"/>
      <c r="NKM148" s="28"/>
      <c r="NKN148" s="31"/>
      <c r="NKO148" s="35"/>
      <c r="NKP148" s="31"/>
      <c r="NKQ148" s="26"/>
      <c r="NKR148" s="14"/>
      <c r="NKS148" s="55"/>
      <c r="NKT148" s="28"/>
      <c r="NKU148" s="28"/>
      <c r="NKV148" s="31"/>
      <c r="NKW148" s="35"/>
      <c r="NKX148" s="31"/>
      <c r="NKY148" s="26"/>
      <c r="NKZ148" s="14"/>
      <c r="NLA148" s="55"/>
      <c r="NLB148" s="28"/>
      <c r="NLC148" s="28"/>
      <c r="NLD148" s="31"/>
      <c r="NLE148" s="35"/>
      <c r="NLF148" s="31"/>
      <c r="NLG148" s="26"/>
      <c r="NLH148" s="14"/>
      <c r="NLI148" s="55"/>
      <c r="NLJ148" s="28"/>
      <c r="NLK148" s="28"/>
      <c r="NLL148" s="31"/>
      <c r="NLM148" s="35"/>
      <c r="NLN148" s="31"/>
      <c r="NLO148" s="26"/>
      <c r="NLP148" s="14"/>
      <c r="NLQ148" s="55"/>
      <c r="NLR148" s="28"/>
      <c r="NLS148" s="28"/>
      <c r="NLT148" s="31"/>
      <c r="NLU148" s="35"/>
      <c r="NLV148" s="31"/>
      <c r="NLW148" s="26"/>
      <c r="NLX148" s="14"/>
      <c r="NLY148" s="55"/>
      <c r="NLZ148" s="28"/>
      <c r="NMA148" s="28"/>
      <c r="NMB148" s="31"/>
      <c r="NMC148" s="35"/>
      <c r="NMD148" s="31"/>
      <c r="NME148" s="26"/>
      <c r="NMF148" s="14"/>
      <c r="NMG148" s="55"/>
      <c r="NMH148" s="28"/>
      <c r="NMI148" s="28"/>
      <c r="NMJ148" s="31"/>
      <c r="NMK148" s="35"/>
      <c r="NML148" s="31"/>
      <c r="NMM148" s="26"/>
      <c r="NMN148" s="14"/>
      <c r="NMO148" s="55"/>
      <c r="NMP148" s="28"/>
      <c r="NMQ148" s="28"/>
      <c r="NMR148" s="31"/>
      <c r="NMS148" s="35"/>
      <c r="NMT148" s="31"/>
      <c r="NMU148" s="26"/>
      <c r="NMV148" s="14"/>
      <c r="NMW148" s="55"/>
      <c r="NMX148" s="28"/>
      <c r="NMY148" s="28"/>
      <c r="NMZ148" s="31"/>
      <c r="NNA148" s="35"/>
      <c r="NNB148" s="31"/>
      <c r="NNC148" s="26"/>
      <c r="NND148" s="14"/>
      <c r="NNE148" s="55"/>
      <c r="NNF148" s="28"/>
      <c r="NNG148" s="28"/>
      <c r="NNH148" s="31"/>
      <c r="NNI148" s="35"/>
      <c r="NNJ148" s="31"/>
      <c r="NNK148" s="26"/>
      <c r="NNL148" s="14"/>
      <c r="NNM148" s="55"/>
      <c r="NNN148" s="28"/>
      <c r="NNO148" s="28"/>
      <c r="NNP148" s="31"/>
      <c r="NNQ148" s="35"/>
      <c r="NNR148" s="31"/>
      <c r="NNS148" s="26"/>
      <c r="NNT148" s="14"/>
      <c r="NNU148" s="55"/>
      <c r="NNV148" s="28"/>
      <c r="NNW148" s="28"/>
      <c r="NNX148" s="31"/>
      <c r="NNY148" s="35"/>
      <c r="NNZ148" s="31"/>
      <c r="NOA148" s="26"/>
      <c r="NOB148" s="14"/>
      <c r="NOC148" s="55"/>
      <c r="NOD148" s="28"/>
      <c r="NOE148" s="28"/>
      <c r="NOF148" s="31"/>
      <c r="NOG148" s="35"/>
      <c r="NOH148" s="31"/>
      <c r="NOI148" s="26"/>
      <c r="NOJ148" s="14"/>
      <c r="NOK148" s="55"/>
      <c r="NOL148" s="28"/>
      <c r="NOM148" s="28"/>
      <c r="NON148" s="31"/>
      <c r="NOO148" s="35"/>
      <c r="NOP148" s="31"/>
      <c r="NOQ148" s="26"/>
      <c r="NOR148" s="14"/>
      <c r="NOS148" s="55"/>
      <c r="NOT148" s="28"/>
      <c r="NOU148" s="28"/>
      <c r="NOV148" s="31"/>
      <c r="NOW148" s="35"/>
      <c r="NOX148" s="31"/>
      <c r="NOY148" s="26"/>
      <c r="NOZ148" s="14"/>
      <c r="NPA148" s="55"/>
      <c r="NPB148" s="28"/>
      <c r="NPC148" s="28"/>
      <c r="NPD148" s="31"/>
      <c r="NPE148" s="35"/>
      <c r="NPF148" s="31"/>
      <c r="NPG148" s="26"/>
      <c r="NPH148" s="14"/>
      <c r="NPI148" s="55"/>
      <c r="NPJ148" s="28"/>
      <c r="NPK148" s="28"/>
      <c r="NPL148" s="31"/>
      <c r="NPM148" s="35"/>
      <c r="NPN148" s="31"/>
      <c r="NPO148" s="26"/>
      <c r="NPP148" s="14"/>
      <c r="NPQ148" s="55"/>
      <c r="NPR148" s="28"/>
      <c r="NPS148" s="28"/>
      <c r="NPT148" s="31"/>
      <c r="NPU148" s="35"/>
      <c r="NPV148" s="31"/>
      <c r="NPW148" s="26"/>
      <c r="NPX148" s="14"/>
      <c r="NPY148" s="55"/>
      <c r="NPZ148" s="28"/>
      <c r="NQA148" s="28"/>
      <c r="NQB148" s="31"/>
      <c r="NQC148" s="35"/>
      <c r="NQD148" s="31"/>
      <c r="NQE148" s="26"/>
      <c r="NQF148" s="14"/>
      <c r="NQG148" s="55"/>
      <c r="NQH148" s="28"/>
      <c r="NQI148" s="28"/>
      <c r="NQJ148" s="31"/>
      <c r="NQK148" s="35"/>
      <c r="NQL148" s="31"/>
      <c r="NQM148" s="26"/>
      <c r="NQN148" s="14"/>
      <c r="NQO148" s="55"/>
      <c r="NQP148" s="28"/>
      <c r="NQQ148" s="28"/>
      <c r="NQR148" s="31"/>
      <c r="NQS148" s="35"/>
      <c r="NQT148" s="31"/>
      <c r="NQU148" s="26"/>
      <c r="NQV148" s="14"/>
      <c r="NQW148" s="55"/>
      <c r="NQX148" s="28"/>
      <c r="NQY148" s="28"/>
      <c r="NQZ148" s="31"/>
      <c r="NRA148" s="35"/>
      <c r="NRB148" s="31"/>
      <c r="NRC148" s="26"/>
      <c r="NRD148" s="14"/>
      <c r="NRE148" s="55"/>
      <c r="NRF148" s="28"/>
      <c r="NRG148" s="28"/>
      <c r="NRH148" s="31"/>
      <c r="NRI148" s="35"/>
      <c r="NRJ148" s="31"/>
      <c r="NRK148" s="26"/>
      <c r="NRL148" s="14"/>
      <c r="NRM148" s="55"/>
      <c r="NRN148" s="28"/>
      <c r="NRO148" s="28"/>
      <c r="NRP148" s="31"/>
      <c r="NRQ148" s="35"/>
      <c r="NRR148" s="31"/>
      <c r="NRS148" s="26"/>
      <c r="NRT148" s="14"/>
      <c r="NRU148" s="55"/>
      <c r="NRV148" s="28"/>
      <c r="NRW148" s="28"/>
      <c r="NRX148" s="31"/>
      <c r="NRY148" s="35"/>
      <c r="NRZ148" s="31"/>
      <c r="NSA148" s="26"/>
      <c r="NSB148" s="14"/>
      <c r="NSC148" s="55"/>
      <c r="NSD148" s="28"/>
      <c r="NSE148" s="28"/>
      <c r="NSF148" s="31"/>
      <c r="NSG148" s="35"/>
      <c r="NSH148" s="31"/>
      <c r="NSI148" s="26"/>
      <c r="NSJ148" s="14"/>
      <c r="NSK148" s="55"/>
      <c r="NSL148" s="28"/>
      <c r="NSM148" s="28"/>
      <c r="NSN148" s="31"/>
      <c r="NSO148" s="35"/>
      <c r="NSP148" s="31"/>
      <c r="NSQ148" s="26"/>
      <c r="NSR148" s="14"/>
      <c r="NSS148" s="55"/>
      <c r="NST148" s="28"/>
      <c r="NSU148" s="28"/>
      <c r="NSV148" s="31"/>
      <c r="NSW148" s="35"/>
      <c r="NSX148" s="31"/>
      <c r="NSY148" s="26"/>
      <c r="NSZ148" s="14"/>
      <c r="NTA148" s="55"/>
      <c r="NTB148" s="28"/>
      <c r="NTC148" s="28"/>
      <c r="NTD148" s="31"/>
      <c r="NTE148" s="35"/>
      <c r="NTF148" s="31"/>
      <c r="NTG148" s="26"/>
      <c r="NTH148" s="14"/>
      <c r="NTI148" s="55"/>
      <c r="NTJ148" s="28"/>
      <c r="NTK148" s="28"/>
      <c r="NTL148" s="31"/>
      <c r="NTM148" s="35"/>
      <c r="NTN148" s="31"/>
      <c r="NTO148" s="26"/>
      <c r="NTP148" s="14"/>
      <c r="NTQ148" s="55"/>
      <c r="NTR148" s="28"/>
      <c r="NTS148" s="28"/>
      <c r="NTT148" s="31"/>
      <c r="NTU148" s="35"/>
      <c r="NTV148" s="31"/>
      <c r="NTW148" s="26"/>
      <c r="NTX148" s="14"/>
      <c r="NTY148" s="55"/>
      <c r="NTZ148" s="28"/>
      <c r="NUA148" s="28"/>
      <c r="NUB148" s="31"/>
      <c r="NUC148" s="35"/>
      <c r="NUD148" s="31"/>
      <c r="NUE148" s="26"/>
      <c r="NUF148" s="14"/>
      <c r="NUG148" s="55"/>
      <c r="NUH148" s="28"/>
      <c r="NUI148" s="28"/>
      <c r="NUJ148" s="31"/>
      <c r="NUK148" s="35"/>
      <c r="NUL148" s="31"/>
      <c r="NUM148" s="26"/>
      <c r="NUN148" s="14"/>
      <c r="NUO148" s="55"/>
      <c r="NUP148" s="28"/>
      <c r="NUQ148" s="28"/>
      <c r="NUR148" s="31"/>
      <c r="NUS148" s="35"/>
      <c r="NUT148" s="31"/>
      <c r="NUU148" s="26"/>
      <c r="NUV148" s="14"/>
      <c r="NUW148" s="55"/>
      <c r="NUX148" s="28"/>
      <c r="NUY148" s="28"/>
      <c r="NUZ148" s="31"/>
      <c r="NVA148" s="35"/>
      <c r="NVB148" s="31"/>
      <c r="NVC148" s="26"/>
      <c r="NVD148" s="14"/>
      <c r="NVE148" s="55"/>
      <c r="NVF148" s="28"/>
      <c r="NVG148" s="28"/>
      <c r="NVH148" s="31"/>
      <c r="NVI148" s="35"/>
      <c r="NVJ148" s="31"/>
      <c r="NVK148" s="26"/>
      <c r="NVL148" s="14"/>
      <c r="NVM148" s="55"/>
      <c r="NVN148" s="28"/>
      <c r="NVO148" s="28"/>
      <c r="NVP148" s="31"/>
      <c r="NVQ148" s="35"/>
      <c r="NVR148" s="31"/>
      <c r="NVS148" s="26"/>
      <c r="NVT148" s="14"/>
      <c r="NVU148" s="55"/>
      <c r="NVV148" s="28"/>
      <c r="NVW148" s="28"/>
      <c r="NVX148" s="31"/>
      <c r="NVY148" s="35"/>
      <c r="NVZ148" s="31"/>
      <c r="NWA148" s="26"/>
      <c r="NWB148" s="14"/>
      <c r="NWC148" s="55"/>
      <c r="NWD148" s="28"/>
      <c r="NWE148" s="28"/>
      <c r="NWF148" s="31"/>
      <c r="NWG148" s="35"/>
      <c r="NWH148" s="31"/>
      <c r="NWI148" s="26"/>
      <c r="NWJ148" s="14"/>
      <c r="NWK148" s="55"/>
      <c r="NWL148" s="28"/>
      <c r="NWM148" s="28"/>
      <c r="NWN148" s="31"/>
      <c r="NWO148" s="35"/>
      <c r="NWP148" s="31"/>
      <c r="NWQ148" s="26"/>
      <c r="NWR148" s="14"/>
      <c r="NWS148" s="55"/>
      <c r="NWT148" s="28"/>
      <c r="NWU148" s="28"/>
      <c r="NWV148" s="31"/>
      <c r="NWW148" s="35"/>
      <c r="NWX148" s="31"/>
      <c r="NWY148" s="26"/>
      <c r="NWZ148" s="14"/>
      <c r="NXA148" s="55"/>
      <c r="NXB148" s="28"/>
      <c r="NXC148" s="28"/>
      <c r="NXD148" s="31"/>
      <c r="NXE148" s="35"/>
      <c r="NXF148" s="31"/>
      <c r="NXG148" s="26"/>
      <c r="NXH148" s="14"/>
      <c r="NXI148" s="55"/>
      <c r="NXJ148" s="28"/>
      <c r="NXK148" s="28"/>
      <c r="NXL148" s="31"/>
      <c r="NXM148" s="35"/>
      <c r="NXN148" s="31"/>
      <c r="NXO148" s="26"/>
      <c r="NXP148" s="14"/>
      <c r="NXQ148" s="55"/>
      <c r="NXR148" s="28"/>
      <c r="NXS148" s="28"/>
      <c r="NXT148" s="31"/>
      <c r="NXU148" s="35"/>
      <c r="NXV148" s="31"/>
      <c r="NXW148" s="26"/>
      <c r="NXX148" s="14"/>
      <c r="NXY148" s="55"/>
      <c r="NXZ148" s="28"/>
      <c r="NYA148" s="28"/>
      <c r="NYB148" s="31"/>
      <c r="NYC148" s="35"/>
      <c r="NYD148" s="31"/>
      <c r="NYE148" s="26"/>
      <c r="NYF148" s="14"/>
      <c r="NYG148" s="55"/>
      <c r="NYH148" s="28"/>
      <c r="NYI148" s="28"/>
      <c r="NYJ148" s="31"/>
      <c r="NYK148" s="35"/>
      <c r="NYL148" s="31"/>
      <c r="NYM148" s="26"/>
      <c r="NYN148" s="14"/>
      <c r="NYO148" s="55"/>
      <c r="NYP148" s="28"/>
      <c r="NYQ148" s="28"/>
      <c r="NYR148" s="31"/>
      <c r="NYS148" s="35"/>
      <c r="NYT148" s="31"/>
      <c r="NYU148" s="26"/>
      <c r="NYV148" s="14"/>
      <c r="NYW148" s="55"/>
      <c r="NYX148" s="28"/>
      <c r="NYY148" s="28"/>
      <c r="NYZ148" s="31"/>
      <c r="NZA148" s="35"/>
      <c r="NZB148" s="31"/>
      <c r="NZC148" s="26"/>
      <c r="NZD148" s="14"/>
      <c r="NZE148" s="55"/>
      <c r="NZF148" s="28"/>
      <c r="NZG148" s="28"/>
      <c r="NZH148" s="31"/>
      <c r="NZI148" s="35"/>
      <c r="NZJ148" s="31"/>
      <c r="NZK148" s="26"/>
      <c r="NZL148" s="14"/>
      <c r="NZM148" s="55"/>
      <c r="NZN148" s="28"/>
      <c r="NZO148" s="28"/>
      <c r="NZP148" s="31"/>
      <c r="NZQ148" s="35"/>
      <c r="NZR148" s="31"/>
      <c r="NZS148" s="26"/>
      <c r="NZT148" s="14"/>
      <c r="NZU148" s="55"/>
      <c r="NZV148" s="28"/>
      <c r="NZW148" s="28"/>
      <c r="NZX148" s="31"/>
      <c r="NZY148" s="35"/>
      <c r="NZZ148" s="31"/>
      <c r="OAA148" s="26"/>
      <c r="OAB148" s="14"/>
      <c r="OAC148" s="55"/>
      <c r="OAD148" s="28"/>
      <c r="OAE148" s="28"/>
      <c r="OAF148" s="31"/>
      <c r="OAG148" s="35"/>
      <c r="OAH148" s="31"/>
      <c r="OAI148" s="26"/>
      <c r="OAJ148" s="14"/>
      <c r="OAK148" s="55"/>
      <c r="OAL148" s="28"/>
      <c r="OAM148" s="28"/>
      <c r="OAN148" s="31"/>
      <c r="OAO148" s="35"/>
      <c r="OAP148" s="31"/>
      <c r="OAQ148" s="26"/>
      <c r="OAR148" s="14"/>
      <c r="OAS148" s="55"/>
      <c r="OAT148" s="28"/>
      <c r="OAU148" s="28"/>
      <c r="OAV148" s="31"/>
      <c r="OAW148" s="35"/>
      <c r="OAX148" s="31"/>
      <c r="OAY148" s="26"/>
      <c r="OAZ148" s="14"/>
      <c r="OBA148" s="55"/>
      <c r="OBB148" s="28"/>
      <c r="OBC148" s="28"/>
      <c r="OBD148" s="31"/>
      <c r="OBE148" s="35"/>
      <c r="OBF148" s="31"/>
      <c r="OBG148" s="26"/>
      <c r="OBH148" s="14"/>
      <c r="OBI148" s="55"/>
      <c r="OBJ148" s="28"/>
      <c r="OBK148" s="28"/>
      <c r="OBL148" s="31"/>
      <c r="OBM148" s="35"/>
      <c r="OBN148" s="31"/>
      <c r="OBO148" s="26"/>
      <c r="OBP148" s="14"/>
      <c r="OBQ148" s="55"/>
      <c r="OBR148" s="28"/>
      <c r="OBS148" s="28"/>
      <c r="OBT148" s="31"/>
      <c r="OBU148" s="35"/>
      <c r="OBV148" s="31"/>
      <c r="OBW148" s="26"/>
      <c r="OBX148" s="14"/>
      <c r="OBY148" s="55"/>
      <c r="OBZ148" s="28"/>
      <c r="OCA148" s="28"/>
      <c r="OCB148" s="31"/>
      <c r="OCC148" s="35"/>
      <c r="OCD148" s="31"/>
      <c r="OCE148" s="26"/>
      <c r="OCF148" s="14"/>
      <c r="OCG148" s="55"/>
      <c r="OCH148" s="28"/>
      <c r="OCI148" s="28"/>
      <c r="OCJ148" s="31"/>
      <c r="OCK148" s="35"/>
      <c r="OCL148" s="31"/>
      <c r="OCM148" s="26"/>
      <c r="OCN148" s="14"/>
      <c r="OCO148" s="55"/>
      <c r="OCP148" s="28"/>
      <c r="OCQ148" s="28"/>
      <c r="OCR148" s="31"/>
      <c r="OCS148" s="35"/>
      <c r="OCT148" s="31"/>
      <c r="OCU148" s="26"/>
      <c r="OCV148" s="14"/>
      <c r="OCW148" s="55"/>
      <c r="OCX148" s="28"/>
      <c r="OCY148" s="28"/>
      <c r="OCZ148" s="31"/>
      <c r="ODA148" s="35"/>
      <c r="ODB148" s="31"/>
      <c r="ODC148" s="26"/>
      <c r="ODD148" s="14"/>
      <c r="ODE148" s="55"/>
      <c r="ODF148" s="28"/>
      <c r="ODG148" s="28"/>
      <c r="ODH148" s="31"/>
      <c r="ODI148" s="35"/>
      <c r="ODJ148" s="31"/>
      <c r="ODK148" s="26"/>
      <c r="ODL148" s="14"/>
      <c r="ODM148" s="55"/>
      <c r="ODN148" s="28"/>
      <c r="ODO148" s="28"/>
      <c r="ODP148" s="31"/>
      <c r="ODQ148" s="35"/>
      <c r="ODR148" s="31"/>
      <c r="ODS148" s="26"/>
      <c r="ODT148" s="14"/>
      <c r="ODU148" s="55"/>
      <c r="ODV148" s="28"/>
      <c r="ODW148" s="28"/>
      <c r="ODX148" s="31"/>
      <c r="ODY148" s="35"/>
      <c r="ODZ148" s="31"/>
      <c r="OEA148" s="26"/>
      <c r="OEB148" s="14"/>
      <c r="OEC148" s="55"/>
      <c r="OED148" s="28"/>
      <c r="OEE148" s="28"/>
      <c r="OEF148" s="31"/>
      <c r="OEG148" s="35"/>
      <c r="OEH148" s="31"/>
      <c r="OEI148" s="26"/>
      <c r="OEJ148" s="14"/>
      <c r="OEK148" s="55"/>
      <c r="OEL148" s="28"/>
      <c r="OEM148" s="28"/>
      <c r="OEN148" s="31"/>
      <c r="OEO148" s="35"/>
      <c r="OEP148" s="31"/>
      <c r="OEQ148" s="26"/>
      <c r="OER148" s="14"/>
      <c r="OES148" s="55"/>
      <c r="OET148" s="28"/>
      <c r="OEU148" s="28"/>
      <c r="OEV148" s="31"/>
      <c r="OEW148" s="35"/>
      <c r="OEX148" s="31"/>
      <c r="OEY148" s="26"/>
      <c r="OEZ148" s="14"/>
      <c r="OFA148" s="55"/>
      <c r="OFB148" s="28"/>
      <c r="OFC148" s="28"/>
      <c r="OFD148" s="31"/>
      <c r="OFE148" s="35"/>
      <c r="OFF148" s="31"/>
      <c r="OFG148" s="26"/>
      <c r="OFH148" s="14"/>
      <c r="OFI148" s="55"/>
      <c r="OFJ148" s="28"/>
      <c r="OFK148" s="28"/>
      <c r="OFL148" s="31"/>
      <c r="OFM148" s="35"/>
      <c r="OFN148" s="31"/>
      <c r="OFO148" s="26"/>
      <c r="OFP148" s="14"/>
      <c r="OFQ148" s="55"/>
      <c r="OFR148" s="28"/>
      <c r="OFS148" s="28"/>
      <c r="OFT148" s="31"/>
      <c r="OFU148" s="35"/>
      <c r="OFV148" s="31"/>
      <c r="OFW148" s="26"/>
      <c r="OFX148" s="14"/>
      <c r="OFY148" s="55"/>
      <c r="OFZ148" s="28"/>
      <c r="OGA148" s="28"/>
      <c r="OGB148" s="31"/>
      <c r="OGC148" s="35"/>
      <c r="OGD148" s="31"/>
      <c r="OGE148" s="26"/>
      <c r="OGF148" s="14"/>
      <c r="OGG148" s="55"/>
      <c r="OGH148" s="28"/>
      <c r="OGI148" s="28"/>
      <c r="OGJ148" s="31"/>
      <c r="OGK148" s="35"/>
      <c r="OGL148" s="31"/>
      <c r="OGM148" s="26"/>
      <c r="OGN148" s="14"/>
      <c r="OGO148" s="55"/>
      <c r="OGP148" s="28"/>
      <c r="OGQ148" s="28"/>
      <c r="OGR148" s="31"/>
      <c r="OGS148" s="35"/>
      <c r="OGT148" s="31"/>
      <c r="OGU148" s="26"/>
      <c r="OGV148" s="14"/>
      <c r="OGW148" s="55"/>
      <c r="OGX148" s="28"/>
      <c r="OGY148" s="28"/>
      <c r="OGZ148" s="31"/>
      <c r="OHA148" s="35"/>
      <c r="OHB148" s="31"/>
      <c r="OHC148" s="26"/>
      <c r="OHD148" s="14"/>
      <c r="OHE148" s="55"/>
      <c r="OHF148" s="28"/>
      <c r="OHG148" s="28"/>
      <c r="OHH148" s="31"/>
      <c r="OHI148" s="35"/>
      <c r="OHJ148" s="31"/>
      <c r="OHK148" s="26"/>
      <c r="OHL148" s="14"/>
      <c r="OHM148" s="55"/>
      <c r="OHN148" s="28"/>
      <c r="OHO148" s="28"/>
      <c r="OHP148" s="31"/>
      <c r="OHQ148" s="35"/>
      <c r="OHR148" s="31"/>
      <c r="OHS148" s="26"/>
      <c r="OHT148" s="14"/>
      <c r="OHU148" s="55"/>
      <c r="OHV148" s="28"/>
      <c r="OHW148" s="28"/>
      <c r="OHX148" s="31"/>
      <c r="OHY148" s="35"/>
      <c r="OHZ148" s="31"/>
      <c r="OIA148" s="26"/>
      <c r="OIB148" s="14"/>
      <c r="OIC148" s="55"/>
      <c r="OID148" s="28"/>
      <c r="OIE148" s="28"/>
      <c r="OIF148" s="31"/>
      <c r="OIG148" s="35"/>
      <c r="OIH148" s="31"/>
      <c r="OII148" s="26"/>
      <c r="OIJ148" s="14"/>
      <c r="OIK148" s="55"/>
      <c r="OIL148" s="28"/>
      <c r="OIM148" s="28"/>
      <c r="OIN148" s="31"/>
      <c r="OIO148" s="35"/>
      <c r="OIP148" s="31"/>
      <c r="OIQ148" s="26"/>
      <c r="OIR148" s="14"/>
      <c r="OIS148" s="55"/>
      <c r="OIT148" s="28"/>
      <c r="OIU148" s="28"/>
      <c r="OIV148" s="31"/>
      <c r="OIW148" s="35"/>
      <c r="OIX148" s="31"/>
      <c r="OIY148" s="26"/>
      <c r="OIZ148" s="14"/>
      <c r="OJA148" s="55"/>
      <c r="OJB148" s="28"/>
      <c r="OJC148" s="28"/>
      <c r="OJD148" s="31"/>
      <c r="OJE148" s="35"/>
      <c r="OJF148" s="31"/>
      <c r="OJG148" s="26"/>
      <c r="OJH148" s="14"/>
      <c r="OJI148" s="55"/>
      <c r="OJJ148" s="28"/>
      <c r="OJK148" s="28"/>
      <c r="OJL148" s="31"/>
      <c r="OJM148" s="35"/>
      <c r="OJN148" s="31"/>
      <c r="OJO148" s="26"/>
      <c r="OJP148" s="14"/>
      <c r="OJQ148" s="55"/>
      <c r="OJR148" s="28"/>
      <c r="OJS148" s="28"/>
      <c r="OJT148" s="31"/>
      <c r="OJU148" s="35"/>
      <c r="OJV148" s="31"/>
      <c r="OJW148" s="26"/>
      <c r="OJX148" s="14"/>
      <c r="OJY148" s="55"/>
      <c r="OJZ148" s="28"/>
      <c r="OKA148" s="28"/>
      <c r="OKB148" s="31"/>
      <c r="OKC148" s="35"/>
      <c r="OKD148" s="31"/>
      <c r="OKE148" s="26"/>
      <c r="OKF148" s="14"/>
      <c r="OKG148" s="55"/>
      <c r="OKH148" s="28"/>
      <c r="OKI148" s="28"/>
      <c r="OKJ148" s="31"/>
      <c r="OKK148" s="35"/>
      <c r="OKL148" s="31"/>
      <c r="OKM148" s="26"/>
      <c r="OKN148" s="14"/>
      <c r="OKO148" s="55"/>
      <c r="OKP148" s="28"/>
      <c r="OKQ148" s="28"/>
      <c r="OKR148" s="31"/>
      <c r="OKS148" s="35"/>
      <c r="OKT148" s="31"/>
      <c r="OKU148" s="26"/>
      <c r="OKV148" s="14"/>
      <c r="OKW148" s="55"/>
      <c r="OKX148" s="28"/>
      <c r="OKY148" s="28"/>
      <c r="OKZ148" s="31"/>
      <c r="OLA148" s="35"/>
      <c r="OLB148" s="31"/>
      <c r="OLC148" s="26"/>
      <c r="OLD148" s="14"/>
      <c r="OLE148" s="55"/>
      <c r="OLF148" s="28"/>
      <c r="OLG148" s="28"/>
      <c r="OLH148" s="31"/>
      <c r="OLI148" s="35"/>
      <c r="OLJ148" s="31"/>
      <c r="OLK148" s="26"/>
      <c r="OLL148" s="14"/>
      <c r="OLM148" s="55"/>
      <c r="OLN148" s="28"/>
      <c r="OLO148" s="28"/>
      <c r="OLP148" s="31"/>
      <c r="OLQ148" s="35"/>
      <c r="OLR148" s="31"/>
      <c r="OLS148" s="26"/>
      <c r="OLT148" s="14"/>
      <c r="OLU148" s="55"/>
      <c r="OLV148" s="28"/>
      <c r="OLW148" s="28"/>
      <c r="OLX148" s="31"/>
      <c r="OLY148" s="35"/>
      <c r="OLZ148" s="31"/>
      <c r="OMA148" s="26"/>
      <c r="OMB148" s="14"/>
      <c r="OMC148" s="55"/>
      <c r="OMD148" s="28"/>
      <c r="OME148" s="28"/>
      <c r="OMF148" s="31"/>
      <c r="OMG148" s="35"/>
      <c r="OMH148" s="31"/>
      <c r="OMI148" s="26"/>
      <c r="OMJ148" s="14"/>
      <c r="OMK148" s="55"/>
      <c r="OML148" s="28"/>
      <c r="OMM148" s="28"/>
      <c r="OMN148" s="31"/>
      <c r="OMO148" s="35"/>
      <c r="OMP148" s="31"/>
      <c r="OMQ148" s="26"/>
      <c r="OMR148" s="14"/>
      <c r="OMS148" s="55"/>
      <c r="OMT148" s="28"/>
      <c r="OMU148" s="28"/>
      <c r="OMV148" s="31"/>
      <c r="OMW148" s="35"/>
      <c r="OMX148" s="31"/>
      <c r="OMY148" s="26"/>
      <c r="OMZ148" s="14"/>
      <c r="ONA148" s="55"/>
      <c r="ONB148" s="28"/>
      <c r="ONC148" s="28"/>
      <c r="OND148" s="31"/>
      <c r="ONE148" s="35"/>
      <c r="ONF148" s="31"/>
      <c r="ONG148" s="26"/>
      <c r="ONH148" s="14"/>
      <c r="ONI148" s="55"/>
      <c r="ONJ148" s="28"/>
      <c r="ONK148" s="28"/>
      <c r="ONL148" s="31"/>
      <c r="ONM148" s="35"/>
      <c r="ONN148" s="31"/>
      <c r="ONO148" s="26"/>
      <c r="ONP148" s="14"/>
      <c r="ONQ148" s="55"/>
      <c r="ONR148" s="28"/>
      <c r="ONS148" s="28"/>
      <c r="ONT148" s="31"/>
      <c r="ONU148" s="35"/>
      <c r="ONV148" s="31"/>
      <c r="ONW148" s="26"/>
      <c r="ONX148" s="14"/>
      <c r="ONY148" s="55"/>
      <c r="ONZ148" s="28"/>
      <c r="OOA148" s="28"/>
      <c r="OOB148" s="31"/>
      <c r="OOC148" s="35"/>
      <c r="OOD148" s="31"/>
      <c r="OOE148" s="26"/>
      <c r="OOF148" s="14"/>
      <c r="OOG148" s="55"/>
      <c r="OOH148" s="28"/>
      <c r="OOI148" s="28"/>
      <c r="OOJ148" s="31"/>
      <c r="OOK148" s="35"/>
      <c r="OOL148" s="31"/>
      <c r="OOM148" s="26"/>
      <c r="OON148" s="14"/>
      <c r="OOO148" s="55"/>
      <c r="OOP148" s="28"/>
      <c r="OOQ148" s="28"/>
      <c r="OOR148" s="31"/>
      <c r="OOS148" s="35"/>
      <c r="OOT148" s="31"/>
      <c r="OOU148" s="26"/>
      <c r="OOV148" s="14"/>
      <c r="OOW148" s="55"/>
      <c r="OOX148" s="28"/>
      <c r="OOY148" s="28"/>
      <c r="OOZ148" s="31"/>
      <c r="OPA148" s="35"/>
      <c r="OPB148" s="31"/>
      <c r="OPC148" s="26"/>
      <c r="OPD148" s="14"/>
      <c r="OPE148" s="55"/>
      <c r="OPF148" s="28"/>
      <c r="OPG148" s="28"/>
      <c r="OPH148" s="31"/>
      <c r="OPI148" s="35"/>
      <c r="OPJ148" s="31"/>
      <c r="OPK148" s="26"/>
      <c r="OPL148" s="14"/>
      <c r="OPM148" s="55"/>
      <c r="OPN148" s="28"/>
      <c r="OPO148" s="28"/>
      <c r="OPP148" s="31"/>
      <c r="OPQ148" s="35"/>
      <c r="OPR148" s="31"/>
      <c r="OPS148" s="26"/>
      <c r="OPT148" s="14"/>
      <c r="OPU148" s="55"/>
      <c r="OPV148" s="28"/>
      <c r="OPW148" s="28"/>
      <c r="OPX148" s="31"/>
      <c r="OPY148" s="35"/>
      <c r="OPZ148" s="31"/>
      <c r="OQA148" s="26"/>
      <c r="OQB148" s="14"/>
      <c r="OQC148" s="55"/>
      <c r="OQD148" s="28"/>
      <c r="OQE148" s="28"/>
      <c r="OQF148" s="31"/>
      <c r="OQG148" s="35"/>
      <c r="OQH148" s="31"/>
      <c r="OQI148" s="26"/>
      <c r="OQJ148" s="14"/>
      <c r="OQK148" s="55"/>
      <c r="OQL148" s="28"/>
      <c r="OQM148" s="28"/>
      <c r="OQN148" s="31"/>
      <c r="OQO148" s="35"/>
      <c r="OQP148" s="31"/>
      <c r="OQQ148" s="26"/>
      <c r="OQR148" s="14"/>
      <c r="OQS148" s="55"/>
      <c r="OQT148" s="28"/>
      <c r="OQU148" s="28"/>
      <c r="OQV148" s="31"/>
      <c r="OQW148" s="35"/>
      <c r="OQX148" s="31"/>
      <c r="OQY148" s="26"/>
      <c r="OQZ148" s="14"/>
      <c r="ORA148" s="55"/>
      <c r="ORB148" s="28"/>
      <c r="ORC148" s="28"/>
      <c r="ORD148" s="31"/>
      <c r="ORE148" s="35"/>
      <c r="ORF148" s="31"/>
      <c r="ORG148" s="26"/>
      <c r="ORH148" s="14"/>
      <c r="ORI148" s="55"/>
      <c r="ORJ148" s="28"/>
      <c r="ORK148" s="28"/>
      <c r="ORL148" s="31"/>
      <c r="ORM148" s="35"/>
      <c r="ORN148" s="31"/>
      <c r="ORO148" s="26"/>
      <c r="ORP148" s="14"/>
      <c r="ORQ148" s="55"/>
      <c r="ORR148" s="28"/>
      <c r="ORS148" s="28"/>
      <c r="ORT148" s="31"/>
      <c r="ORU148" s="35"/>
      <c r="ORV148" s="31"/>
      <c r="ORW148" s="26"/>
      <c r="ORX148" s="14"/>
      <c r="ORY148" s="55"/>
      <c r="ORZ148" s="28"/>
      <c r="OSA148" s="28"/>
      <c r="OSB148" s="31"/>
      <c r="OSC148" s="35"/>
      <c r="OSD148" s="31"/>
      <c r="OSE148" s="26"/>
      <c r="OSF148" s="14"/>
      <c r="OSG148" s="55"/>
      <c r="OSH148" s="28"/>
      <c r="OSI148" s="28"/>
      <c r="OSJ148" s="31"/>
      <c r="OSK148" s="35"/>
      <c r="OSL148" s="31"/>
      <c r="OSM148" s="26"/>
      <c r="OSN148" s="14"/>
      <c r="OSO148" s="55"/>
      <c r="OSP148" s="28"/>
      <c r="OSQ148" s="28"/>
      <c r="OSR148" s="31"/>
      <c r="OSS148" s="35"/>
      <c r="OST148" s="31"/>
      <c r="OSU148" s="26"/>
      <c r="OSV148" s="14"/>
      <c r="OSW148" s="55"/>
      <c r="OSX148" s="28"/>
      <c r="OSY148" s="28"/>
      <c r="OSZ148" s="31"/>
      <c r="OTA148" s="35"/>
      <c r="OTB148" s="31"/>
      <c r="OTC148" s="26"/>
      <c r="OTD148" s="14"/>
      <c r="OTE148" s="55"/>
      <c r="OTF148" s="28"/>
      <c r="OTG148" s="28"/>
      <c r="OTH148" s="31"/>
      <c r="OTI148" s="35"/>
      <c r="OTJ148" s="31"/>
      <c r="OTK148" s="26"/>
      <c r="OTL148" s="14"/>
      <c r="OTM148" s="55"/>
      <c r="OTN148" s="28"/>
      <c r="OTO148" s="28"/>
      <c r="OTP148" s="31"/>
      <c r="OTQ148" s="35"/>
      <c r="OTR148" s="31"/>
      <c r="OTS148" s="26"/>
      <c r="OTT148" s="14"/>
      <c r="OTU148" s="55"/>
      <c r="OTV148" s="28"/>
      <c r="OTW148" s="28"/>
      <c r="OTX148" s="31"/>
      <c r="OTY148" s="35"/>
      <c r="OTZ148" s="31"/>
      <c r="OUA148" s="26"/>
      <c r="OUB148" s="14"/>
      <c r="OUC148" s="55"/>
      <c r="OUD148" s="28"/>
      <c r="OUE148" s="28"/>
      <c r="OUF148" s="31"/>
      <c r="OUG148" s="35"/>
      <c r="OUH148" s="31"/>
      <c r="OUI148" s="26"/>
      <c r="OUJ148" s="14"/>
      <c r="OUK148" s="55"/>
      <c r="OUL148" s="28"/>
      <c r="OUM148" s="28"/>
      <c r="OUN148" s="31"/>
      <c r="OUO148" s="35"/>
      <c r="OUP148" s="31"/>
      <c r="OUQ148" s="26"/>
      <c r="OUR148" s="14"/>
      <c r="OUS148" s="55"/>
      <c r="OUT148" s="28"/>
      <c r="OUU148" s="28"/>
      <c r="OUV148" s="31"/>
      <c r="OUW148" s="35"/>
      <c r="OUX148" s="31"/>
      <c r="OUY148" s="26"/>
      <c r="OUZ148" s="14"/>
      <c r="OVA148" s="55"/>
      <c r="OVB148" s="28"/>
      <c r="OVC148" s="28"/>
      <c r="OVD148" s="31"/>
      <c r="OVE148" s="35"/>
      <c r="OVF148" s="31"/>
      <c r="OVG148" s="26"/>
      <c r="OVH148" s="14"/>
      <c r="OVI148" s="55"/>
      <c r="OVJ148" s="28"/>
      <c r="OVK148" s="28"/>
      <c r="OVL148" s="31"/>
      <c r="OVM148" s="35"/>
      <c r="OVN148" s="31"/>
      <c r="OVO148" s="26"/>
      <c r="OVP148" s="14"/>
      <c r="OVQ148" s="55"/>
      <c r="OVR148" s="28"/>
      <c r="OVS148" s="28"/>
      <c r="OVT148" s="31"/>
      <c r="OVU148" s="35"/>
      <c r="OVV148" s="31"/>
      <c r="OVW148" s="26"/>
      <c r="OVX148" s="14"/>
      <c r="OVY148" s="55"/>
      <c r="OVZ148" s="28"/>
      <c r="OWA148" s="28"/>
      <c r="OWB148" s="31"/>
      <c r="OWC148" s="35"/>
      <c r="OWD148" s="31"/>
      <c r="OWE148" s="26"/>
      <c r="OWF148" s="14"/>
      <c r="OWG148" s="55"/>
      <c r="OWH148" s="28"/>
      <c r="OWI148" s="28"/>
      <c r="OWJ148" s="31"/>
      <c r="OWK148" s="35"/>
      <c r="OWL148" s="31"/>
      <c r="OWM148" s="26"/>
      <c r="OWN148" s="14"/>
      <c r="OWO148" s="55"/>
      <c r="OWP148" s="28"/>
      <c r="OWQ148" s="28"/>
      <c r="OWR148" s="31"/>
      <c r="OWS148" s="35"/>
      <c r="OWT148" s="31"/>
      <c r="OWU148" s="26"/>
      <c r="OWV148" s="14"/>
      <c r="OWW148" s="55"/>
      <c r="OWX148" s="28"/>
      <c r="OWY148" s="28"/>
      <c r="OWZ148" s="31"/>
      <c r="OXA148" s="35"/>
      <c r="OXB148" s="31"/>
      <c r="OXC148" s="26"/>
      <c r="OXD148" s="14"/>
      <c r="OXE148" s="55"/>
      <c r="OXF148" s="28"/>
      <c r="OXG148" s="28"/>
      <c r="OXH148" s="31"/>
      <c r="OXI148" s="35"/>
      <c r="OXJ148" s="31"/>
      <c r="OXK148" s="26"/>
      <c r="OXL148" s="14"/>
      <c r="OXM148" s="55"/>
      <c r="OXN148" s="28"/>
      <c r="OXO148" s="28"/>
      <c r="OXP148" s="31"/>
      <c r="OXQ148" s="35"/>
      <c r="OXR148" s="31"/>
      <c r="OXS148" s="26"/>
      <c r="OXT148" s="14"/>
      <c r="OXU148" s="55"/>
      <c r="OXV148" s="28"/>
      <c r="OXW148" s="28"/>
      <c r="OXX148" s="31"/>
      <c r="OXY148" s="35"/>
      <c r="OXZ148" s="31"/>
      <c r="OYA148" s="26"/>
      <c r="OYB148" s="14"/>
      <c r="OYC148" s="55"/>
      <c r="OYD148" s="28"/>
      <c r="OYE148" s="28"/>
      <c r="OYF148" s="31"/>
      <c r="OYG148" s="35"/>
      <c r="OYH148" s="31"/>
      <c r="OYI148" s="26"/>
      <c r="OYJ148" s="14"/>
      <c r="OYK148" s="55"/>
      <c r="OYL148" s="28"/>
      <c r="OYM148" s="28"/>
      <c r="OYN148" s="31"/>
      <c r="OYO148" s="35"/>
      <c r="OYP148" s="31"/>
      <c r="OYQ148" s="26"/>
      <c r="OYR148" s="14"/>
      <c r="OYS148" s="55"/>
      <c r="OYT148" s="28"/>
      <c r="OYU148" s="28"/>
      <c r="OYV148" s="31"/>
      <c r="OYW148" s="35"/>
      <c r="OYX148" s="31"/>
      <c r="OYY148" s="26"/>
      <c r="OYZ148" s="14"/>
      <c r="OZA148" s="55"/>
      <c r="OZB148" s="28"/>
      <c r="OZC148" s="28"/>
      <c r="OZD148" s="31"/>
      <c r="OZE148" s="35"/>
      <c r="OZF148" s="31"/>
      <c r="OZG148" s="26"/>
      <c r="OZH148" s="14"/>
      <c r="OZI148" s="55"/>
      <c r="OZJ148" s="28"/>
      <c r="OZK148" s="28"/>
      <c r="OZL148" s="31"/>
      <c r="OZM148" s="35"/>
      <c r="OZN148" s="31"/>
      <c r="OZO148" s="26"/>
      <c r="OZP148" s="14"/>
      <c r="OZQ148" s="55"/>
      <c r="OZR148" s="28"/>
      <c r="OZS148" s="28"/>
      <c r="OZT148" s="31"/>
      <c r="OZU148" s="35"/>
      <c r="OZV148" s="31"/>
      <c r="OZW148" s="26"/>
      <c r="OZX148" s="14"/>
      <c r="OZY148" s="55"/>
      <c r="OZZ148" s="28"/>
      <c r="PAA148" s="28"/>
      <c r="PAB148" s="31"/>
      <c r="PAC148" s="35"/>
      <c r="PAD148" s="31"/>
      <c r="PAE148" s="26"/>
      <c r="PAF148" s="14"/>
      <c r="PAG148" s="55"/>
      <c r="PAH148" s="28"/>
      <c r="PAI148" s="28"/>
      <c r="PAJ148" s="31"/>
      <c r="PAK148" s="35"/>
      <c r="PAL148" s="31"/>
      <c r="PAM148" s="26"/>
      <c r="PAN148" s="14"/>
      <c r="PAO148" s="55"/>
      <c r="PAP148" s="28"/>
      <c r="PAQ148" s="28"/>
      <c r="PAR148" s="31"/>
      <c r="PAS148" s="35"/>
      <c r="PAT148" s="31"/>
      <c r="PAU148" s="26"/>
      <c r="PAV148" s="14"/>
      <c r="PAW148" s="55"/>
      <c r="PAX148" s="28"/>
      <c r="PAY148" s="28"/>
      <c r="PAZ148" s="31"/>
      <c r="PBA148" s="35"/>
      <c r="PBB148" s="31"/>
      <c r="PBC148" s="26"/>
      <c r="PBD148" s="14"/>
      <c r="PBE148" s="55"/>
      <c r="PBF148" s="28"/>
      <c r="PBG148" s="28"/>
      <c r="PBH148" s="31"/>
      <c r="PBI148" s="35"/>
      <c r="PBJ148" s="31"/>
      <c r="PBK148" s="26"/>
      <c r="PBL148" s="14"/>
      <c r="PBM148" s="55"/>
      <c r="PBN148" s="28"/>
      <c r="PBO148" s="28"/>
      <c r="PBP148" s="31"/>
      <c r="PBQ148" s="35"/>
      <c r="PBR148" s="31"/>
      <c r="PBS148" s="26"/>
      <c r="PBT148" s="14"/>
      <c r="PBU148" s="55"/>
      <c r="PBV148" s="28"/>
      <c r="PBW148" s="28"/>
      <c r="PBX148" s="31"/>
      <c r="PBY148" s="35"/>
      <c r="PBZ148" s="31"/>
      <c r="PCA148" s="26"/>
      <c r="PCB148" s="14"/>
      <c r="PCC148" s="55"/>
      <c r="PCD148" s="28"/>
      <c r="PCE148" s="28"/>
      <c r="PCF148" s="31"/>
      <c r="PCG148" s="35"/>
      <c r="PCH148" s="31"/>
      <c r="PCI148" s="26"/>
      <c r="PCJ148" s="14"/>
      <c r="PCK148" s="55"/>
      <c r="PCL148" s="28"/>
      <c r="PCM148" s="28"/>
      <c r="PCN148" s="31"/>
      <c r="PCO148" s="35"/>
      <c r="PCP148" s="31"/>
      <c r="PCQ148" s="26"/>
      <c r="PCR148" s="14"/>
      <c r="PCS148" s="55"/>
      <c r="PCT148" s="28"/>
      <c r="PCU148" s="28"/>
      <c r="PCV148" s="31"/>
      <c r="PCW148" s="35"/>
      <c r="PCX148" s="31"/>
      <c r="PCY148" s="26"/>
      <c r="PCZ148" s="14"/>
      <c r="PDA148" s="55"/>
      <c r="PDB148" s="28"/>
      <c r="PDC148" s="28"/>
      <c r="PDD148" s="31"/>
      <c r="PDE148" s="35"/>
      <c r="PDF148" s="31"/>
      <c r="PDG148" s="26"/>
      <c r="PDH148" s="14"/>
      <c r="PDI148" s="55"/>
      <c r="PDJ148" s="28"/>
      <c r="PDK148" s="28"/>
      <c r="PDL148" s="31"/>
      <c r="PDM148" s="35"/>
      <c r="PDN148" s="31"/>
      <c r="PDO148" s="26"/>
      <c r="PDP148" s="14"/>
      <c r="PDQ148" s="55"/>
      <c r="PDR148" s="28"/>
      <c r="PDS148" s="28"/>
      <c r="PDT148" s="31"/>
      <c r="PDU148" s="35"/>
      <c r="PDV148" s="31"/>
      <c r="PDW148" s="26"/>
      <c r="PDX148" s="14"/>
      <c r="PDY148" s="55"/>
      <c r="PDZ148" s="28"/>
      <c r="PEA148" s="28"/>
      <c r="PEB148" s="31"/>
      <c r="PEC148" s="35"/>
      <c r="PED148" s="31"/>
      <c r="PEE148" s="26"/>
      <c r="PEF148" s="14"/>
      <c r="PEG148" s="55"/>
      <c r="PEH148" s="28"/>
      <c r="PEI148" s="28"/>
      <c r="PEJ148" s="31"/>
      <c r="PEK148" s="35"/>
      <c r="PEL148" s="31"/>
      <c r="PEM148" s="26"/>
      <c r="PEN148" s="14"/>
      <c r="PEO148" s="55"/>
      <c r="PEP148" s="28"/>
      <c r="PEQ148" s="28"/>
      <c r="PER148" s="31"/>
      <c r="PES148" s="35"/>
      <c r="PET148" s="31"/>
      <c r="PEU148" s="26"/>
      <c r="PEV148" s="14"/>
      <c r="PEW148" s="55"/>
      <c r="PEX148" s="28"/>
      <c r="PEY148" s="28"/>
      <c r="PEZ148" s="31"/>
      <c r="PFA148" s="35"/>
      <c r="PFB148" s="31"/>
      <c r="PFC148" s="26"/>
      <c r="PFD148" s="14"/>
      <c r="PFE148" s="55"/>
      <c r="PFF148" s="28"/>
      <c r="PFG148" s="28"/>
      <c r="PFH148" s="31"/>
      <c r="PFI148" s="35"/>
      <c r="PFJ148" s="31"/>
      <c r="PFK148" s="26"/>
      <c r="PFL148" s="14"/>
      <c r="PFM148" s="55"/>
      <c r="PFN148" s="28"/>
      <c r="PFO148" s="28"/>
      <c r="PFP148" s="31"/>
      <c r="PFQ148" s="35"/>
      <c r="PFR148" s="31"/>
      <c r="PFS148" s="26"/>
      <c r="PFT148" s="14"/>
      <c r="PFU148" s="55"/>
      <c r="PFV148" s="28"/>
      <c r="PFW148" s="28"/>
      <c r="PFX148" s="31"/>
      <c r="PFY148" s="35"/>
      <c r="PFZ148" s="31"/>
      <c r="PGA148" s="26"/>
      <c r="PGB148" s="14"/>
      <c r="PGC148" s="55"/>
      <c r="PGD148" s="28"/>
      <c r="PGE148" s="28"/>
      <c r="PGF148" s="31"/>
      <c r="PGG148" s="35"/>
      <c r="PGH148" s="31"/>
      <c r="PGI148" s="26"/>
      <c r="PGJ148" s="14"/>
      <c r="PGK148" s="55"/>
      <c r="PGL148" s="28"/>
      <c r="PGM148" s="28"/>
      <c r="PGN148" s="31"/>
      <c r="PGO148" s="35"/>
      <c r="PGP148" s="31"/>
      <c r="PGQ148" s="26"/>
      <c r="PGR148" s="14"/>
      <c r="PGS148" s="55"/>
      <c r="PGT148" s="28"/>
      <c r="PGU148" s="28"/>
      <c r="PGV148" s="31"/>
      <c r="PGW148" s="35"/>
      <c r="PGX148" s="31"/>
      <c r="PGY148" s="26"/>
      <c r="PGZ148" s="14"/>
      <c r="PHA148" s="55"/>
      <c r="PHB148" s="28"/>
      <c r="PHC148" s="28"/>
      <c r="PHD148" s="31"/>
      <c r="PHE148" s="35"/>
      <c r="PHF148" s="31"/>
      <c r="PHG148" s="26"/>
      <c r="PHH148" s="14"/>
      <c r="PHI148" s="55"/>
      <c r="PHJ148" s="28"/>
      <c r="PHK148" s="28"/>
      <c r="PHL148" s="31"/>
      <c r="PHM148" s="35"/>
      <c r="PHN148" s="31"/>
      <c r="PHO148" s="26"/>
      <c r="PHP148" s="14"/>
      <c r="PHQ148" s="55"/>
      <c r="PHR148" s="28"/>
      <c r="PHS148" s="28"/>
      <c r="PHT148" s="31"/>
      <c r="PHU148" s="35"/>
      <c r="PHV148" s="31"/>
      <c r="PHW148" s="26"/>
      <c r="PHX148" s="14"/>
      <c r="PHY148" s="55"/>
      <c r="PHZ148" s="28"/>
      <c r="PIA148" s="28"/>
      <c r="PIB148" s="31"/>
      <c r="PIC148" s="35"/>
      <c r="PID148" s="31"/>
      <c r="PIE148" s="26"/>
      <c r="PIF148" s="14"/>
      <c r="PIG148" s="55"/>
      <c r="PIH148" s="28"/>
      <c r="PII148" s="28"/>
      <c r="PIJ148" s="31"/>
      <c r="PIK148" s="35"/>
      <c r="PIL148" s="31"/>
      <c r="PIM148" s="26"/>
      <c r="PIN148" s="14"/>
      <c r="PIO148" s="55"/>
      <c r="PIP148" s="28"/>
      <c r="PIQ148" s="28"/>
      <c r="PIR148" s="31"/>
      <c r="PIS148" s="35"/>
      <c r="PIT148" s="31"/>
      <c r="PIU148" s="26"/>
      <c r="PIV148" s="14"/>
      <c r="PIW148" s="55"/>
      <c r="PIX148" s="28"/>
      <c r="PIY148" s="28"/>
      <c r="PIZ148" s="31"/>
      <c r="PJA148" s="35"/>
      <c r="PJB148" s="31"/>
      <c r="PJC148" s="26"/>
      <c r="PJD148" s="14"/>
      <c r="PJE148" s="55"/>
      <c r="PJF148" s="28"/>
      <c r="PJG148" s="28"/>
      <c r="PJH148" s="31"/>
      <c r="PJI148" s="35"/>
      <c r="PJJ148" s="31"/>
      <c r="PJK148" s="26"/>
      <c r="PJL148" s="14"/>
      <c r="PJM148" s="55"/>
      <c r="PJN148" s="28"/>
      <c r="PJO148" s="28"/>
      <c r="PJP148" s="31"/>
      <c r="PJQ148" s="35"/>
      <c r="PJR148" s="31"/>
      <c r="PJS148" s="26"/>
      <c r="PJT148" s="14"/>
      <c r="PJU148" s="55"/>
      <c r="PJV148" s="28"/>
      <c r="PJW148" s="28"/>
      <c r="PJX148" s="31"/>
      <c r="PJY148" s="35"/>
      <c r="PJZ148" s="31"/>
      <c r="PKA148" s="26"/>
      <c r="PKB148" s="14"/>
      <c r="PKC148" s="55"/>
      <c r="PKD148" s="28"/>
      <c r="PKE148" s="28"/>
      <c r="PKF148" s="31"/>
      <c r="PKG148" s="35"/>
      <c r="PKH148" s="31"/>
      <c r="PKI148" s="26"/>
      <c r="PKJ148" s="14"/>
      <c r="PKK148" s="55"/>
      <c r="PKL148" s="28"/>
      <c r="PKM148" s="28"/>
      <c r="PKN148" s="31"/>
      <c r="PKO148" s="35"/>
      <c r="PKP148" s="31"/>
      <c r="PKQ148" s="26"/>
      <c r="PKR148" s="14"/>
      <c r="PKS148" s="55"/>
      <c r="PKT148" s="28"/>
      <c r="PKU148" s="28"/>
      <c r="PKV148" s="31"/>
      <c r="PKW148" s="35"/>
      <c r="PKX148" s="31"/>
      <c r="PKY148" s="26"/>
      <c r="PKZ148" s="14"/>
      <c r="PLA148" s="55"/>
      <c r="PLB148" s="28"/>
      <c r="PLC148" s="28"/>
      <c r="PLD148" s="31"/>
      <c r="PLE148" s="35"/>
      <c r="PLF148" s="31"/>
      <c r="PLG148" s="26"/>
      <c r="PLH148" s="14"/>
      <c r="PLI148" s="55"/>
      <c r="PLJ148" s="28"/>
      <c r="PLK148" s="28"/>
      <c r="PLL148" s="31"/>
      <c r="PLM148" s="35"/>
      <c r="PLN148" s="31"/>
      <c r="PLO148" s="26"/>
      <c r="PLP148" s="14"/>
      <c r="PLQ148" s="55"/>
      <c r="PLR148" s="28"/>
      <c r="PLS148" s="28"/>
      <c r="PLT148" s="31"/>
      <c r="PLU148" s="35"/>
      <c r="PLV148" s="31"/>
      <c r="PLW148" s="26"/>
      <c r="PLX148" s="14"/>
      <c r="PLY148" s="55"/>
      <c r="PLZ148" s="28"/>
      <c r="PMA148" s="28"/>
      <c r="PMB148" s="31"/>
      <c r="PMC148" s="35"/>
      <c r="PMD148" s="31"/>
      <c r="PME148" s="26"/>
      <c r="PMF148" s="14"/>
      <c r="PMG148" s="55"/>
      <c r="PMH148" s="28"/>
      <c r="PMI148" s="28"/>
      <c r="PMJ148" s="31"/>
      <c r="PMK148" s="35"/>
      <c r="PML148" s="31"/>
      <c r="PMM148" s="26"/>
      <c r="PMN148" s="14"/>
      <c r="PMO148" s="55"/>
      <c r="PMP148" s="28"/>
      <c r="PMQ148" s="28"/>
      <c r="PMR148" s="31"/>
      <c r="PMS148" s="35"/>
      <c r="PMT148" s="31"/>
      <c r="PMU148" s="26"/>
      <c r="PMV148" s="14"/>
      <c r="PMW148" s="55"/>
      <c r="PMX148" s="28"/>
      <c r="PMY148" s="28"/>
      <c r="PMZ148" s="31"/>
      <c r="PNA148" s="35"/>
      <c r="PNB148" s="31"/>
      <c r="PNC148" s="26"/>
      <c r="PND148" s="14"/>
      <c r="PNE148" s="55"/>
      <c r="PNF148" s="28"/>
      <c r="PNG148" s="28"/>
      <c r="PNH148" s="31"/>
      <c r="PNI148" s="35"/>
      <c r="PNJ148" s="31"/>
      <c r="PNK148" s="26"/>
      <c r="PNL148" s="14"/>
      <c r="PNM148" s="55"/>
      <c r="PNN148" s="28"/>
      <c r="PNO148" s="28"/>
      <c r="PNP148" s="31"/>
      <c r="PNQ148" s="35"/>
      <c r="PNR148" s="31"/>
      <c r="PNS148" s="26"/>
      <c r="PNT148" s="14"/>
      <c r="PNU148" s="55"/>
      <c r="PNV148" s="28"/>
      <c r="PNW148" s="28"/>
      <c r="PNX148" s="31"/>
      <c r="PNY148" s="35"/>
      <c r="PNZ148" s="31"/>
      <c r="POA148" s="26"/>
      <c r="POB148" s="14"/>
      <c r="POC148" s="55"/>
      <c r="POD148" s="28"/>
      <c r="POE148" s="28"/>
      <c r="POF148" s="31"/>
      <c r="POG148" s="35"/>
      <c r="POH148" s="31"/>
      <c r="POI148" s="26"/>
      <c r="POJ148" s="14"/>
      <c r="POK148" s="55"/>
      <c r="POL148" s="28"/>
      <c r="POM148" s="28"/>
      <c r="PON148" s="31"/>
      <c r="POO148" s="35"/>
      <c r="POP148" s="31"/>
      <c r="POQ148" s="26"/>
      <c r="POR148" s="14"/>
      <c r="POS148" s="55"/>
      <c r="POT148" s="28"/>
      <c r="POU148" s="28"/>
      <c r="POV148" s="31"/>
      <c r="POW148" s="35"/>
      <c r="POX148" s="31"/>
      <c r="POY148" s="26"/>
      <c r="POZ148" s="14"/>
      <c r="PPA148" s="55"/>
      <c r="PPB148" s="28"/>
      <c r="PPC148" s="28"/>
      <c r="PPD148" s="31"/>
      <c r="PPE148" s="35"/>
      <c r="PPF148" s="31"/>
      <c r="PPG148" s="26"/>
      <c r="PPH148" s="14"/>
      <c r="PPI148" s="55"/>
      <c r="PPJ148" s="28"/>
      <c r="PPK148" s="28"/>
      <c r="PPL148" s="31"/>
      <c r="PPM148" s="35"/>
      <c r="PPN148" s="31"/>
      <c r="PPO148" s="26"/>
      <c r="PPP148" s="14"/>
      <c r="PPQ148" s="55"/>
      <c r="PPR148" s="28"/>
      <c r="PPS148" s="28"/>
      <c r="PPT148" s="31"/>
      <c r="PPU148" s="35"/>
      <c r="PPV148" s="31"/>
      <c r="PPW148" s="26"/>
      <c r="PPX148" s="14"/>
      <c r="PPY148" s="55"/>
      <c r="PPZ148" s="28"/>
      <c r="PQA148" s="28"/>
      <c r="PQB148" s="31"/>
      <c r="PQC148" s="35"/>
      <c r="PQD148" s="31"/>
      <c r="PQE148" s="26"/>
      <c r="PQF148" s="14"/>
      <c r="PQG148" s="55"/>
      <c r="PQH148" s="28"/>
      <c r="PQI148" s="28"/>
      <c r="PQJ148" s="31"/>
      <c r="PQK148" s="35"/>
      <c r="PQL148" s="31"/>
      <c r="PQM148" s="26"/>
      <c r="PQN148" s="14"/>
      <c r="PQO148" s="55"/>
      <c r="PQP148" s="28"/>
      <c r="PQQ148" s="28"/>
      <c r="PQR148" s="31"/>
      <c r="PQS148" s="35"/>
      <c r="PQT148" s="31"/>
      <c r="PQU148" s="26"/>
      <c r="PQV148" s="14"/>
      <c r="PQW148" s="55"/>
      <c r="PQX148" s="28"/>
      <c r="PQY148" s="28"/>
      <c r="PQZ148" s="31"/>
      <c r="PRA148" s="35"/>
      <c r="PRB148" s="31"/>
      <c r="PRC148" s="26"/>
      <c r="PRD148" s="14"/>
      <c r="PRE148" s="55"/>
      <c r="PRF148" s="28"/>
      <c r="PRG148" s="28"/>
      <c r="PRH148" s="31"/>
      <c r="PRI148" s="35"/>
      <c r="PRJ148" s="31"/>
      <c r="PRK148" s="26"/>
      <c r="PRL148" s="14"/>
      <c r="PRM148" s="55"/>
      <c r="PRN148" s="28"/>
      <c r="PRO148" s="28"/>
      <c r="PRP148" s="31"/>
      <c r="PRQ148" s="35"/>
      <c r="PRR148" s="31"/>
      <c r="PRS148" s="26"/>
      <c r="PRT148" s="14"/>
      <c r="PRU148" s="55"/>
      <c r="PRV148" s="28"/>
      <c r="PRW148" s="28"/>
      <c r="PRX148" s="31"/>
      <c r="PRY148" s="35"/>
      <c r="PRZ148" s="31"/>
      <c r="PSA148" s="26"/>
      <c r="PSB148" s="14"/>
      <c r="PSC148" s="55"/>
      <c r="PSD148" s="28"/>
      <c r="PSE148" s="28"/>
      <c r="PSF148" s="31"/>
      <c r="PSG148" s="35"/>
      <c r="PSH148" s="31"/>
      <c r="PSI148" s="26"/>
      <c r="PSJ148" s="14"/>
      <c r="PSK148" s="55"/>
      <c r="PSL148" s="28"/>
      <c r="PSM148" s="28"/>
      <c r="PSN148" s="31"/>
      <c r="PSO148" s="35"/>
      <c r="PSP148" s="31"/>
      <c r="PSQ148" s="26"/>
      <c r="PSR148" s="14"/>
      <c r="PSS148" s="55"/>
      <c r="PST148" s="28"/>
      <c r="PSU148" s="28"/>
      <c r="PSV148" s="31"/>
      <c r="PSW148" s="35"/>
      <c r="PSX148" s="31"/>
      <c r="PSY148" s="26"/>
      <c r="PSZ148" s="14"/>
      <c r="PTA148" s="55"/>
      <c r="PTB148" s="28"/>
      <c r="PTC148" s="28"/>
      <c r="PTD148" s="31"/>
      <c r="PTE148" s="35"/>
      <c r="PTF148" s="31"/>
      <c r="PTG148" s="26"/>
      <c r="PTH148" s="14"/>
      <c r="PTI148" s="55"/>
      <c r="PTJ148" s="28"/>
      <c r="PTK148" s="28"/>
      <c r="PTL148" s="31"/>
      <c r="PTM148" s="35"/>
      <c r="PTN148" s="31"/>
      <c r="PTO148" s="26"/>
      <c r="PTP148" s="14"/>
      <c r="PTQ148" s="55"/>
      <c r="PTR148" s="28"/>
      <c r="PTS148" s="28"/>
      <c r="PTT148" s="31"/>
      <c r="PTU148" s="35"/>
      <c r="PTV148" s="31"/>
      <c r="PTW148" s="26"/>
      <c r="PTX148" s="14"/>
      <c r="PTY148" s="55"/>
      <c r="PTZ148" s="28"/>
      <c r="PUA148" s="28"/>
      <c r="PUB148" s="31"/>
      <c r="PUC148" s="35"/>
      <c r="PUD148" s="31"/>
      <c r="PUE148" s="26"/>
      <c r="PUF148" s="14"/>
      <c r="PUG148" s="55"/>
      <c r="PUH148" s="28"/>
      <c r="PUI148" s="28"/>
      <c r="PUJ148" s="31"/>
      <c r="PUK148" s="35"/>
      <c r="PUL148" s="31"/>
      <c r="PUM148" s="26"/>
      <c r="PUN148" s="14"/>
      <c r="PUO148" s="55"/>
      <c r="PUP148" s="28"/>
      <c r="PUQ148" s="28"/>
      <c r="PUR148" s="31"/>
      <c r="PUS148" s="35"/>
      <c r="PUT148" s="31"/>
      <c r="PUU148" s="26"/>
      <c r="PUV148" s="14"/>
      <c r="PUW148" s="55"/>
      <c r="PUX148" s="28"/>
      <c r="PUY148" s="28"/>
      <c r="PUZ148" s="31"/>
      <c r="PVA148" s="35"/>
      <c r="PVB148" s="31"/>
      <c r="PVC148" s="26"/>
      <c r="PVD148" s="14"/>
      <c r="PVE148" s="55"/>
      <c r="PVF148" s="28"/>
      <c r="PVG148" s="28"/>
      <c r="PVH148" s="31"/>
      <c r="PVI148" s="35"/>
      <c r="PVJ148" s="31"/>
      <c r="PVK148" s="26"/>
      <c r="PVL148" s="14"/>
      <c r="PVM148" s="55"/>
      <c r="PVN148" s="28"/>
      <c r="PVO148" s="28"/>
      <c r="PVP148" s="31"/>
      <c r="PVQ148" s="35"/>
      <c r="PVR148" s="31"/>
      <c r="PVS148" s="26"/>
      <c r="PVT148" s="14"/>
      <c r="PVU148" s="55"/>
      <c r="PVV148" s="28"/>
      <c r="PVW148" s="28"/>
      <c r="PVX148" s="31"/>
      <c r="PVY148" s="35"/>
      <c r="PVZ148" s="31"/>
      <c r="PWA148" s="26"/>
      <c r="PWB148" s="14"/>
      <c r="PWC148" s="55"/>
      <c r="PWD148" s="28"/>
      <c r="PWE148" s="28"/>
      <c r="PWF148" s="31"/>
      <c r="PWG148" s="35"/>
      <c r="PWH148" s="31"/>
      <c r="PWI148" s="26"/>
      <c r="PWJ148" s="14"/>
      <c r="PWK148" s="55"/>
      <c r="PWL148" s="28"/>
      <c r="PWM148" s="28"/>
      <c r="PWN148" s="31"/>
      <c r="PWO148" s="35"/>
      <c r="PWP148" s="31"/>
      <c r="PWQ148" s="26"/>
      <c r="PWR148" s="14"/>
      <c r="PWS148" s="55"/>
      <c r="PWT148" s="28"/>
      <c r="PWU148" s="28"/>
      <c r="PWV148" s="31"/>
      <c r="PWW148" s="35"/>
      <c r="PWX148" s="31"/>
      <c r="PWY148" s="26"/>
      <c r="PWZ148" s="14"/>
      <c r="PXA148" s="55"/>
      <c r="PXB148" s="28"/>
      <c r="PXC148" s="28"/>
      <c r="PXD148" s="31"/>
      <c r="PXE148" s="35"/>
      <c r="PXF148" s="31"/>
      <c r="PXG148" s="26"/>
      <c r="PXH148" s="14"/>
      <c r="PXI148" s="55"/>
      <c r="PXJ148" s="28"/>
      <c r="PXK148" s="28"/>
      <c r="PXL148" s="31"/>
      <c r="PXM148" s="35"/>
      <c r="PXN148" s="31"/>
      <c r="PXO148" s="26"/>
      <c r="PXP148" s="14"/>
      <c r="PXQ148" s="55"/>
      <c r="PXR148" s="28"/>
      <c r="PXS148" s="28"/>
      <c r="PXT148" s="31"/>
      <c r="PXU148" s="35"/>
      <c r="PXV148" s="31"/>
      <c r="PXW148" s="26"/>
      <c r="PXX148" s="14"/>
      <c r="PXY148" s="55"/>
      <c r="PXZ148" s="28"/>
      <c r="PYA148" s="28"/>
      <c r="PYB148" s="31"/>
      <c r="PYC148" s="35"/>
      <c r="PYD148" s="31"/>
      <c r="PYE148" s="26"/>
      <c r="PYF148" s="14"/>
      <c r="PYG148" s="55"/>
      <c r="PYH148" s="28"/>
      <c r="PYI148" s="28"/>
      <c r="PYJ148" s="31"/>
      <c r="PYK148" s="35"/>
      <c r="PYL148" s="31"/>
      <c r="PYM148" s="26"/>
      <c r="PYN148" s="14"/>
      <c r="PYO148" s="55"/>
      <c r="PYP148" s="28"/>
      <c r="PYQ148" s="28"/>
      <c r="PYR148" s="31"/>
      <c r="PYS148" s="35"/>
      <c r="PYT148" s="31"/>
      <c r="PYU148" s="26"/>
      <c r="PYV148" s="14"/>
      <c r="PYW148" s="55"/>
      <c r="PYX148" s="28"/>
      <c r="PYY148" s="28"/>
      <c r="PYZ148" s="31"/>
      <c r="PZA148" s="35"/>
      <c r="PZB148" s="31"/>
      <c r="PZC148" s="26"/>
      <c r="PZD148" s="14"/>
      <c r="PZE148" s="55"/>
      <c r="PZF148" s="28"/>
      <c r="PZG148" s="28"/>
      <c r="PZH148" s="31"/>
      <c r="PZI148" s="35"/>
      <c r="PZJ148" s="31"/>
      <c r="PZK148" s="26"/>
      <c r="PZL148" s="14"/>
      <c r="PZM148" s="55"/>
      <c r="PZN148" s="28"/>
      <c r="PZO148" s="28"/>
      <c r="PZP148" s="31"/>
      <c r="PZQ148" s="35"/>
      <c r="PZR148" s="31"/>
      <c r="PZS148" s="26"/>
      <c r="PZT148" s="14"/>
      <c r="PZU148" s="55"/>
      <c r="PZV148" s="28"/>
      <c r="PZW148" s="28"/>
      <c r="PZX148" s="31"/>
      <c r="PZY148" s="35"/>
      <c r="PZZ148" s="31"/>
      <c r="QAA148" s="26"/>
      <c r="QAB148" s="14"/>
      <c r="QAC148" s="55"/>
      <c r="QAD148" s="28"/>
      <c r="QAE148" s="28"/>
      <c r="QAF148" s="31"/>
      <c r="QAG148" s="35"/>
      <c r="QAH148" s="31"/>
      <c r="QAI148" s="26"/>
      <c r="QAJ148" s="14"/>
      <c r="QAK148" s="55"/>
      <c r="QAL148" s="28"/>
      <c r="QAM148" s="28"/>
      <c r="QAN148" s="31"/>
      <c r="QAO148" s="35"/>
      <c r="QAP148" s="31"/>
      <c r="QAQ148" s="26"/>
      <c r="QAR148" s="14"/>
      <c r="QAS148" s="55"/>
      <c r="QAT148" s="28"/>
      <c r="QAU148" s="28"/>
      <c r="QAV148" s="31"/>
      <c r="QAW148" s="35"/>
      <c r="QAX148" s="31"/>
      <c r="QAY148" s="26"/>
      <c r="QAZ148" s="14"/>
      <c r="QBA148" s="55"/>
      <c r="QBB148" s="28"/>
      <c r="QBC148" s="28"/>
      <c r="QBD148" s="31"/>
      <c r="QBE148" s="35"/>
      <c r="QBF148" s="31"/>
      <c r="QBG148" s="26"/>
      <c r="QBH148" s="14"/>
      <c r="QBI148" s="55"/>
      <c r="QBJ148" s="28"/>
      <c r="QBK148" s="28"/>
      <c r="QBL148" s="31"/>
      <c r="QBM148" s="35"/>
      <c r="QBN148" s="31"/>
      <c r="QBO148" s="26"/>
      <c r="QBP148" s="14"/>
      <c r="QBQ148" s="55"/>
      <c r="QBR148" s="28"/>
      <c r="QBS148" s="28"/>
      <c r="QBT148" s="31"/>
      <c r="QBU148" s="35"/>
      <c r="QBV148" s="31"/>
      <c r="QBW148" s="26"/>
      <c r="QBX148" s="14"/>
      <c r="QBY148" s="55"/>
      <c r="QBZ148" s="28"/>
      <c r="QCA148" s="28"/>
      <c r="QCB148" s="31"/>
      <c r="QCC148" s="35"/>
      <c r="QCD148" s="31"/>
      <c r="QCE148" s="26"/>
      <c r="QCF148" s="14"/>
      <c r="QCG148" s="55"/>
      <c r="QCH148" s="28"/>
      <c r="QCI148" s="28"/>
      <c r="QCJ148" s="31"/>
      <c r="QCK148" s="35"/>
      <c r="QCL148" s="31"/>
      <c r="QCM148" s="26"/>
      <c r="QCN148" s="14"/>
      <c r="QCO148" s="55"/>
      <c r="QCP148" s="28"/>
      <c r="QCQ148" s="28"/>
      <c r="QCR148" s="31"/>
      <c r="QCS148" s="35"/>
      <c r="QCT148" s="31"/>
      <c r="QCU148" s="26"/>
      <c r="QCV148" s="14"/>
      <c r="QCW148" s="55"/>
      <c r="QCX148" s="28"/>
      <c r="QCY148" s="28"/>
      <c r="QCZ148" s="31"/>
      <c r="QDA148" s="35"/>
      <c r="QDB148" s="31"/>
      <c r="QDC148" s="26"/>
      <c r="QDD148" s="14"/>
      <c r="QDE148" s="55"/>
      <c r="QDF148" s="28"/>
      <c r="QDG148" s="28"/>
      <c r="QDH148" s="31"/>
      <c r="QDI148" s="35"/>
      <c r="QDJ148" s="31"/>
      <c r="QDK148" s="26"/>
      <c r="QDL148" s="14"/>
      <c r="QDM148" s="55"/>
      <c r="QDN148" s="28"/>
      <c r="QDO148" s="28"/>
      <c r="QDP148" s="31"/>
      <c r="QDQ148" s="35"/>
      <c r="QDR148" s="31"/>
      <c r="QDS148" s="26"/>
      <c r="QDT148" s="14"/>
      <c r="QDU148" s="55"/>
      <c r="QDV148" s="28"/>
      <c r="QDW148" s="28"/>
      <c r="QDX148" s="31"/>
      <c r="QDY148" s="35"/>
      <c r="QDZ148" s="31"/>
      <c r="QEA148" s="26"/>
      <c r="QEB148" s="14"/>
      <c r="QEC148" s="55"/>
      <c r="QED148" s="28"/>
      <c r="QEE148" s="28"/>
      <c r="QEF148" s="31"/>
      <c r="QEG148" s="35"/>
      <c r="QEH148" s="31"/>
      <c r="QEI148" s="26"/>
      <c r="QEJ148" s="14"/>
      <c r="QEK148" s="55"/>
      <c r="QEL148" s="28"/>
      <c r="QEM148" s="28"/>
      <c r="QEN148" s="31"/>
      <c r="QEO148" s="35"/>
      <c r="QEP148" s="31"/>
      <c r="QEQ148" s="26"/>
      <c r="QER148" s="14"/>
      <c r="QES148" s="55"/>
      <c r="QET148" s="28"/>
      <c r="QEU148" s="28"/>
      <c r="QEV148" s="31"/>
      <c r="QEW148" s="35"/>
      <c r="QEX148" s="31"/>
      <c r="QEY148" s="26"/>
      <c r="QEZ148" s="14"/>
      <c r="QFA148" s="55"/>
      <c r="QFB148" s="28"/>
      <c r="QFC148" s="28"/>
      <c r="QFD148" s="31"/>
      <c r="QFE148" s="35"/>
      <c r="QFF148" s="31"/>
      <c r="QFG148" s="26"/>
      <c r="QFH148" s="14"/>
      <c r="QFI148" s="55"/>
      <c r="QFJ148" s="28"/>
      <c r="QFK148" s="28"/>
      <c r="QFL148" s="31"/>
      <c r="QFM148" s="35"/>
      <c r="QFN148" s="31"/>
      <c r="QFO148" s="26"/>
      <c r="QFP148" s="14"/>
      <c r="QFQ148" s="55"/>
      <c r="QFR148" s="28"/>
      <c r="QFS148" s="28"/>
      <c r="QFT148" s="31"/>
      <c r="QFU148" s="35"/>
      <c r="QFV148" s="31"/>
      <c r="QFW148" s="26"/>
      <c r="QFX148" s="14"/>
      <c r="QFY148" s="55"/>
      <c r="QFZ148" s="28"/>
      <c r="QGA148" s="28"/>
      <c r="QGB148" s="31"/>
      <c r="QGC148" s="35"/>
      <c r="QGD148" s="31"/>
      <c r="QGE148" s="26"/>
      <c r="QGF148" s="14"/>
      <c r="QGG148" s="55"/>
      <c r="QGH148" s="28"/>
      <c r="QGI148" s="28"/>
      <c r="QGJ148" s="31"/>
      <c r="QGK148" s="35"/>
      <c r="QGL148" s="31"/>
      <c r="QGM148" s="26"/>
      <c r="QGN148" s="14"/>
      <c r="QGO148" s="55"/>
      <c r="QGP148" s="28"/>
      <c r="QGQ148" s="28"/>
      <c r="QGR148" s="31"/>
      <c r="QGS148" s="35"/>
      <c r="QGT148" s="31"/>
      <c r="QGU148" s="26"/>
      <c r="QGV148" s="14"/>
      <c r="QGW148" s="55"/>
      <c r="QGX148" s="28"/>
      <c r="QGY148" s="28"/>
      <c r="QGZ148" s="31"/>
      <c r="QHA148" s="35"/>
      <c r="QHB148" s="31"/>
      <c r="QHC148" s="26"/>
      <c r="QHD148" s="14"/>
      <c r="QHE148" s="55"/>
      <c r="QHF148" s="28"/>
      <c r="QHG148" s="28"/>
      <c r="QHH148" s="31"/>
      <c r="QHI148" s="35"/>
      <c r="QHJ148" s="31"/>
      <c r="QHK148" s="26"/>
      <c r="QHL148" s="14"/>
      <c r="QHM148" s="55"/>
      <c r="QHN148" s="28"/>
      <c r="QHO148" s="28"/>
      <c r="QHP148" s="31"/>
      <c r="QHQ148" s="35"/>
      <c r="QHR148" s="31"/>
      <c r="QHS148" s="26"/>
      <c r="QHT148" s="14"/>
      <c r="QHU148" s="55"/>
      <c r="QHV148" s="28"/>
      <c r="QHW148" s="28"/>
      <c r="QHX148" s="31"/>
      <c r="QHY148" s="35"/>
      <c r="QHZ148" s="31"/>
      <c r="QIA148" s="26"/>
      <c r="QIB148" s="14"/>
      <c r="QIC148" s="55"/>
      <c r="QID148" s="28"/>
      <c r="QIE148" s="28"/>
      <c r="QIF148" s="31"/>
      <c r="QIG148" s="35"/>
      <c r="QIH148" s="31"/>
      <c r="QII148" s="26"/>
      <c r="QIJ148" s="14"/>
      <c r="QIK148" s="55"/>
      <c r="QIL148" s="28"/>
      <c r="QIM148" s="28"/>
      <c r="QIN148" s="31"/>
      <c r="QIO148" s="35"/>
      <c r="QIP148" s="31"/>
      <c r="QIQ148" s="26"/>
      <c r="QIR148" s="14"/>
      <c r="QIS148" s="55"/>
      <c r="QIT148" s="28"/>
      <c r="QIU148" s="28"/>
      <c r="QIV148" s="31"/>
      <c r="QIW148" s="35"/>
      <c r="QIX148" s="31"/>
      <c r="QIY148" s="26"/>
      <c r="QIZ148" s="14"/>
      <c r="QJA148" s="55"/>
      <c r="QJB148" s="28"/>
      <c r="QJC148" s="28"/>
      <c r="QJD148" s="31"/>
      <c r="QJE148" s="35"/>
      <c r="QJF148" s="31"/>
      <c r="QJG148" s="26"/>
      <c r="QJH148" s="14"/>
      <c r="QJI148" s="55"/>
      <c r="QJJ148" s="28"/>
      <c r="QJK148" s="28"/>
      <c r="QJL148" s="31"/>
      <c r="QJM148" s="35"/>
      <c r="QJN148" s="31"/>
      <c r="QJO148" s="26"/>
      <c r="QJP148" s="14"/>
      <c r="QJQ148" s="55"/>
      <c r="QJR148" s="28"/>
      <c r="QJS148" s="28"/>
      <c r="QJT148" s="31"/>
      <c r="QJU148" s="35"/>
      <c r="QJV148" s="31"/>
      <c r="QJW148" s="26"/>
      <c r="QJX148" s="14"/>
      <c r="QJY148" s="55"/>
      <c r="QJZ148" s="28"/>
      <c r="QKA148" s="28"/>
      <c r="QKB148" s="31"/>
      <c r="QKC148" s="35"/>
      <c r="QKD148" s="31"/>
      <c r="QKE148" s="26"/>
      <c r="QKF148" s="14"/>
      <c r="QKG148" s="55"/>
      <c r="QKH148" s="28"/>
      <c r="QKI148" s="28"/>
      <c r="QKJ148" s="31"/>
      <c r="QKK148" s="35"/>
      <c r="QKL148" s="31"/>
      <c r="QKM148" s="26"/>
      <c r="QKN148" s="14"/>
      <c r="QKO148" s="55"/>
      <c r="QKP148" s="28"/>
      <c r="QKQ148" s="28"/>
      <c r="QKR148" s="31"/>
      <c r="QKS148" s="35"/>
      <c r="QKT148" s="31"/>
      <c r="QKU148" s="26"/>
      <c r="QKV148" s="14"/>
      <c r="QKW148" s="55"/>
      <c r="QKX148" s="28"/>
      <c r="QKY148" s="28"/>
      <c r="QKZ148" s="31"/>
      <c r="QLA148" s="35"/>
      <c r="QLB148" s="31"/>
      <c r="QLC148" s="26"/>
      <c r="QLD148" s="14"/>
      <c r="QLE148" s="55"/>
      <c r="QLF148" s="28"/>
      <c r="QLG148" s="28"/>
      <c r="QLH148" s="31"/>
      <c r="QLI148" s="35"/>
      <c r="QLJ148" s="31"/>
      <c r="QLK148" s="26"/>
      <c r="QLL148" s="14"/>
      <c r="QLM148" s="55"/>
      <c r="QLN148" s="28"/>
      <c r="QLO148" s="28"/>
      <c r="QLP148" s="31"/>
      <c r="QLQ148" s="35"/>
      <c r="QLR148" s="31"/>
      <c r="QLS148" s="26"/>
      <c r="QLT148" s="14"/>
      <c r="QLU148" s="55"/>
      <c r="QLV148" s="28"/>
      <c r="QLW148" s="28"/>
      <c r="QLX148" s="31"/>
      <c r="QLY148" s="35"/>
      <c r="QLZ148" s="31"/>
      <c r="QMA148" s="26"/>
      <c r="QMB148" s="14"/>
      <c r="QMC148" s="55"/>
      <c r="QMD148" s="28"/>
      <c r="QME148" s="28"/>
      <c r="QMF148" s="31"/>
      <c r="QMG148" s="35"/>
      <c r="QMH148" s="31"/>
      <c r="QMI148" s="26"/>
      <c r="QMJ148" s="14"/>
      <c r="QMK148" s="55"/>
      <c r="QML148" s="28"/>
      <c r="QMM148" s="28"/>
      <c r="QMN148" s="31"/>
      <c r="QMO148" s="35"/>
      <c r="QMP148" s="31"/>
      <c r="QMQ148" s="26"/>
      <c r="QMR148" s="14"/>
      <c r="QMS148" s="55"/>
      <c r="QMT148" s="28"/>
      <c r="QMU148" s="28"/>
      <c r="QMV148" s="31"/>
      <c r="QMW148" s="35"/>
      <c r="QMX148" s="31"/>
      <c r="QMY148" s="26"/>
      <c r="QMZ148" s="14"/>
      <c r="QNA148" s="55"/>
      <c r="QNB148" s="28"/>
      <c r="QNC148" s="28"/>
      <c r="QND148" s="31"/>
      <c r="QNE148" s="35"/>
      <c r="QNF148" s="31"/>
      <c r="QNG148" s="26"/>
      <c r="QNH148" s="14"/>
      <c r="QNI148" s="55"/>
      <c r="QNJ148" s="28"/>
      <c r="QNK148" s="28"/>
      <c r="QNL148" s="31"/>
      <c r="QNM148" s="35"/>
      <c r="QNN148" s="31"/>
      <c r="QNO148" s="26"/>
      <c r="QNP148" s="14"/>
      <c r="QNQ148" s="55"/>
      <c r="QNR148" s="28"/>
      <c r="QNS148" s="28"/>
      <c r="QNT148" s="31"/>
      <c r="QNU148" s="35"/>
      <c r="QNV148" s="31"/>
      <c r="QNW148" s="26"/>
      <c r="QNX148" s="14"/>
      <c r="QNY148" s="55"/>
      <c r="QNZ148" s="28"/>
      <c r="QOA148" s="28"/>
      <c r="QOB148" s="31"/>
      <c r="QOC148" s="35"/>
      <c r="QOD148" s="31"/>
      <c r="QOE148" s="26"/>
      <c r="QOF148" s="14"/>
      <c r="QOG148" s="55"/>
      <c r="QOH148" s="28"/>
      <c r="QOI148" s="28"/>
      <c r="QOJ148" s="31"/>
      <c r="QOK148" s="35"/>
      <c r="QOL148" s="31"/>
      <c r="QOM148" s="26"/>
      <c r="QON148" s="14"/>
      <c r="QOO148" s="55"/>
      <c r="QOP148" s="28"/>
      <c r="QOQ148" s="28"/>
      <c r="QOR148" s="31"/>
      <c r="QOS148" s="35"/>
      <c r="QOT148" s="31"/>
      <c r="QOU148" s="26"/>
      <c r="QOV148" s="14"/>
      <c r="QOW148" s="55"/>
      <c r="QOX148" s="28"/>
      <c r="QOY148" s="28"/>
      <c r="QOZ148" s="31"/>
      <c r="QPA148" s="35"/>
      <c r="QPB148" s="31"/>
      <c r="QPC148" s="26"/>
      <c r="QPD148" s="14"/>
      <c r="QPE148" s="55"/>
      <c r="QPF148" s="28"/>
      <c r="QPG148" s="28"/>
      <c r="QPH148" s="31"/>
      <c r="QPI148" s="35"/>
      <c r="QPJ148" s="31"/>
      <c r="QPK148" s="26"/>
      <c r="QPL148" s="14"/>
      <c r="QPM148" s="55"/>
      <c r="QPN148" s="28"/>
      <c r="QPO148" s="28"/>
      <c r="QPP148" s="31"/>
      <c r="QPQ148" s="35"/>
      <c r="QPR148" s="31"/>
      <c r="QPS148" s="26"/>
      <c r="QPT148" s="14"/>
      <c r="QPU148" s="55"/>
      <c r="QPV148" s="28"/>
      <c r="QPW148" s="28"/>
      <c r="QPX148" s="31"/>
      <c r="QPY148" s="35"/>
      <c r="QPZ148" s="31"/>
      <c r="QQA148" s="26"/>
      <c r="QQB148" s="14"/>
      <c r="QQC148" s="55"/>
      <c r="QQD148" s="28"/>
      <c r="QQE148" s="28"/>
      <c r="QQF148" s="31"/>
      <c r="QQG148" s="35"/>
      <c r="QQH148" s="31"/>
      <c r="QQI148" s="26"/>
      <c r="QQJ148" s="14"/>
      <c r="QQK148" s="55"/>
      <c r="QQL148" s="28"/>
      <c r="QQM148" s="28"/>
      <c r="QQN148" s="31"/>
      <c r="QQO148" s="35"/>
      <c r="QQP148" s="31"/>
      <c r="QQQ148" s="26"/>
      <c r="QQR148" s="14"/>
      <c r="QQS148" s="55"/>
      <c r="QQT148" s="28"/>
      <c r="QQU148" s="28"/>
      <c r="QQV148" s="31"/>
      <c r="QQW148" s="35"/>
      <c r="QQX148" s="31"/>
      <c r="QQY148" s="26"/>
      <c r="QQZ148" s="14"/>
      <c r="QRA148" s="55"/>
      <c r="QRB148" s="28"/>
      <c r="QRC148" s="28"/>
      <c r="QRD148" s="31"/>
      <c r="QRE148" s="35"/>
      <c r="QRF148" s="31"/>
      <c r="QRG148" s="26"/>
      <c r="QRH148" s="14"/>
      <c r="QRI148" s="55"/>
      <c r="QRJ148" s="28"/>
      <c r="QRK148" s="28"/>
      <c r="QRL148" s="31"/>
      <c r="QRM148" s="35"/>
      <c r="QRN148" s="31"/>
      <c r="QRO148" s="26"/>
      <c r="QRP148" s="14"/>
      <c r="QRQ148" s="55"/>
      <c r="QRR148" s="28"/>
      <c r="QRS148" s="28"/>
      <c r="QRT148" s="31"/>
      <c r="QRU148" s="35"/>
      <c r="QRV148" s="31"/>
      <c r="QRW148" s="26"/>
      <c r="QRX148" s="14"/>
      <c r="QRY148" s="55"/>
      <c r="QRZ148" s="28"/>
      <c r="QSA148" s="28"/>
      <c r="QSB148" s="31"/>
      <c r="QSC148" s="35"/>
      <c r="QSD148" s="31"/>
      <c r="QSE148" s="26"/>
      <c r="QSF148" s="14"/>
      <c r="QSG148" s="55"/>
      <c r="QSH148" s="28"/>
      <c r="QSI148" s="28"/>
      <c r="QSJ148" s="31"/>
      <c r="QSK148" s="35"/>
      <c r="QSL148" s="31"/>
      <c r="QSM148" s="26"/>
      <c r="QSN148" s="14"/>
      <c r="QSO148" s="55"/>
      <c r="QSP148" s="28"/>
      <c r="QSQ148" s="28"/>
      <c r="QSR148" s="31"/>
      <c r="QSS148" s="35"/>
      <c r="QST148" s="31"/>
      <c r="QSU148" s="26"/>
      <c r="QSV148" s="14"/>
      <c r="QSW148" s="55"/>
      <c r="QSX148" s="28"/>
      <c r="QSY148" s="28"/>
      <c r="QSZ148" s="31"/>
      <c r="QTA148" s="35"/>
      <c r="QTB148" s="31"/>
      <c r="QTC148" s="26"/>
      <c r="QTD148" s="14"/>
      <c r="QTE148" s="55"/>
      <c r="QTF148" s="28"/>
      <c r="QTG148" s="28"/>
      <c r="QTH148" s="31"/>
      <c r="QTI148" s="35"/>
      <c r="QTJ148" s="31"/>
      <c r="QTK148" s="26"/>
      <c r="QTL148" s="14"/>
      <c r="QTM148" s="55"/>
      <c r="QTN148" s="28"/>
      <c r="QTO148" s="28"/>
      <c r="QTP148" s="31"/>
      <c r="QTQ148" s="35"/>
      <c r="QTR148" s="31"/>
      <c r="QTS148" s="26"/>
      <c r="QTT148" s="14"/>
      <c r="QTU148" s="55"/>
      <c r="QTV148" s="28"/>
      <c r="QTW148" s="28"/>
      <c r="QTX148" s="31"/>
      <c r="QTY148" s="35"/>
      <c r="QTZ148" s="31"/>
      <c r="QUA148" s="26"/>
      <c r="QUB148" s="14"/>
      <c r="QUC148" s="55"/>
      <c r="QUD148" s="28"/>
      <c r="QUE148" s="28"/>
      <c r="QUF148" s="31"/>
      <c r="QUG148" s="35"/>
      <c r="QUH148" s="31"/>
      <c r="QUI148" s="26"/>
      <c r="QUJ148" s="14"/>
      <c r="QUK148" s="55"/>
      <c r="QUL148" s="28"/>
      <c r="QUM148" s="28"/>
      <c r="QUN148" s="31"/>
      <c r="QUO148" s="35"/>
      <c r="QUP148" s="31"/>
      <c r="QUQ148" s="26"/>
      <c r="QUR148" s="14"/>
      <c r="QUS148" s="55"/>
      <c r="QUT148" s="28"/>
      <c r="QUU148" s="28"/>
      <c r="QUV148" s="31"/>
      <c r="QUW148" s="35"/>
      <c r="QUX148" s="31"/>
      <c r="QUY148" s="26"/>
      <c r="QUZ148" s="14"/>
      <c r="QVA148" s="55"/>
      <c r="QVB148" s="28"/>
      <c r="QVC148" s="28"/>
      <c r="QVD148" s="31"/>
      <c r="QVE148" s="35"/>
      <c r="QVF148" s="31"/>
      <c r="QVG148" s="26"/>
      <c r="QVH148" s="14"/>
      <c r="QVI148" s="55"/>
      <c r="QVJ148" s="28"/>
      <c r="QVK148" s="28"/>
      <c r="QVL148" s="31"/>
      <c r="QVM148" s="35"/>
      <c r="QVN148" s="31"/>
      <c r="QVO148" s="26"/>
      <c r="QVP148" s="14"/>
      <c r="QVQ148" s="55"/>
      <c r="QVR148" s="28"/>
      <c r="QVS148" s="28"/>
      <c r="QVT148" s="31"/>
      <c r="QVU148" s="35"/>
      <c r="QVV148" s="31"/>
      <c r="QVW148" s="26"/>
      <c r="QVX148" s="14"/>
      <c r="QVY148" s="55"/>
      <c r="QVZ148" s="28"/>
      <c r="QWA148" s="28"/>
      <c r="QWB148" s="31"/>
      <c r="QWC148" s="35"/>
      <c r="QWD148" s="31"/>
      <c r="QWE148" s="26"/>
      <c r="QWF148" s="14"/>
      <c r="QWG148" s="55"/>
      <c r="QWH148" s="28"/>
      <c r="QWI148" s="28"/>
      <c r="QWJ148" s="31"/>
      <c r="QWK148" s="35"/>
      <c r="QWL148" s="31"/>
      <c r="QWM148" s="26"/>
      <c r="QWN148" s="14"/>
      <c r="QWO148" s="55"/>
      <c r="QWP148" s="28"/>
      <c r="QWQ148" s="28"/>
      <c r="QWR148" s="31"/>
      <c r="QWS148" s="35"/>
      <c r="QWT148" s="31"/>
      <c r="QWU148" s="26"/>
      <c r="QWV148" s="14"/>
      <c r="QWW148" s="55"/>
      <c r="QWX148" s="28"/>
      <c r="QWY148" s="28"/>
      <c r="QWZ148" s="31"/>
      <c r="QXA148" s="35"/>
      <c r="QXB148" s="31"/>
      <c r="QXC148" s="26"/>
      <c r="QXD148" s="14"/>
      <c r="QXE148" s="55"/>
      <c r="QXF148" s="28"/>
      <c r="QXG148" s="28"/>
      <c r="QXH148" s="31"/>
      <c r="QXI148" s="35"/>
      <c r="QXJ148" s="31"/>
      <c r="QXK148" s="26"/>
      <c r="QXL148" s="14"/>
      <c r="QXM148" s="55"/>
      <c r="QXN148" s="28"/>
      <c r="QXO148" s="28"/>
      <c r="QXP148" s="31"/>
      <c r="QXQ148" s="35"/>
      <c r="QXR148" s="31"/>
      <c r="QXS148" s="26"/>
      <c r="QXT148" s="14"/>
      <c r="QXU148" s="55"/>
      <c r="QXV148" s="28"/>
      <c r="QXW148" s="28"/>
      <c r="QXX148" s="31"/>
      <c r="QXY148" s="35"/>
      <c r="QXZ148" s="31"/>
      <c r="QYA148" s="26"/>
      <c r="QYB148" s="14"/>
      <c r="QYC148" s="55"/>
      <c r="QYD148" s="28"/>
      <c r="QYE148" s="28"/>
      <c r="QYF148" s="31"/>
      <c r="QYG148" s="35"/>
      <c r="QYH148" s="31"/>
      <c r="QYI148" s="26"/>
      <c r="QYJ148" s="14"/>
      <c r="QYK148" s="55"/>
      <c r="QYL148" s="28"/>
      <c r="QYM148" s="28"/>
      <c r="QYN148" s="31"/>
      <c r="QYO148" s="35"/>
      <c r="QYP148" s="31"/>
      <c r="QYQ148" s="26"/>
      <c r="QYR148" s="14"/>
      <c r="QYS148" s="55"/>
      <c r="QYT148" s="28"/>
      <c r="QYU148" s="28"/>
      <c r="QYV148" s="31"/>
      <c r="QYW148" s="35"/>
      <c r="QYX148" s="31"/>
      <c r="QYY148" s="26"/>
      <c r="QYZ148" s="14"/>
      <c r="QZA148" s="55"/>
      <c r="QZB148" s="28"/>
      <c r="QZC148" s="28"/>
      <c r="QZD148" s="31"/>
      <c r="QZE148" s="35"/>
      <c r="QZF148" s="31"/>
      <c r="QZG148" s="26"/>
      <c r="QZH148" s="14"/>
      <c r="QZI148" s="55"/>
      <c r="QZJ148" s="28"/>
      <c r="QZK148" s="28"/>
      <c r="QZL148" s="31"/>
      <c r="QZM148" s="35"/>
      <c r="QZN148" s="31"/>
      <c r="QZO148" s="26"/>
      <c r="QZP148" s="14"/>
      <c r="QZQ148" s="55"/>
      <c r="QZR148" s="28"/>
      <c r="QZS148" s="28"/>
      <c r="QZT148" s="31"/>
      <c r="QZU148" s="35"/>
      <c r="QZV148" s="31"/>
      <c r="QZW148" s="26"/>
      <c r="QZX148" s="14"/>
      <c r="QZY148" s="55"/>
      <c r="QZZ148" s="28"/>
      <c r="RAA148" s="28"/>
      <c r="RAB148" s="31"/>
      <c r="RAC148" s="35"/>
      <c r="RAD148" s="31"/>
      <c r="RAE148" s="26"/>
      <c r="RAF148" s="14"/>
      <c r="RAG148" s="55"/>
      <c r="RAH148" s="28"/>
      <c r="RAI148" s="28"/>
      <c r="RAJ148" s="31"/>
      <c r="RAK148" s="35"/>
      <c r="RAL148" s="31"/>
      <c r="RAM148" s="26"/>
      <c r="RAN148" s="14"/>
      <c r="RAO148" s="55"/>
      <c r="RAP148" s="28"/>
      <c r="RAQ148" s="28"/>
      <c r="RAR148" s="31"/>
      <c r="RAS148" s="35"/>
      <c r="RAT148" s="31"/>
      <c r="RAU148" s="26"/>
      <c r="RAV148" s="14"/>
      <c r="RAW148" s="55"/>
      <c r="RAX148" s="28"/>
      <c r="RAY148" s="28"/>
      <c r="RAZ148" s="31"/>
      <c r="RBA148" s="35"/>
      <c r="RBB148" s="31"/>
      <c r="RBC148" s="26"/>
      <c r="RBD148" s="14"/>
      <c r="RBE148" s="55"/>
      <c r="RBF148" s="28"/>
      <c r="RBG148" s="28"/>
      <c r="RBH148" s="31"/>
      <c r="RBI148" s="35"/>
      <c r="RBJ148" s="31"/>
      <c r="RBK148" s="26"/>
      <c r="RBL148" s="14"/>
      <c r="RBM148" s="55"/>
      <c r="RBN148" s="28"/>
      <c r="RBO148" s="28"/>
      <c r="RBP148" s="31"/>
      <c r="RBQ148" s="35"/>
      <c r="RBR148" s="31"/>
      <c r="RBS148" s="26"/>
      <c r="RBT148" s="14"/>
      <c r="RBU148" s="55"/>
      <c r="RBV148" s="28"/>
      <c r="RBW148" s="28"/>
      <c r="RBX148" s="31"/>
      <c r="RBY148" s="35"/>
      <c r="RBZ148" s="31"/>
      <c r="RCA148" s="26"/>
      <c r="RCB148" s="14"/>
      <c r="RCC148" s="55"/>
      <c r="RCD148" s="28"/>
      <c r="RCE148" s="28"/>
      <c r="RCF148" s="31"/>
      <c r="RCG148" s="35"/>
      <c r="RCH148" s="31"/>
      <c r="RCI148" s="26"/>
      <c r="RCJ148" s="14"/>
      <c r="RCK148" s="55"/>
      <c r="RCL148" s="28"/>
      <c r="RCM148" s="28"/>
      <c r="RCN148" s="31"/>
      <c r="RCO148" s="35"/>
      <c r="RCP148" s="31"/>
      <c r="RCQ148" s="26"/>
      <c r="RCR148" s="14"/>
      <c r="RCS148" s="55"/>
      <c r="RCT148" s="28"/>
      <c r="RCU148" s="28"/>
      <c r="RCV148" s="31"/>
      <c r="RCW148" s="35"/>
      <c r="RCX148" s="31"/>
      <c r="RCY148" s="26"/>
      <c r="RCZ148" s="14"/>
      <c r="RDA148" s="55"/>
      <c r="RDB148" s="28"/>
      <c r="RDC148" s="28"/>
      <c r="RDD148" s="31"/>
      <c r="RDE148" s="35"/>
      <c r="RDF148" s="31"/>
      <c r="RDG148" s="26"/>
      <c r="RDH148" s="14"/>
      <c r="RDI148" s="55"/>
      <c r="RDJ148" s="28"/>
      <c r="RDK148" s="28"/>
      <c r="RDL148" s="31"/>
      <c r="RDM148" s="35"/>
      <c r="RDN148" s="31"/>
      <c r="RDO148" s="26"/>
      <c r="RDP148" s="14"/>
      <c r="RDQ148" s="55"/>
      <c r="RDR148" s="28"/>
      <c r="RDS148" s="28"/>
      <c r="RDT148" s="31"/>
      <c r="RDU148" s="35"/>
      <c r="RDV148" s="31"/>
      <c r="RDW148" s="26"/>
      <c r="RDX148" s="14"/>
      <c r="RDY148" s="55"/>
      <c r="RDZ148" s="28"/>
      <c r="REA148" s="28"/>
      <c r="REB148" s="31"/>
      <c r="REC148" s="35"/>
      <c r="RED148" s="31"/>
      <c r="REE148" s="26"/>
      <c r="REF148" s="14"/>
      <c r="REG148" s="55"/>
      <c r="REH148" s="28"/>
      <c r="REI148" s="28"/>
      <c r="REJ148" s="31"/>
      <c r="REK148" s="35"/>
      <c r="REL148" s="31"/>
      <c r="REM148" s="26"/>
      <c r="REN148" s="14"/>
      <c r="REO148" s="55"/>
      <c r="REP148" s="28"/>
      <c r="REQ148" s="28"/>
      <c r="RER148" s="31"/>
      <c r="RES148" s="35"/>
      <c r="RET148" s="31"/>
      <c r="REU148" s="26"/>
      <c r="REV148" s="14"/>
      <c r="REW148" s="55"/>
      <c r="REX148" s="28"/>
      <c r="REY148" s="28"/>
      <c r="REZ148" s="31"/>
      <c r="RFA148" s="35"/>
      <c r="RFB148" s="31"/>
      <c r="RFC148" s="26"/>
      <c r="RFD148" s="14"/>
      <c r="RFE148" s="55"/>
      <c r="RFF148" s="28"/>
      <c r="RFG148" s="28"/>
      <c r="RFH148" s="31"/>
      <c r="RFI148" s="35"/>
      <c r="RFJ148" s="31"/>
      <c r="RFK148" s="26"/>
      <c r="RFL148" s="14"/>
      <c r="RFM148" s="55"/>
      <c r="RFN148" s="28"/>
      <c r="RFO148" s="28"/>
      <c r="RFP148" s="31"/>
      <c r="RFQ148" s="35"/>
      <c r="RFR148" s="31"/>
      <c r="RFS148" s="26"/>
      <c r="RFT148" s="14"/>
      <c r="RFU148" s="55"/>
      <c r="RFV148" s="28"/>
      <c r="RFW148" s="28"/>
      <c r="RFX148" s="31"/>
      <c r="RFY148" s="35"/>
      <c r="RFZ148" s="31"/>
      <c r="RGA148" s="26"/>
      <c r="RGB148" s="14"/>
      <c r="RGC148" s="55"/>
      <c r="RGD148" s="28"/>
      <c r="RGE148" s="28"/>
      <c r="RGF148" s="31"/>
      <c r="RGG148" s="35"/>
      <c r="RGH148" s="31"/>
      <c r="RGI148" s="26"/>
      <c r="RGJ148" s="14"/>
      <c r="RGK148" s="55"/>
      <c r="RGL148" s="28"/>
      <c r="RGM148" s="28"/>
      <c r="RGN148" s="31"/>
      <c r="RGO148" s="35"/>
      <c r="RGP148" s="31"/>
      <c r="RGQ148" s="26"/>
      <c r="RGR148" s="14"/>
      <c r="RGS148" s="55"/>
      <c r="RGT148" s="28"/>
      <c r="RGU148" s="28"/>
      <c r="RGV148" s="31"/>
      <c r="RGW148" s="35"/>
      <c r="RGX148" s="31"/>
      <c r="RGY148" s="26"/>
      <c r="RGZ148" s="14"/>
      <c r="RHA148" s="55"/>
      <c r="RHB148" s="28"/>
      <c r="RHC148" s="28"/>
      <c r="RHD148" s="31"/>
      <c r="RHE148" s="35"/>
      <c r="RHF148" s="31"/>
      <c r="RHG148" s="26"/>
      <c r="RHH148" s="14"/>
      <c r="RHI148" s="55"/>
      <c r="RHJ148" s="28"/>
      <c r="RHK148" s="28"/>
      <c r="RHL148" s="31"/>
      <c r="RHM148" s="35"/>
      <c r="RHN148" s="31"/>
      <c r="RHO148" s="26"/>
      <c r="RHP148" s="14"/>
      <c r="RHQ148" s="55"/>
      <c r="RHR148" s="28"/>
      <c r="RHS148" s="28"/>
      <c r="RHT148" s="31"/>
      <c r="RHU148" s="35"/>
      <c r="RHV148" s="31"/>
      <c r="RHW148" s="26"/>
      <c r="RHX148" s="14"/>
      <c r="RHY148" s="55"/>
      <c r="RHZ148" s="28"/>
      <c r="RIA148" s="28"/>
      <c r="RIB148" s="31"/>
      <c r="RIC148" s="35"/>
      <c r="RID148" s="31"/>
      <c r="RIE148" s="26"/>
      <c r="RIF148" s="14"/>
      <c r="RIG148" s="55"/>
      <c r="RIH148" s="28"/>
      <c r="RII148" s="28"/>
      <c r="RIJ148" s="31"/>
      <c r="RIK148" s="35"/>
      <c r="RIL148" s="31"/>
      <c r="RIM148" s="26"/>
      <c r="RIN148" s="14"/>
      <c r="RIO148" s="55"/>
      <c r="RIP148" s="28"/>
      <c r="RIQ148" s="28"/>
      <c r="RIR148" s="31"/>
      <c r="RIS148" s="35"/>
      <c r="RIT148" s="31"/>
      <c r="RIU148" s="26"/>
      <c r="RIV148" s="14"/>
      <c r="RIW148" s="55"/>
      <c r="RIX148" s="28"/>
      <c r="RIY148" s="28"/>
      <c r="RIZ148" s="31"/>
      <c r="RJA148" s="35"/>
      <c r="RJB148" s="31"/>
      <c r="RJC148" s="26"/>
      <c r="RJD148" s="14"/>
      <c r="RJE148" s="55"/>
      <c r="RJF148" s="28"/>
      <c r="RJG148" s="28"/>
      <c r="RJH148" s="31"/>
      <c r="RJI148" s="35"/>
      <c r="RJJ148" s="31"/>
      <c r="RJK148" s="26"/>
      <c r="RJL148" s="14"/>
      <c r="RJM148" s="55"/>
      <c r="RJN148" s="28"/>
      <c r="RJO148" s="28"/>
      <c r="RJP148" s="31"/>
      <c r="RJQ148" s="35"/>
      <c r="RJR148" s="31"/>
      <c r="RJS148" s="26"/>
      <c r="RJT148" s="14"/>
      <c r="RJU148" s="55"/>
      <c r="RJV148" s="28"/>
      <c r="RJW148" s="28"/>
      <c r="RJX148" s="31"/>
      <c r="RJY148" s="35"/>
      <c r="RJZ148" s="31"/>
      <c r="RKA148" s="26"/>
      <c r="RKB148" s="14"/>
      <c r="RKC148" s="55"/>
      <c r="RKD148" s="28"/>
      <c r="RKE148" s="28"/>
      <c r="RKF148" s="31"/>
      <c r="RKG148" s="35"/>
      <c r="RKH148" s="31"/>
      <c r="RKI148" s="26"/>
      <c r="RKJ148" s="14"/>
      <c r="RKK148" s="55"/>
      <c r="RKL148" s="28"/>
      <c r="RKM148" s="28"/>
      <c r="RKN148" s="31"/>
      <c r="RKO148" s="35"/>
      <c r="RKP148" s="31"/>
      <c r="RKQ148" s="26"/>
      <c r="RKR148" s="14"/>
      <c r="RKS148" s="55"/>
      <c r="RKT148" s="28"/>
      <c r="RKU148" s="28"/>
      <c r="RKV148" s="31"/>
      <c r="RKW148" s="35"/>
      <c r="RKX148" s="31"/>
      <c r="RKY148" s="26"/>
      <c r="RKZ148" s="14"/>
      <c r="RLA148" s="55"/>
      <c r="RLB148" s="28"/>
      <c r="RLC148" s="28"/>
      <c r="RLD148" s="31"/>
      <c r="RLE148" s="35"/>
      <c r="RLF148" s="31"/>
      <c r="RLG148" s="26"/>
      <c r="RLH148" s="14"/>
      <c r="RLI148" s="55"/>
      <c r="RLJ148" s="28"/>
      <c r="RLK148" s="28"/>
      <c r="RLL148" s="31"/>
      <c r="RLM148" s="35"/>
      <c r="RLN148" s="31"/>
      <c r="RLO148" s="26"/>
      <c r="RLP148" s="14"/>
      <c r="RLQ148" s="55"/>
      <c r="RLR148" s="28"/>
      <c r="RLS148" s="28"/>
      <c r="RLT148" s="31"/>
      <c r="RLU148" s="35"/>
      <c r="RLV148" s="31"/>
      <c r="RLW148" s="26"/>
      <c r="RLX148" s="14"/>
      <c r="RLY148" s="55"/>
      <c r="RLZ148" s="28"/>
      <c r="RMA148" s="28"/>
      <c r="RMB148" s="31"/>
      <c r="RMC148" s="35"/>
      <c r="RMD148" s="31"/>
      <c r="RME148" s="26"/>
      <c r="RMF148" s="14"/>
      <c r="RMG148" s="55"/>
      <c r="RMH148" s="28"/>
      <c r="RMI148" s="28"/>
      <c r="RMJ148" s="31"/>
      <c r="RMK148" s="35"/>
      <c r="RML148" s="31"/>
      <c r="RMM148" s="26"/>
      <c r="RMN148" s="14"/>
      <c r="RMO148" s="55"/>
      <c r="RMP148" s="28"/>
      <c r="RMQ148" s="28"/>
      <c r="RMR148" s="31"/>
      <c r="RMS148" s="35"/>
      <c r="RMT148" s="31"/>
      <c r="RMU148" s="26"/>
      <c r="RMV148" s="14"/>
      <c r="RMW148" s="55"/>
      <c r="RMX148" s="28"/>
      <c r="RMY148" s="28"/>
      <c r="RMZ148" s="31"/>
      <c r="RNA148" s="35"/>
      <c r="RNB148" s="31"/>
      <c r="RNC148" s="26"/>
      <c r="RND148" s="14"/>
      <c r="RNE148" s="55"/>
      <c r="RNF148" s="28"/>
      <c r="RNG148" s="28"/>
      <c r="RNH148" s="31"/>
      <c r="RNI148" s="35"/>
      <c r="RNJ148" s="31"/>
      <c r="RNK148" s="26"/>
      <c r="RNL148" s="14"/>
      <c r="RNM148" s="55"/>
      <c r="RNN148" s="28"/>
      <c r="RNO148" s="28"/>
      <c r="RNP148" s="31"/>
      <c r="RNQ148" s="35"/>
      <c r="RNR148" s="31"/>
      <c r="RNS148" s="26"/>
      <c r="RNT148" s="14"/>
      <c r="RNU148" s="55"/>
      <c r="RNV148" s="28"/>
      <c r="RNW148" s="28"/>
      <c r="RNX148" s="31"/>
      <c r="RNY148" s="35"/>
      <c r="RNZ148" s="31"/>
      <c r="ROA148" s="26"/>
      <c r="ROB148" s="14"/>
      <c r="ROC148" s="55"/>
      <c r="ROD148" s="28"/>
      <c r="ROE148" s="28"/>
      <c r="ROF148" s="31"/>
      <c r="ROG148" s="35"/>
      <c r="ROH148" s="31"/>
      <c r="ROI148" s="26"/>
      <c r="ROJ148" s="14"/>
      <c r="ROK148" s="55"/>
      <c r="ROL148" s="28"/>
      <c r="ROM148" s="28"/>
      <c r="RON148" s="31"/>
      <c r="ROO148" s="35"/>
      <c r="ROP148" s="31"/>
      <c r="ROQ148" s="26"/>
      <c r="ROR148" s="14"/>
      <c r="ROS148" s="55"/>
      <c r="ROT148" s="28"/>
      <c r="ROU148" s="28"/>
      <c r="ROV148" s="31"/>
      <c r="ROW148" s="35"/>
      <c r="ROX148" s="31"/>
      <c r="ROY148" s="26"/>
      <c r="ROZ148" s="14"/>
      <c r="RPA148" s="55"/>
      <c r="RPB148" s="28"/>
      <c r="RPC148" s="28"/>
      <c r="RPD148" s="31"/>
      <c r="RPE148" s="35"/>
      <c r="RPF148" s="31"/>
      <c r="RPG148" s="26"/>
      <c r="RPH148" s="14"/>
      <c r="RPI148" s="55"/>
      <c r="RPJ148" s="28"/>
      <c r="RPK148" s="28"/>
      <c r="RPL148" s="31"/>
      <c r="RPM148" s="35"/>
      <c r="RPN148" s="31"/>
      <c r="RPO148" s="26"/>
      <c r="RPP148" s="14"/>
      <c r="RPQ148" s="55"/>
      <c r="RPR148" s="28"/>
      <c r="RPS148" s="28"/>
      <c r="RPT148" s="31"/>
      <c r="RPU148" s="35"/>
      <c r="RPV148" s="31"/>
      <c r="RPW148" s="26"/>
      <c r="RPX148" s="14"/>
      <c r="RPY148" s="55"/>
      <c r="RPZ148" s="28"/>
      <c r="RQA148" s="28"/>
      <c r="RQB148" s="31"/>
      <c r="RQC148" s="35"/>
      <c r="RQD148" s="31"/>
      <c r="RQE148" s="26"/>
      <c r="RQF148" s="14"/>
      <c r="RQG148" s="55"/>
      <c r="RQH148" s="28"/>
      <c r="RQI148" s="28"/>
      <c r="RQJ148" s="31"/>
      <c r="RQK148" s="35"/>
      <c r="RQL148" s="31"/>
      <c r="RQM148" s="26"/>
      <c r="RQN148" s="14"/>
      <c r="RQO148" s="55"/>
      <c r="RQP148" s="28"/>
      <c r="RQQ148" s="28"/>
      <c r="RQR148" s="31"/>
      <c r="RQS148" s="35"/>
      <c r="RQT148" s="31"/>
      <c r="RQU148" s="26"/>
      <c r="RQV148" s="14"/>
      <c r="RQW148" s="55"/>
      <c r="RQX148" s="28"/>
      <c r="RQY148" s="28"/>
      <c r="RQZ148" s="31"/>
      <c r="RRA148" s="35"/>
      <c r="RRB148" s="31"/>
      <c r="RRC148" s="26"/>
      <c r="RRD148" s="14"/>
      <c r="RRE148" s="55"/>
      <c r="RRF148" s="28"/>
      <c r="RRG148" s="28"/>
      <c r="RRH148" s="31"/>
      <c r="RRI148" s="35"/>
      <c r="RRJ148" s="31"/>
      <c r="RRK148" s="26"/>
      <c r="RRL148" s="14"/>
      <c r="RRM148" s="55"/>
      <c r="RRN148" s="28"/>
      <c r="RRO148" s="28"/>
      <c r="RRP148" s="31"/>
      <c r="RRQ148" s="35"/>
      <c r="RRR148" s="31"/>
      <c r="RRS148" s="26"/>
      <c r="RRT148" s="14"/>
      <c r="RRU148" s="55"/>
      <c r="RRV148" s="28"/>
      <c r="RRW148" s="28"/>
      <c r="RRX148" s="31"/>
      <c r="RRY148" s="35"/>
      <c r="RRZ148" s="31"/>
      <c r="RSA148" s="26"/>
      <c r="RSB148" s="14"/>
      <c r="RSC148" s="55"/>
      <c r="RSD148" s="28"/>
      <c r="RSE148" s="28"/>
      <c r="RSF148" s="31"/>
      <c r="RSG148" s="35"/>
      <c r="RSH148" s="31"/>
      <c r="RSI148" s="26"/>
      <c r="RSJ148" s="14"/>
      <c r="RSK148" s="55"/>
      <c r="RSL148" s="28"/>
      <c r="RSM148" s="28"/>
      <c r="RSN148" s="31"/>
      <c r="RSO148" s="35"/>
      <c r="RSP148" s="31"/>
      <c r="RSQ148" s="26"/>
      <c r="RSR148" s="14"/>
      <c r="RSS148" s="55"/>
      <c r="RST148" s="28"/>
      <c r="RSU148" s="28"/>
      <c r="RSV148" s="31"/>
      <c r="RSW148" s="35"/>
      <c r="RSX148" s="31"/>
      <c r="RSY148" s="26"/>
      <c r="RSZ148" s="14"/>
      <c r="RTA148" s="55"/>
      <c r="RTB148" s="28"/>
      <c r="RTC148" s="28"/>
      <c r="RTD148" s="31"/>
      <c r="RTE148" s="35"/>
      <c r="RTF148" s="31"/>
      <c r="RTG148" s="26"/>
      <c r="RTH148" s="14"/>
      <c r="RTI148" s="55"/>
      <c r="RTJ148" s="28"/>
      <c r="RTK148" s="28"/>
      <c r="RTL148" s="31"/>
      <c r="RTM148" s="35"/>
      <c r="RTN148" s="31"/>
      <c r="RTO148" s="26"/>
      <c r="RTP148" s="14"/>
      <c r="RTQ148" s="55"/>
      <c r="RTR148" s="28"/>
      <c r="RTS148" s="28"/>
      <c r="RTT148" s="31"/>
      <c r="RTU148" s="35"/>
      <c r="RTV148" s="31"/>
      <c r="RTW148" s="26"/>
      <c r="RTX148" s="14"/>
      <c r="RTY148" s="55"/>
      <c r="RTZ148" s="28"/>
      <c r="RUA148" s="28"/>
      <c r="RUB148" s="31"/>
      <c r="RUC148" s="35"/>
      <c r="RUD148" s="31"/>
      <c r="RUE148" s="26"/>
      <c r="RUF148" s="14"/>
      <c r="RUG148" s="55"/>
      <c r="RUH148" s="28"/>
      <c r="RUI148" s="28"/>
      <c r="RUJ148" s="31"/>
      <c r="RUK148" s="35"/>
      <c r="RUL148" s="31"/>
      <c r="RUM148" s="26"/>
      <c r="RUN148" s="14"/>
      <c r="RUO148" s="55"/>
      <c r="RUP148" s="28"/>
      <c r="RUQ148" s="28"/>
      <c r="RUR148" s="31"/>
      <c r="RUS148" s="35"/>
      <c r="RUT148" s="31"/>
      <c r="RUU148" s="26"/>
      <c r="RUV148" s="14"/>
      <c r="RUW148" s="55"/>
      <c r="RUX148" s="28"/>
      <c r="RUY148" s="28"/>
      <c r="RUZ148" s="31"/>
      <c r="RVA148" s="35"/>
      <c r="RVB148" s="31"/>
      <c r="RVC148" s="26"/>
      <c r="RVD148" s="14"/>
      <c r="RVE148" s="55"/>
      <c r="RVF148" s="28"/>
      <c r="RVG148" s="28"/>
      <c r="RVH148" s="31"/>
      <c r="RVI148" s="35"/>
      <c r="RVJ148" s="31"/>
      <c r="RVK148" s="26"/>
      <c r="RVL148" s="14"/>
      <c r="RVM148" s="55"/>
      <c r="RVN148" s="28"/>
      <c r="RVO148" s="28"/>
      <c r="RVP148" s="31"/>
      <c r="RVQ148" s="35"/>
      <c r="RVR148" s="31"/>
      <c r="RVS148" s="26"/>
      <c r="RVT148" s="14"/>
      <c r="RVU148" s="55"/>
      <c r="RVV148" s="28"/>
      <c r="RVW148" s="28"/>
      <c r="RVX148" s="31"/>
      <c r="RVY148" s="35"/>
      <c r="RVZ148" s="31"/>
      <c r="RWA148" s="26"/>
      <c r="RWB148" s="14"/>
      <c r="RWC148" s="55"/>
      <c r="RWD148" s="28"/>
      <c r="RWE148" s="28"/>
      <c r="RWF148" s="31"/>
      <c r="RWG148" s="35"/>
      <c r="RWH148" s="31"/>
      <c r="RWI148" s="26"/>
      <c r="RWJ148" s="14"/>
      <c r="RWK148" s="55"/>
      <c r="RWL148" s="28"/>
      <c r="RWM148" s="28"/>
      <c r="RWN148" s="31"/>
      <c r="RWO148" s="35"/>
      <c r="RWP148" s="31"/>
      <c r="RWQ148" s="26"/>
      <c r="RWR148" s="14"/>
      <c r="RWS148" s="55"/>
      <c r="RWT148" s="28"/>
      <c r="RWU148" s="28"/>
      <c r="RWV148" s="31"/>
      <c r="RWW148" s="35"/>
      <c r="RWX148" s="31"/>
      <c r="RWY148" s="26"/>
      <c r="RWZ148" s="14"/>
      <c r="RXA148" s="55"/>
      <c r="RXB148" s="28"/>
      <c r="RXC148" s="28"/>
      <c r="RXD148" s="31"/>
      <c r="RXE148" s="35"/>
      <c r="RXF148" s="31"/>
      <c r="RXG148" s="26"/>
      <c r="RXH148" s="14"/>
      <c r="RXI148" s="55"/>
      <c r="RXJ148" s="28"/>
      <c r="RXK148" s="28"/>
      <c r="RXL148" s="31"/>
      <c r="RXM148" s="35"/>
      <c r="RXN148" s="31"/>
      <c r="RXO148" s="26"/>
      <c r="RXP148" s="14"/>
      <c r="RXQ148" s="55"/>
      <c r="RXR148" s="28"/>
      <c r="RXS148" s="28"/>
      <c r="RXT148" s="31"/>
      <c r="RXU148" s="35"/>
      <c r="RXV148" s="31"/>
      <c r="RXW148" s="26"/>
      <c r="RXX148" s="14"/>
      <c r="RXY148" s="55"/>
      <c r="RXZ148" s="28"/>
      <c r="RYA148" s="28"/>
      <c r="RYB148" s="31"/>
      <c r="RYC148" s="35"/>
      <c r="RYD148" s="31"/>
      <c r="RYE148" s="26"/>
      <c r="RYF148" s="14"/>
      <c r="RYG148" s="55"/>
      <c r="RYH148" s="28"/>
      <c r="RYI148" s="28"/>
      <c r="RYJ148" s="31"/>
      <c r="RYK148" s="35"/>
      <c r="RYL148" s="31"/>
      <c r="RYM148" s="26"/>
      <c r="RYN148" s="14"/>
      <c r="RYO148" s="55"/>
      <c r="RYP148" s="28"/>
      <c r="RYQ148" s="28"/>
      <c r="RYR148" s="31"/>
      <c r="RYS148" s="35"/>
      <c r="RYT148" s="31"/>
      <c r="RYU148" s="26"/>
      <c r="RYV148" s="14"/>
      <c r="RYW148" s="55"/>
      <c r="RYX148" s="28"/>
      <c r="RYY148" s="28"/>
      <c r="RYZ148" s="31"/>
      <c r="RZA148" s="35"/>
      <c r="RZB148" s="31"/>
      <c r="RZC148" s="26"/>
      <c r="RZD148" s="14"/>
      <c r="RZE148" s="55"/>
      <c r="RZF148" s="28"/>
      <c r="RZG148" s="28"/>
      <c r="RZH148" s="31"/>
      <c r="RZI148" s="35"/>
      <c r="RZJ148" s="31"/>
      <c r="RZK148" s="26"/>
      <c r="RZL148" s="14"/>
      <c r="RZM148" s="55"/>
      <c r="RZN148" s="28"/>
      <c r="RZO148" s="28"/>
      <c r="RZP148" s="31"/>
      <c r="RZQ148" s="35"/>
      <c r="RZR148" s="31"/>
      <c r="RZS148" s="26"/>
      <c r="RZT148" s="14"/>
      <c r="RZU148" s="55"/>
      <c r="RZV148" s="28"/>
      <c r="RZW148" s="28"/>
      <c r="RZX148" s="31"/>
      <c r="RZY148" s="35"/>
      <c r="RZZ148" s="31"/>
      <c r="SAA148" s="26"/>
      <c r="SAB148" s="14"/>
      <c r="SAC148" s="55"/>
      <c r="SAD148" s="28"/>
      <c r="SAE148" s="28"/>
      <c r="SAF148" s="31"/>
      <c r="SAG148" s="35"/>
      <c r="SAH148" s="31"/>
      <c r="SAI148" s="26"/>
      <c r="SAJ148" s="14"/>
      <c r="SAK148" s="55"/>
      <c r="SAL148" s="28"/>
      <c r="SAM148" s="28"/>
      <c r="SAN148" s="31"/>
      <c r="SAO148" s="35"/>
      <c r="SAP148" s="31"/>
      <c r="SAQ148" s="26"/>
      <c r="SAR148" s="14"/>
      <c r="SAS148" s="55"/>
      <c r="SAT148" s="28"/>
      <c r="SAU148" s="28"/>
      <c r="SAV148" s="31"/>
      <c r="SAW148" s="35"/>
      <c r="SAX148" s="31"/>
      <c r="SAY148" s="26"/>
      <c r="SAZ148" s="14"/>
      <c r="SBA148" s="55"/>
      <c r="SBB148" s="28"/>
      <c r="SBC148" s="28"/>
      <c r="SBD148" s="31"/>
      <c r="SBE148" s="35"/>
      <c r="SBF148" s="31"/>
      <c r="SBG148" s="26"/>
      <c r="SBH148" s="14"/>
      <c r="SBI148" s="55"/>
      <c r="SBJ148" s="28"/>
      <c r="SBK148" s="28"/>
      <c r="SBL148" s="31"/>
      <c r="SBM148" s="35"/>
      <c r="SBN148" s="31"/>
      <c r="SBO148" s="26"/>
      <c r="SBP148" s="14"/>
      <c r="SBQ148" s="55"/>
      <c r="SBR148" s="28"/>
      <c r="SBS148" s="28"/>
      <c r="SBT148" s="31"/>
      <c r="SBU148" s="35"/>
      <c r="SBV148" s="31"/>
      <c r="SBW148" s="26"/>
      <c r="SBX148" s="14"/>
      <c r="SBY148" s="55"/>
      <c r="SBZ148" s="28"/>
      <c r="SCA148" s="28"/>
      <c r="SCB148" s="31"/>
      <c r="SCC148" s="35"/>
      <c r="SCD148" s="31"/>
      <c r="SCE148" s="26"/>
      <c r="SCF148" s="14"/>
      <c r="SCG148" s="55"/>
      <c r="SCH148" s="28"/>
      <c r="SCI148" s="28"/>
      <c r="SCJ148" s="31"/>
      <c r="SCK148" s="35"/>
      <c r="SCL148" s="31"/>
      <c r="SCM148" s="26"/>
      <c r="SCN148" s="14"/>
      <c r="SCO148" s="55"/>
      <c r="SCP148" s="28"/>
      <c r="SCQ148" s="28"/>
      <c r="SCR148" s="31"/>
      <c r="SCS148" s="35"/>
      <c r="SCT148" s="31"/>
      <c r="SCU148" s="26"/>
      <c r="SCV148" s="14"/>
      <c r="SCW148" s="55"/>
      <c r="SCX148" s="28"/>
      <c r="SCY148" s="28"/>
      <c r="SCZ148" s="31"/>
      <c r="SDA148" s="35"/>
      <c r="SDB148" s="31"/>
      <c r="SDC148" s="26"/>
      <c r="SDD148" s="14"/>
      <c r="SDE148" s="55"/>
      <c r="SDF148" s="28"/>
      <c r="SDG148" s="28"/>
      <c r="SDH148" s="31"/>
      <c r="SDI148" s="35"/>
      <c r="SDJ148" s="31"/>
      <c r="SDK148" s="26"/>
      <c r="SDL148" s="14"/>
      <c r="SDM148" s="55"/>
      <c r="SDN148" s="28"/>
      <c r="SDO148" s="28"/>
      <c r="SDP148" s="31"/>
      <c r="SDQ148" s="35"/>
      <c r="SDR148" s="31"/>
      <c r="SDS148" s="26"/>
      <c r="SDT148" s="14"/>
      <c r="SDU148" s="55"/>
      <c r="SDV148" s="28"/>
      <c r="SDW148" s="28"/>
      <c r="SDX148" s="31"/>
      <c r="SDY148" s="35"/>
      <c r="SDZ148" s="31"/>
      <c r="SEA148" s="26"/>
      <c r="SEB148" s="14"/>
      <c r="SEC148" s="55"/>
      <c r="SED148" s="28"/>
      <c r="SEE148" s="28"/>
      <c r="SEF148" s="31"/>
      <c r="SEG148" s="35"/>
      <c r="SEH148" s="31"/>
      <c r="SEI148" s="26"/>
      <c r="SEJ148" s="14"/>
      <c r="SEK148" s="55"/>
      <c r="SEL148" s="28"/>
      <c r="SEM148" s="28"/>
      <c r="SEN148" s="31"/>
      <c r="SEO148" s="35"/>
      <c r="SEP148" s="31"/>
      <c r="SEQ148" s="26"/>
      <c r="SER148" s="14"/>
      <c r="SES148" s="55"/>
      <c r="SET148" s="28"/>
      <c r="SEU148" s="28"/>
      <c r="SEV148" s="31"/>
      <c r="SEW148" s="35"/>
      <c r="SEX148" s="31"/>
      <c r="SEY148" s="26"/>
      <c r="SEZ148" s="14"/>
      <c r="SFA148" s="55"/>
      <c r="SFB148" s="28"/>
      <c r="SFC148" s="28"/>
      <c r="SFD148" s="31"/>
      <c r="SFE148" s="35"/>
      <c r="SFF148" s="31"/>
      <c r="SFG148" s="26"/>
      <c r="SFH148" s="14"/>
      <c r="SFI148" s="55"/>
      <c r="SFJ148" s="28"/>
      <c r="SFK148" s="28"/>
      <c r="SFL148" s="31"/>
      <c r="SFM148" s="35"/>
      <c r="SFN148" s="31"/>
      <c r="SFO148" s="26"/>
      <c r="SFP148" s="14"/>
      <c r="SFQ148" s="55"/>
      <c r="SFR148" s="28"/>
      <c r="SFS148" s="28"/>
      <c r="SFT148" s="31"/>
      <c r="SFU148" s="35"/>
      <c r="SFV148" s="31"/>
      <c r="SFW148" s="26"/>
      <c r="SFX148" s="14"/>
      <c r="SFY148" s="55"/>
      <c r="SFZ148" s="28"/>
      <c r="SGA148" s="28"/>
      <c r="SGB148" s="31"/>
      <c r="SGC148" s="35"/>
      <c r="SGD148" s="31"/>
      <c r="SGE148" s="26"/>
      <c r="SGF148" s="14"/>
      <c r="SGG148" s="55"/>
      <c r="SGH148" s="28"/>
      <c r="SGI148" s="28"/>
      <c r="SGJ148" s="31"/>
      <c r="SGK148" s="35"/>
      <c r="SGL148" s="31"/>
      <c r="SGM148" s="26"/>
      <c r="SGN148" s="14"/>
      <c r="SGO148" s="55"/>
      <c r="SGP148" s="28"/>
      <c r="SGQ148" s="28"/>
      <c r="SGR148" s="31"/>
      <c r="SGS148" s="35"/>
      <c r="SGT148" s="31"/>
      <c r="SGU148" s="26"/>
      <c r="SGV148" s="14"/>
      <c r="SGW148" s="55"/>
      <c r="SGX148" s="28"/>
      <c r="SGY148" s="28"/>
      <c r="SGZ148" s="31"/>
      <c r="SHA148" s="35"/>
      <c r="SHB148" s="31"/>
      <c r="SHC148" s="26"/>
      <c r="SHD148" s="14"/>
      <c r="SHE148" s="55"/>
      <c r="SHF148" s="28"/>
      <c r="SHG148" s="28"/>
      <c r="SHH148" s="31"/>
      <c r="SHI148" s="35"/>
      <c r="SHJ148" s="31"/>
      <c r="SHK148" s="26"/>
      <c r="SHL148" s="14"/>
      <c r="SHM148" s="55"/>
      <c r="SHN148" s="28"/>
      <c r="SHO148" s="28"/>
      <c r="SHP148" s="31"/>
      <c r="SHQ148" s="35"/>
      <c r="SHR148" s="31"/>
      <c r="SHS148" s="26"/>
      <c r="SHT148" s="14"/>
      <c r="SHU148" s="55"/>
      <c r="SHV148" s="28"/>
      <c r="SHW148" s="28"/>
      <c r="SHX148" s="31"/>
      <c r="SHY148" s="35"/>
      <c r="SHZ148" s="31"/>
      <c r="SIA148" s="26"/>
      <c r="SIB148" s="14"/>
      <c r="SIC148" s="55"/>
      <c r="SID148" s="28"/>
      <c r="SIE148" s="28"/>
      <c r="SIF148" s="31"/>
      <c r="SIG148" s="35"/>
      <c r="SIH148" s="31"/>
      <c r="SII148" s="26"/>
      <c r="SIJ148" s="14"/>
      <c r="SIK148" s="55"/>
      <c r="SIL148" s="28"/>
      <c r="SIM148" s="28"/>
      <c r="SIN148" s="31"/>
      <c r="SIO148" s="35"/>
      <c r="SIP148" s="31"/>
      <c r="SIQ148" s="26"/>
      <c r="SIR148" s="14"/>
      <c r="SIS148" s="55"/>
      <c r="SIT148" s="28"/>
      <c r="SIU148" s="28"/>
      <c r="SIV148" s="31"/>
      <c r="SIW148" s="35"/>
      <c r="SIX148" s="31"/>
      <c r="SIY148" s="26"/>
      <c r="SIZ148" s="14"/>
      <c r="SJA148" s="55"/>
      <c r="SJB148" s="28"/>
      <c r="SJC148" s="28"/>
      <c r="SJD148" s="31"/>
      <c r="SJE148" s="35"/>
      <c r="SJF148" s="31"/>
      <c r="SJG148" s="26"/>
      <c r="SJH148" s="14"/>
      <c r="SJI148" s="55"/>
      <c r="SJJ148" s="28"/>
      <c r="SJK148" s="28"/>
      <c r="SJL148" s="31"/>
      <c r="SJM148" s="35"/>
      <c r="SJN148" s="31"/>
      <c r="SJO148" s="26"/>
      <c r="SJP148" s="14"/>
      <c r="SJQ148" s="55"/>
      <c r="SJR148" s="28"/>
      <c r="SJS148" s="28"/>
      <c r="SJT148" s="31"/>
      <c r="SJU148" s="35"/>
      <c r="SJV148" s="31"/>
      <c r="SJW148" s="26"/>
      <c r="SJX148" s="14"/>
      <c r="SJY148" s="55"/>
      <c r="SJZ148" s="28"/>
      <c r="SKA148" s="28"/>
      <c r="SKB148" s="31"/>
      <c r="SKC148" s="35"/>
      <c r="SKD148" s="31"/>
      <c r="SKE148" s="26"/>
      <c r="SKF148" s="14"/>
      <c r="SKG148" s="55"/>
      <c r="SKH148" s="28"/>
      <c r="SKI148" s="28"/>
      <c r="SKJ148" s="31"/>
      <c r="SKK148" s="35"/>
      <c r="SKL148" s="31"/>
      <c r="SKM148" s="26"/>
      <c r="SKN148" s="14"/>
      <c r="SKO148" s="55"/>
      <c r="SKP148" s="28"/>
      <c r="SKQ148" s="28"/>
      <c r="SKR148" s="31"/>
      <c r="SKS148" s="35"/>
      <c r="SKT148" s="31"/>
      <c r="SKU148" s="26"/>
      <c r="SKV148" s="14"/>
      <c r="SKW148" s="55"/>
      <c r="SKX148" s="28"/>
      <c r="SKY148" s="28"/>
      <c r="SKZ148" s="31"/>
      <c r="SLA148" s="35"/>
      <c r="SLB148" s="31"/>
      <c r="SLC148" s="26"/>
      <c r="SLD148" s="14"/>
      <c r="SLE148" s="55"/>
      <c r="SLF148" s="28"/>
      <c r="SLG148" s="28"/>
      <c r="SLH148" s="31"/>
      <c r="SLI148" s="35"/>
      <c r="SLJ148" s="31"/>
      <c r="SLK148" s="26"/>
      <c r="SLL148" s="14"/>
      <c r="SLM148" s="55"/>
      <c r="SLN148" s="28"/>
      <c r="SLO148" s="28"/>
      <c r="SLP148" s="31"/>
      <c r="SLQ148" s="35"/>
      <c r="SLR148" s="31"/>
      <c r="SLS148" s="26"/>
      <c r="SLT148" s="14"/>
      <c r="SLU148" s="55"/>
      <c r="SLV148" s="28"/>
      <c r="SLW148" s="28"/>
      <c r="SLX148" s="31"/>
      <c r="SLY148" s="35"/>
      <c r="SLZ148" s="31"/>
      <c r="SMA148" s="26"/>
      <c r="SMB148" s="14"/>
      <c r="SMC148" s="55"/>
      <c r="SMD148" s="28"/>
      <c r="SME148" s="28"/>
      <c r="SMF148" s="31"/>
      <c r="SMG148" s="35"/>
      <c r="SMH148" s="31"/>
      <c r="SMI148" s="26"/>
      <c r="SMJ148" s="14"/>
      <c r="SMK148" s="55"/>
      <c r="SML148" s="28"/>
      <c r="SMM148" s="28"/>
      <c r="SMN148" s="31"/>
      <c r="SMO148" s="35"/>
      <c r="SMP148" s="31"/>
      <c r="SMQ148" s="26"/>
      <c r="SMR148" s="14"/>
      <c r="SMS148" s="55"/>
      <c r="SMT148" s="28"/>
      <c r="SMU148" s="28"/>
      <c r="SMV148" s="31"/>
      <c r="SMW148" s="35"/>
      <c r="SMX148" s="31"/>
      <c r="SMY148" s="26"/>
      <c r="SMZ148" s="14"/>
      <c r="SNA148" s="55"/>
      <c r="SNB148" s="28"/>
      <c r="SNC148" s="28"/>
      <c r="SND148" s="31"/>
      <c r="SNE148" s="35"/>
      <c r="SNF148" s="31"/>
      <c r="SNG148" s="26"/>
      <c r="SNH148" s="14"/>
      <c r="SNI148" s="55"/>
      <c r="SNJ148" s="28"/>
      <c r="SNK148" s="28"/>
      <c r="SNL148" s="31"/>
      <c r="SNM148" s="35"/>
      <c r="SNN148" s="31"/>
      <c r="SNO148" s="26"/>
      <c r="SNP148" s="14"/>
      <c r="SNQ148" s="55"/>
      <c r="SNR148" s="28"/>
      <c r="SNS148" s="28"/>
      <c r="SNT148" s="31"/>
      <c r="SNU148" s="35"/>
      <c r="SNV148" s="31"/>
      <c r="SNW148" s="26"/>
      <c r="SNX148" s="14"/>
      <c r="SNY148" s="55"/>
      <c r="SNZ148" s="28"/>
      <c r="SOA148" s="28"/>
      <c r="SOB148" s="31"/>
      <c r="SOC148" s="35"/>
      <c r="SOD148" s="31"/>
      <c r="SOE148" s="26"/>
      <c r="SOF148" s="14"/>
      <c r="SOG148" s="55"/>
      <c r="SOH148" s="28"/>
      <c r="SOI148" s="28"/>
      <c r="SOJ148" s="31"/>
      <c r="SOK148" s="35"/>
      <c r="SOL148" s="31"/>
      <c r="SOM148" s="26"/>
      <c r="SON148" s="14"/>
      <c r="SOO148" s="55"/>
      <c r="SOP148" s="28"/>
      <c r="SOQ148" s="28"/>
      <c r="SOR148" s="31"/>
      <c r="SOS148" s="35"/>
      <c r="SOT148" s="31"/>
      <c r="SOU148" s="26"/>
      <c r="SOV148" s="14"/>
      <c r="SOW148" s="55"/>
      <c r="SOX148" s="28"/>
      <c r="SOY148" s="28"/>
      <c r="SOZ148" s="31"/>
      <c r="SPA148" s="35"/>
      <c r="SPB148" s="31"/>
      <c r="SPC148" s="26"/>
      <c r="SPD148" s="14"/>
      <c r="SPE148" s="55"/>
      <c r="SPF148" s="28"/>
      <c r="SPG148" s="28"/>
      <c r="SPH148" s="31"/>
      <c r="SPI148" s="35"/>
      <c r="SPJ148" s="31"/>
      <c r="SPK148" s="26"/>
      <c r="SPL148" s="14"/>
      <c r="SPM148" s="55"/>
      <c r="SPN148" s="28"/>
      <c r="SPO148" s="28"/>
      <c r="SPP148" s="31"/>
      <c r="SPQ148" s="35"/>
      <c r="SPR148" s="31"/>
      <c r="SPS148" s="26"/>
      <c r="SPT148" s="14"/>
      <c r="SPU148" s="55"/>
      <c r="SPV148" s="28"/>
      <c r="SPW148" s="28"/>
      <c r="SPX148" s="31"/>
      <c r="SPY148" s="35"/>
      <c r="SPZ148" s="31"/>
      <c r="SQA148" s="26"/>
      <c r="SQB148" s="14"/>
      <c r="SQC148" s="55"/>
      <c r="SQD148" s="28"/>
      <c r="SQE148" s="28"/>
      <c r="SQF148" s="31"/>
      <c r="SQG148" s="35"/>
      <c r="SQH148" s="31"/>
      <c r="SQI148" s="26"/>
      <c r="SQJ148" s="14"/>
      <c r="SQK148" s="55"/>
      <c r="SQL148" s="28"/>
      <c r="SQM148" s="28"/>
      <c r="SQN148" s="31"/>
      <c r="SQO148" s="35"/>
      <c r="SQP148" s="31"/>
      <c r="SQQ148" s="26"/>
      <c r="SQR148" s="14"/>
      <c r="SQS148" s="55"/>
      <c r="SQT148" s="28"/>
      <c r="SQU148" s="28"/>
      <c r="SQV148" s="31"/>
      <c r="SQW148" s="35"/>
      <c r="SQX148" s="31"/>
      <c r="SQY148" s="26"/>
      <c r="SQZ148" s="14"/>
      <c r="SRA148" s="55"/>
      <c r="SRB148" s="28"/>
      <c r="SRC148" s="28"/>
      <c r="SRD148" s="31"/>
      <c r="SRE148" s="35"/>
      <c r="SRF148" s="31"/>
      <c r="SRG148" s="26"/>
      <c r="SRH148" s="14"/>
      <c r="SRI148" s="55"/>
      <c r="SRJ148" s="28"/>
      <c r="SRK148" s="28"/>
      <c r="SRL148" s="31"/>
      <c r="SRM148" s="35"/>
      <c r="SRN148" s="31"/>
      <c r="SRO148" s="26"/>
      <c r="SRP148" s="14"/>
      <c r="SRQ148" s="55"/>
      <c r="SRR148" s="28"/>
      <c r="SRS148" s="28"/>
      <c r="SRT148" s="31"/>
      <c r="SRU148" s="35"/>
      <c r="SRV148" s="31"/>
      <c r="SRW148" s="26"/>
      <c r="SRX148" s="14"/>
      <c r="SRY148" s="55"/>
      <c r="SRZ148" s="28"/>
      <c r="SSA148" s="28"/>
      <c r="SSB148" s="31"/>
      <c r="SSC148" s="35"/>
      <c r="SSD148" s="31"/>
      <c r="SSE148" s="26"/>
      <c r="SSF148" s="14"/>
      <c r="SSG148" s="55"/>
      <c r="SSH148" s="28"/>
      <c r="SSI148" s="28"/>
      <c r="SSJ148" s="31"/>
      <c r="SSK148" s="35"/>
      <c r="SSL148" s="31"/>
      <c r="SSM148" s="26"/>
      <c r="SSN148" s="14"/>
      <c r="SSO148" s="55"/>
      <c r="SSP148" s="28"/>
      <c r="SSQ148" s="28"/>
      <c r="SSR148" s="31"/>
      <c r="SSS148" s="35"/>
      <c r="SST148" s="31"/>
      <c r="SSU148" s="26"/>
      <c r="SSV148" s="14"/>
      <c r="SSW148" s="55"/>
      <c r="SSX148" s="28"/>
      <c r="SSY148" s="28"/>
      <c r="SSZ148" s="31"/>
      <c r="STA148" s="35"/>
      <c r="STB148" s="31"/>
      <c r="STC148" s="26"/>
      <c r="STD148" s="14"/>
      <c r="STE148" s="55"/>
      <c r="STF148" s="28"/>
      <c r="STG148" s="28"/>
      <c r="STH148" s="31"/>
      <c r="STI148" s="35"/>
      <c r="STJ148" s="31"/>
      <c r="STK148" s="26"/>
      <c r="STL148" s="14"/>
      <c r="STM148" s="55"/>
      <c r="STN148" s="28"/>
      <c r="STO148" s="28"/>
      <c r="STP148" s="31"/>
      <c r="STQ148" s="35"/>
      <c r="STR148" s="31"/>
      <c r="STS148" s="26"/>
      <c r="STT148" s="14"/>
      <c r="STU148" s="55"/>
      <c r="STV148" s="28"/>
      <c r="STW148" s="28"/>
      <c r="STX148" s="31"/>
      <c r="STY148" s="35"/>
      <c r="STZ148" s="31"/>
      <c r="SUA148" s="26"/>
      <c r="SUB148" s="14"/>
      <c r="SUC148" s="55"/>
      <c r="SUD148" s="28"/>
      <c r="SUE148" s="28"/>
      <c r="SUF148" s="31"/>
      <c r="SUG148" s="35"/>
      <c r="SUH148" s="31"/>
      <c r="SUI148" s="26"/>
      <c r="SUJ148" s="14"/>
      <c r="SUK148" s="55"/>
      <c r="SUL148" s="28"/>
      <c r="SUM148" s="28"/>
      <c r="SUN148" s="31"/>
      <c r="SUO148" s="35"/>
      <c r="SUP148" s="31"/>
      <c r="SUQ148" s="26"/>
      <c r="SUR148" s="14"/>
      <c r="SUS148" s="55"/>
      <c r="SUT148" s="28"/>
      <c r="SUU148" s="28"/>
      <c r="SUV148" s="31"/>
      <c r="SUW148" s="35"/>
      <c r="SUX148" s="31"/>
      <c r="SUY148" s="26"/>
      <c r="SUZ148" s="14"/>
      <c r="SVA148" s="55"/>
      <c r="SVB148" s="28"/>
      <c r="SVC148" s="28"/>
      <c r="SVD148" s="31"/>
      <c r="SVE148" s="35"/>
      <c r="SVF148" s="31"/>
      <c r="SVG148" s="26"/>
      <c r="SVH148" s="14"/>
      <c r="SVI148" s="55"/>
      <c r="SVJ148" s="28"/>
      <c r="SVK148" s="28"/>
      <c r="SVL148" s="31"/>
      <c r="SVM148" s="35"/>
      <c r="SVN148" s="31"/>
      <c r="SVO148" s="26"/>
      <c r="SVP148" s="14"/>
      <c r="SVQ148" s="55"/>
      <c r="SVR148" s="28"/>
      <c r="SVS148" s="28"/>
      <c r="SVT148" s="31"/>
      <c r="SVU148" s="35"/>
      <c r="SVV148" s="31"/>
      <c r="SVW148" s="26"/>
      <c r="SVX148" s="14"/>
      <c r="SVY148" s="55"/>
      <c r="SVZ148" s="28"/>
      <c r="SWA148" s="28"/>
      <c r="SWB148" s="31"/>
      <c r="SWC148" s="35"/>
      <c r="SWD148" s="31"/>
      <c r="SWE148" s="26"/>
      <c r="SWF148" s="14"/>
      <c r="SWG148" s="55"/>
      <c r="SWH148" s="28"/>
      <c r="SWI148" s="28"/>
      <c r="SWJ148" s="31"/>
      <c r="SWK148" s="35"/>
      <c r="SWL148" s="31"/>
      <c r="SWM148" s="26"/>
      <c r="SWN148" s="14"/>
      <c r="SWO148" s="55"/>
      <c r="SWP148" s="28"/>
      <c r="SWQ148" s="28"/>
      <c r="SWR148" s="31"/>
      <c r="SWS148" s="35"/>
      <c r="SWT148" s="31"/>
      <c r="SWU148" s="26"/>
      <c r="SWV148" s="14"/>
      <c r="SWW148" s="55"/>
      <c r="SWX148" s="28"/>
      <c r="SWY148" s="28"/>
      <c r="SWZ148" s="31"/>
      <c r="SXA148" s="35"/>
      <c r="SXB148" s="31"/>
      <c r="SXC148" s="26"/>
      <c r="SXD148" s="14"/>
      <c r="SXE148" s="55"/>
      <c r="SXF148" s="28"/>
      <c r="SXG148" s="28"/>
      <c r="SXH148" s="31"/>
      <c r="SXI148" s="35"/>
      <c r="SXJ148" s="31"/>
      <c r="SXK148" s="26"/>
      <c r="SXL148" s="14"/>
      <c r="SXM148" s="55"/>
      <c r="SXN148" s="28"/>
      <c r="SXO148" s="28"/>
      <c r="SXP148" s="31"/>
      <c r="SXQ148" s="35"/>
      <c r="SXR148" s="31"/>
      <c r="SXS148" s="26"/>
      <c r="SXT148" s="14"/>
      <c r="SXU148" s="55"/>
      <c r="SXV148" s="28"/>
      <c r="SXW148" s="28"/>
      <c r="SXX148" s="31"/>
      <c r="SXY148" s="35"/>
      <c r="SXZ148" s="31"/>
      <c r="SYA148" s="26"/>
      <c r="SYB148" s="14"/>
      <c r="SYC148" s="55"/>
      <c r="SYD148" s="28"/>
      <c r="SYE148" s="28"/>
      <c r="SYF148" s="31"/>
      <c r="SYG148" s="35"/>
      <c r="SYH148" s="31"/>
      <c r="SYI148" s="26"/>
      <c r="SYJ148" s="14"/>
      <c r="SYK148" s="55"/>
      <c r="SYL148" s="28"/>
      <c r="SYM148" s="28"/>
      <c r="SYN148" s="31"/>
      <c r="SYO148" s="35"/>
      <c r="SYP148" s="31"/>
      <c r="SYQ148" s="26"/>
      <c r="SYR148" s="14"/>
      <c r="SYS148" s="55"/>
      <c r="SYT148" s="28"/>
      <c r="SYU148" s="28"/>
      <c r="SYV148" s="31"/>
      <c r="SYW148" s="35"/>
      <c r="SYX148" s="31"/>
      <c r="SYY148" s="26"/>
      <c r="SYZ148" s="14"/>
      <c r="SZA148" s="55"/>
      <c r="SZB148" s="28"/>
      <c r="SZC148" s="28"/>
      <c r="SZD148" s="31"/>
      <c r="SZE148" s="35"/>
      <c r="SZF148" s="31"/>
      <c r="SZG148" s="26"/>
      <c r="SZH148" s="14"/>
      <c r="SZI148" s="55"/>
      <c r="SZJ148" s="28"/>
      <c r="SZK148" s="28"/>
      <c r="SZL148" s="31"/>
      <c r="SZM148" s="35"/>
      <c r="SZN148" s="31"/>
      <c r="SZO148" s="26"/>
      <c r="SZP148" s="14"/>
      <c r="SZQ148" s="55"/>
      <c r="SZR148" s="28"/>
      <c r="SZS148" s="28"/>
      <c r="SZT148" s="31"/>
      <c r="SZU148" s="35"/>
      <c r="SZV148" s="31"/>
      <c r="SZW148" s="26"/>
      <c r="SZX148" s="14"/>
      <c r="SZY148" s="55"/>
      <c r="SZZ148" s="28"/>
      <c r="TAA148" s="28"/>
      <c r="TAB148" s="31"/>
      <c r="TAC148" s="35"/>
      <c r="TAD148" s="31"/>
      <c r="TAE148" s="26"/>
      <c r="TAF148" s="14"/>
      <c r="TAG148" s="55"/>
      <c r="TAH148" s="28"/>
      <c r="TAI148" s="28"/>
      <c r="TAJ148" s="31"/>
      <c r="TAK148" s="35"/>
      <c r="TAL148" s="31"/>
      <c r="TAM148" s="26"/>
      <c r="TAN148" s="14"/>
      <c r="TAO148" s="55"/>
      <c r="TAP148" s="28"/>
      <c r="TAQ148" s="28"/>
      <c r="TAR148" s="31"/>
      <c r="TAS148" s="35"/>
      <c r="TAT148" s="31"/>
      <c r="TAU148" s="26"/>
      <c r="TAV148" s="14"/>
      <c r="TAW148" s="55"/>
      <c r="TAX148" s="28"/>
      <c r="TAY148" s="28"/>
      <c r="TAZ148" s="31"/>
      <c r="TBA148" s="35"/>
      <c r="TBB148" s="31"/>
      <c r="TBC148" s="26"/>
      <c r="TBD148" s="14"/>
      <c r="TBE148" s="55"/>
      <c r="TBF148" s="28"/>
      <c r="TBG148" s="28"/>
      <c r="TBH148" s="31"/>
      <c r="TBI148" s="35"/>
      <c r="TBJ148" s="31"/>
      <c r="TBK148" s="26"/>
      <c r="TBL148" s="14"/>
      <c r="TBM148" s="55"/>
      <c r="TBN148" s="28"/>
      <c r="TBO148" s="28"/>
      <c r="TBP148" s="31"/>
      <c r="TBQ148" s="35"/>
      <c r="TBR148" s="31"/>
      <c r="TBS148" s="26"/>
      <c r="TBT148" s="14"/>
      <c r="TBU148" s="55"/>
      <c r="TBV148" s="28"/>
      <c r="TBW148" s="28"/>
      <c r="TBX148" s="31"/>
      <c r="TBY148" s="35"/>
      <c r="TBZ148" s="31"/>
      <c r="TCA148" s="26"/>
      <c r="TCB148" s="14"/>
      <c r="TCC148" s="55"/>
      <c r="TCD148" s="28"/>
      <c r="TCE148" s="28"/>
      <c r="TCF148" s="31"/>
      <c r="TCG148" s="35"/>
      <c r="TCH148" s="31"/>
      <c r="TCI148" s="26"/>
      <c r="TCJ148" s="14"/>
      <c r="TCK148" s="55"/>
      <c r="TCL148" s="28"/>
      <c r="TCM148" s="28"/>
      <c r="TCN148" s="31"/>
      <c r="TCO148" s="35"/>
      <c r="TCP148" s="31"/>
      <c r="TCQ148" s="26"/>
      <c r="TCR148" s="14"/>
      <c r="TCS148" s="55"/>
      <c r="TCT148" s="28"/>
      <c r="TCU148" s="28"/>
      <c r="TCV148" s="31"/>
      <c r="TCW148" s="35"/>
      <c r="TCX148" s="31"/>
      <c r="TCY148" s="26"/>
      <c r="TCZ148" s="14"/>
      <c r="TDA148" s="55"/>
      <c r="TDB148" s="28"/>
      <c r="TDC148" s="28"/>
      <c r="TDD148" s="31"/>
      <c r="TDE148" s="35"/>
      <c r="TDF148" s="31"/>
      <c r="TDG148" s="26"/>
      <c r="TDH148" s="14"/>
      <c r="TDI148" s="55"/>
      <c r="TDJ148" s="28"/>
      <c r="TDK148" s="28"/>
      <c r="TDL148" s="31"/>
      <c r="TDM148" s="35"/>
      <c r="TDN148" s="31"/>
      <c r="TDO148" s="26"/>
      <c r="TDP148" s="14"/>
      <c r="TDQ148" s="55"/>
      <c r="TDR148" s="28"/>
      <c r="TDS148" s="28"/>
      <c r="TDT148" s="31"/>
      <c r="TDU148" s="35"/>
      <c r="TDV148" s="31"/>
      <c r="TDW148" s="26"/>
      <c r="TDX148" s="14"/>
      <c r="TDY148" s="55"/>
      <c r="TDZ148" s="28"/>
      <c r="TEA148" s="28"/>
      <c r="TEB148" s="31"/>
      <c r="TEC148" s="35"/>
      <c r="TED148" s="31"/>
      <c r="TEE148" s="26"/>
      <c r="TEF148" s="14"/>
      <c r="TEG148" s="55"/>
      <c r="TEH148" s="28"/>
      <c r="TEI148" s="28"/>
      <c r="TEJ148" s="31"/>
      <c r="TEK148" s="35"/>
      <c r="TEL148" s="31"/>
      <c r="TEM148" s="26"/>
      <c r="TEN148" s="14"/>
      <c r="TEO148" s="55"/>
      <c r="TEP148" s="28"/>
      <c r="TEQ148" s="28"/>
      <c r="TER148" s="31"/>
      <c r="TES148" s="35"/>
      <c r="TET148" s="31"/>
      <c r="TEU148" s="26"/>
      <c r="TEV148" s="14"/>
      <c r="TEW148" s="55"/>
      <c r="TEX148" s="28"/>
      <c r="TEY148" s="28"/>
      <c r="TEZ148" s="31"/>
      <c r="TFA148" s="35"/>
      <c r="TFB148" s="31"/>
      <c r="TFC148" s="26"/>
      <c r="TFD148" s="14"/>
      <c r="TFE148" s="55"/>
      <c r="TFF148" s="28"/>
      <c r="TFG148" s="28"/>
      <c r="TFH148" s="31"/>
      <c r="TFI148" s="35"/>
      <c r="TFJ148" s="31"/>
      <c r="TFK148" s="26"/>
      <c r="TFL148" s="14"/>
      <c r="TFM148" s="55"/>
      <c r="TFN148" s="28"/>
      <c r="TFO148" s="28"/>
      <c r="TFP148" s="31"/>
      <c r="TFQ148" s="35"/>
      <c r="TFR148" s="31"/>
      <c r="TFS148" s="26"/>
      <c r="TFT148" s="14"/>
      <c r="TFU148" s="55"/>
      <c r="TFV148" s="28"/>
      <c r="TFW148" s="28"/>
      <c r="TFX148" s="31"/>
      <c r="TFY148" s="35"/>
      <c r="TFZ148" s="31"/>
      <c r="TGA148" s="26"/>
      <c r="TGB148" s="14"/>
      <c r="TGC148" s="55"/>
      <c r="TGD148" s="28"/>
      <c r="TGE148" s="28"/>
      <c r="TGF148" s="31"/>
      <c r="TGG148" s="35"/>
      <c r="TGH148" s="31"/>
      <c r="TGI148" s="26"/>
      <c r="TGJ148" s="14"/>
      <c r="TGK148" s="55"/>
      <c r="TGL148" s="28"/>
      <c r="TGM148" s="28"/>
      <c r="TGN148" s="31"/>
      <c r="TGO148" s="35"/>
      <c r="TGP148" s="31"/>
      <c r="TGQ148" s="26"/>
      <c r="TGR148" s="14"/>
      <c r="TGS148" s="55"/>
      <c r="TGT148" s="28"/>
      <c r="TGU148" s="28"/>
      <c r="TGV148" s="31"/>
      <c r="TGW148" s="35"/>
      <c r="TGX148" s="31"/>
      <c r="TGY148" s="26"/>
      <c r="TGZ148" s="14"/>
      <c r="THA148" s="55"/>
      <c r="THB148" s="28"/>
      <c r="THC148" s="28"/>
      <c r="THD148" s="31"/>
      <c r="THE148" s="35"/>
      <c r="THF148" s="31"/>
      <c r="THG148" s="26"/>
      <c r="THH148" s="14"/>
      <c r="THI148" s="55"/>
      <c r="THJ148" s="28"/>
      <c r="THK148" s="28"/>
      <c r="THL148" s="31"/>
      <c r="THM148" s="35"/>
      <c r="THN148" s="31"/>
      <c r="THO148" s="26"/>
      <c r="THP148" s="14"/>
      <c r="THQ148" s="55"/>
      <c r="THR148" s="28"/>
      <c r="THS148" s="28"/>
      <c r="THT148" s="31"/>
      <c r="THU148" s="35"/>
      <c r="THV148" s="31"/>
      <c r="THW148" s="26"/>
      <c r="THX148" s="14"/>
      <c r="THY148" s="55"/>
      <c r="THZ148" s="28"/>
      <c r="TIA148" s="28"/>
      <c r="TIB148" s="31"/>
      <c r="TIC148" s="35"/>
      <c r="TID148" s="31"/>
      <c r="TIE148" s="26"/>
      <c r="TIF148" s="14"/>
      <c r="TIG148" s="55"/>
      <c r="TIH148" s="28"/>
      <c r="TII148" s="28"/>
      <c r="TIJ148" s="31"/>
      <c r="TIK148" s="35"/>
      <c r="TIL148" s="31"/>
      <c r="TIM148" s="26"/>
      <c r="TIN148" s="14"/>
      <c r="TIO148" s="55"/>
      <c r="TIP148" s="28"/>
      <c r="TIQ148" s="28"/>
      <c r="TIR148" s="31"/>
      <c r="TIS148" s="35"/>
      <c r="TIT148" s="31"/>
      <c r="TIU148" s="26"/>
      <c r="TIV148" s="14"/>
      <c r="TIW148" s="55"/>
      <c r="TIX148" s="28"/>
      <c r="TIY148" s="28"/>
      <c r="TIZ148" s="31"/>
      <c r="TJA148" s="35"/>
      <c r="TJB148" s="31"/>
      <c r="TJC148" s="26"/>
      <c r="TJD148" s="14"/>
      <c r="TJE148" s="55"/>
      <c r="TJF148" s="28"/>
      <c r="TJG148" s="28"/>
      <c r="TJH148" s="31"/>
      <c r="TJI148" s="35"/>
      <c r="TJJ148" s="31"/>
      <c r="TJK148" s="26"/>
      <c r="TJL148" s="14"/>
      <c r="TJM148" s="55"/>
      <c r="TJN148" s="28"/>
      <c r="TJO148" s="28"/>
      <c r="TJP148" s="31"/>
      <c r="TJQ148" s="35"/>
      <c r="TJR148" s="31"/>
      <c r="TJS148" s="26"/>
      <c r="TJT148" s="14"/>
      <c r="TJU148" s="55"/>
      <c r="TJV148" s="28"/>
      <c r="TJW148" s="28"/>
      <c r="TJX148" s="31"/>
      <c r="TJY148" s="35"/>
      <c r="TJZ148" s="31"/>
      <c r="TKA148" s="26"/>
      <c r="TKB148" s="14"/>
      <c r="TKC148" s="55"/>
      <c r="TKD148" s="28"/>
      <c r="TKE148" s="28"/>
      <c r="TKF148" s="31"/>
      <c r="TKG148" s="35"/>
      <c r="TKH148" s="31"/>
      <c r="TKI148" s="26"/>
      <c r="TKJ148" s="14"/>
      <c r="TKK148" s="55"/>
      <c r="TKL148" s="28"/>
      <c r="TKM148" s="28"/>
      <c r="TKN148" s="31"/>
      <c r="TKO148" s="35"/>
      <c r="TKP148" s="31"/>
      <c r="TKQ148" s="26"/>
      <c r="TKR148" s="14"/>
      <c r="TKS148" s="55"/>
      <c r="TKT148" s="28"/>
      <c r="TKU148" s="28"/>
      <c r="TKV148" s="31"/>
      <c r="TKW148" s="35"/>
      <c r="TKX148" s="31"/>
      <c r="TKY148" s="26"/>
      <c r="TKZ148" s="14"/>
      <c r="TLA148" s="55"/>
      <c r="TLB148" s="28"/>
      <c r="TLC148" s="28"/>
      <c r="TLD148" s="31"/>
      <c r="TLE148" s="35"/>
      <c r="TLF148" s="31"/>
      <c r="TLG148" s="26"/>
      <c r="TLH148" s="14"/>
      <c r="TLI148" s="55"/>
      <c r="TLJ148" s="28"/>
      <c r="TLK148" s="28"/>
      <c r="TLL148" s="31"/>
      <c r="TLM148" s="35"/>
      <c r="TLN148" s="31"/>
      <c r="TLO148" s="26"/>
      <c r="TLP148" s="14"/>
      <c r="TLQ148" s="55"/>
      <c r="TLR148" s="28"/>
      <c r="TLS148" s="28"/>
      <c r="TLT148" s="31"/>
      <c r="TLU148" s="35"/>
      <c r="TLV148" s="31"/>
      <c r="TLW148" s="26"/>
      <c r="TLX148" s="14"/>
      <c r="TLY148" s="55"/>
      <c r="TLZ148" s="28"/>
      <c r="TMA148" s="28"/>
      <c r="TMB148" s="31"/>
      <c r="TMC148" s="35"/>
      <c r="TMD148" s="31"/>
      <c r="TME148" s="26"/>
      <c r="TMF148" s="14"/>
      <c r="TMG148" s="55"/>
      <c r="TMH148" s="28"/>
      <c r="TMI148" s="28"/>
      <c r="TMJ148" s="31"/>
      <c r="TMK148" s="35"/>
      <c r="TML148" s="31"/>
      <c r="TMM148" s="26"/>
      <c r="TMN148" s="14"/>
      <c r="TMO148" s="55"/>
      <c r="TMP148" s="28"/>
      <c r="TMQ148" s="28"/>
      <c r="TMR148" s="31"/>
      <c r="TMS148" s="35"/>
      <c r="TMT148" s="31"/>
      <c r="TMU148" s="26"/>
      <c r="TMV148" s="14"/>
      <c r="TMW148" s="55"/>
      <c r="TMX148" s="28"/>
      <c r="TMY148" s="28"/>
      <c r="TMZ148" s="31"/>
      <c r="TNA148" s="35"/>
      <c r="TNB148" s="31"/>
      <c r="TNC148" s="26"/>
      <c r="TND148" s="14"/>
      <c r="TNE148" s="55"/>
      <c r="TNF148" s="28"/>
      <c r="TNG148" s="28"/>
      <c r="TNH148" s="31"/>
      <c r="TNI148" s="35"/>
      <c r="TNJ148" s="31"/>
      <c r="TNK148" s="26"/>
      <c r="TNL148" s="14"/>
      <c r="TNM148" s="55"/>
      <c r="TNN148" s="28"/>
      <c r="TNO148" s="28"/>
      <c r="TNP148" s="31"/>
      <c r="TNQ148" s="35"/>
      <c r="TNR148" s="31"/>
      <c r="TNS148" s="26"/>
      <c r="TNT148" s="14"/>
      <c r="TNU148" s="55"/>
      <c r="TNV148" s="28"/>
      <c r="TNW148" s="28"/>
      <c r="TNX148" s="31"/>
      <c r="TNY148" s="35"/>
      <c r="TNZ148" s="31"/>
      <c r="TOA148" s="26"/>
      <c r="TOB148" s="14"/>
      <c r="TOC148" s="55"/>
      <c r="TOD148" s="28"/>
      <c r="TOE148" s="28"/>
      <c r="TOF148" s="31"/>
      <c r="TOG148" s="35"/>
      <c r="TOH148" s="31"/>
      <c r="TOI148" s="26"/>
      <c r="TOJ148" s="14"/>
      <c r="TOK148" s="55"/>
      <c r="TOL148" s="28"/>
      <c r="TOM148" s="28"/>
      <c r="TON148" s="31"/>
      <c r="TOO148" s="35"/>
      <c r="TOP148" s="31"/>
      <c r="TOQ148" s="26"/>
      <c r="TOR148" s="14"/>
      <c r="TOS148" s="55"/>
      <c r="TOT148" s="28"/>
      <c r="TOU148" s="28"/>
      <c r="TOV148" s="31"/>
      <c r="TOW148" s="35"/>
      <c r="TOX148" s="31"/>
      <c r="TOY148" s="26"/>
      <c r="TOZ148" s="14"/>
      <c r="TPA148" s="55"/>
      <c r="TPB148" s="28"/>
      <c r="TPC148" s="28"/>
      <c r="TPD148" s="31"/>
      <c r="TPE148" s="35"/>
      <c r="TPF148" s="31"/>
      <c r="TPG148" s="26"/>
      <c r="TPH148" s="14"/>
      <c r="TPI148" s="55"/>
      <c r="TPJ148" s="28"/>
      <c r="TPK148" s="28"/>
      <c r="TPL148" s="31"/>
      <c r="TPM148" s="35"/>
      <c r="TPN148" s="31"/>
      <c r="TPO148" s="26"/>
      <c r="TPP148" s="14"/>
      <c r="TPQ148" s="55"/>
      <c r="TPR148" s="28"/>
      <c r="TPS148" s="28"/>
      <c r="TPT148" s="31"/>
      <c r="TPU148" s="35"/>
      <c r="TPV148" s="31"/>
      <c r="TPW148" s="26"/>
      <c r="TPX148" s="14"/>
      <c r="TPY148" s="55"/>
      <c r="TPZ148" s="28"/>
      <c r="TQA148" s="28"/>
      <c r="TQB148" s="31"/>
      <c r="TQC148" s="35"/>
      <c r="TQD148" s="31"/>
      <c r="TQE148" s="26"/>
      <c r="TQF148" s="14"/>
      <c r="TQG148" s="55"/>
      <c r="TQH148" s="28"/>
      <c r="TQI148" s="28"/>
      <c r="TQJ148" s="31"/>
      <c r="TQK148" s="35"/>
      <c r="TQL148" s="31"/>
      <c r="TQM148" s="26"/>
      <c r="TQN148" s="14"/>
      <c r="TQO148" s="55"/>
      <c r="TQP148" s="28"/>
      <c r="TQQ148" s="28"/>
      <c r="TQR148" s="31"/>
      <c r="TQS148" s="35"/>
      <c r="TQT148" s="31"/>
      <c r="TQU148" s="26"/>
      <c r="TQV148" s="14"/>
      <c r="TQW148" s="55"/>
      <c r="TQX148" s="28"/>
      <c r="TQY148" s="28"/>
      <c r="TQZ148" s="31"/>
      <c r="TRA148" s="35"/>
      <c r="TRB148" s="31"/>
      <c r="TRC148" s="26"/>
      <c r="TRD148" s="14"/>
      <c r="TRE148" s="55"/>
      <c r="TRF148" s="28"/>
      <c r="TRG148" s="28"/>
      <c r="TRH148" s="31"/>
      <c r="TRI148" s="35"/>
      <c r="TRJ148" s="31"/>
      <c r="TRK148" s="26"/>
      <c r="TRL148" s="14"/>
      <c r="TRM148" s="55"/>
      <c r="TRN148" s="28"/>
      <c r="TRO148" s="28"/>
      <c r="TRP148" s="31"/>
      <c r="TRQ148" s="35"/>
      <c r="TRR148" s="31"/>
      <c r="TRS148" s="26"/>
      <c r="TRT148" s="14"/>
      <c r="TRU148" s="55"/>
      <c r="TRV148" s="28"/>
      <c r="TRW148" s="28"/>
      <c r="TRX148" s="31"/>
      <c r="TRY148" s="35"/>
      <c r="TRZ148" s="31"/>
      <c r="TSA148" s="26"/>
      <c r="TSB148" s="14"/>
      <c r="TSC148" s="55"/>
      <c r="TSD148" s="28"/>
      <c r="TSE148" s="28"/>
      <c r="TSF148" s="31"/>
      <c r="TSG148" s="35"/>
      <c r="TSH148" s="31"/>
      <c r="TSI148" s="26"/>
      <c r="TSJ148" s="14"/>
      <c r="TSK148" s="55"/>
      <c r="TSL148" s="28"/>
      <c r="TSM148" s="28"/>
      <c r="TSN148" s="31"/>
      <c r="TSO148" s="35"/>
      <c r="TSP148" s="31"/>
      <c r="TSQ148" s="26"/>
      <c r="TSR148" s="14"/>
      <c r="TSS148" s="55"/>
      <c r="TST148" s="28"/>
      <c r="TSU148" s="28"/>
      <c r="TSV148" s="31"/>
      <c r="TSW148" s="35"/>
      <c r="TSX148" s="31"/>
      <c r="TSY148" s="26"/>
      <c r="TSZ148" s="14"/>
      <c r="TTA148" s="55"/>
      <c r="TTB148" s="28"/>
      <c r="TTC148" s="28"/>
      <c r="TTD148" s="31"/>
      <c r="TTE148" s="35"/>
      <c r="TTF148" s="31"/>
      <c r="TTG148" s="26"/>
      <c r="TTH148" s="14"/>
      <c r="TTI148" s="55"/>
      <c r="TTJ148" s="28"/>
      <c r="TTK148" s="28"/>
      <c r="TTL148" s="31"/>
      <c r="TTM148" s="35"/>
      <c r="TTN148" s="31"/>
      <c r="TTO148" s="26"/>
      <c r="TTP148" s="14"/>
      <c r="TTQ148" s="55"/>
      <c r="TTR148" s="28"/>
      <c r="TTS148" s="28"/>
      <c r="TTT148" s="31"/>
      <c r="TTU148" s="35"/>
      <c r="TTV148" s="31"/>
      <c r="TTW148" s="26"/>
      <c r="TTX148" s="14"/>
      <c r="TTY148" s="55"/>
      <c r="TTZ148" s="28"/>
      <c r="TUA148" s="28"/>
      <c r="TUB148" s="31"/>
      <c r="TUC148" s="35"/>
      <c r="TUD148" s="31"/>
      <c r="TUE148" s="26"/>
      <c r="TUF148" s="14"/>
      <c r="TUG148" s="55"/>
      <c r="TUH148" s="28"/>
      <c r="TUI148" s="28"/>
      <c r="TUJ148" s="31"/>
      <c r="TUK148" s="35"/>
      <c r="TUL148" s="31"/>
      <c r="TUM148" s="26"/>
      <c r="TUN148" s="14"/>
      <c r="TUO148" s="55"/>
      <c r="TUP148" s="28"/>
      <c r="TUQ148" s="28"/>
      <c r="TUR148" s="31"/>
      <c r="TUS148" s="35"/>
      <c r="TUT148" s="31"/>
      <c r="TUU148" s="26"/>
      <c r="TUV148" s="14"/>
      <c r="TUW148" s="55"/>
      <c r="TUX148" s="28"/>
      <c r="TUY148" s="28"/>
      <c r="TUZ148" s="31"/>
      <c r="TVA148" s="35"/>
      <c r="TVB148" s="31"/>
      <c r="TVC148" s="26"/>
      <c r="TVD148" s="14"/>
      <c r="TVE148" s="55"/>
      <c r="TVF148" s="28"/>
      <c r="TVG148" s="28"/>
      <c r="TVH148" s="31"/>
      <c r="TVI148" s="35"/>
      <c r="TVJ148" s="31"/>
      <c r="TVK148" s="26"/>
      <c r="TVL148" s="14"/>
      <c r="TVM148" s="55"/>
      <c r="TVN148" s="28"/>
      <c r="TVO148" s="28"/>
      <c r="TVP148" s="31"/>
      <c r="TVQ148" s="35"/>
      <c r="TVR148" s="31"/>
      <c r="TVS148" s="26"/>
      <c r="TVT148" s="14"/>
      <c r="TVU148" s="55"/>
      <c r="TVV148" s="28"/>
      <c r="TVW148" s="28"/>
      <c r="TVX148" s="31"/>
      <c r="TVY148" s="35"/>
      <c r="TVZ148" s="31"/>
      <c r="TWA148" s="26"/>
      <c r="TWB148" s="14"/>
      <c r="TWC148" s="55"/>
      <c r="TWD148" s="28"/>
      <c r="TWE148" s="28"/>
      <c r="TWF148" s="31"/>
      <c r="TWG148" s="35"/>
      <c r="TWH148" s="31"/>
      <c r="TWI148" s="26"/>
      <c r="TWJ148" s="14"/>
      <c r="TWK148" s="55"/>
      <c r="TWL148" s="28"/>
      <c r="TWM148" s="28"/>
      <c r="TWN148" s="31"/>
      <c r="TWO148" s="35"/>
      <c r="TWP148" s="31"/>
      <c r="TWQ148" s="26"/>
      <c r="TWR148" s="14"/>
      <c r="TWS148" s="55"/>
      <c r="TWT148" s="28"/>
      <c r="TWU148" s="28"/>
      <c r="TWV148" s="31"/>
      <c r="TWW148" s="35"/>
      <c r="TWX148" s="31"/>
      <c r="TWY148" s="26"/>
      <c r="TWZ148" s="14"/>
      <c r="TXA148" s="55"/>
      <c r="TXB148" s="28"/>
      <c r="TXC148" s="28"/>
      <c r="TXD148" s="31"/>
      <c r="TXE148" s="35"/>
      <c r="TXF148" s="31"/>
      <c r="TXG148" s="26"/>
      <c r="TXH148" s="14"/>
      <c r="TXI148" s="55"/>
      <c r="TXJ148" s="28"/>
      <c r="TXK148" s="28"/>
      <c r="TXL148" s="31"/>
      <c r="TXM148" s="35"/>
      <c r="TXN148" s="31"/>
      <c r="TXO148" s="26"/>
      <c r="TXP148" s="14"/>
      <c r="TXQ148" s="55"/>
      <c r="TXR148" s="28"/>
      <c r="TXS148" s="28"/>
      <c r="TXT148" s="31"/>
      <c r="TXU148" s="35"/>
      <c r="TXV148" s="31"/>
      <c r="TXW148" s="26"/>
      <c r="TXX148" s="14"/>
      <c r="TXY148" s="55"/>
      <c r="TXZ148" s="28"/>
      <c r="TYA148" s="28"/>
      <c r="TYB148" s="31"/>
      <c r="TYC148" s="35"/>
      <c r="TYD148" s="31"/>
      <c r="TYE148" s="26"/>
      <c r="TYF148" s="14"/>
      <c r="TYG148" s="55"/>
      <c r="TYH148" s="28"/>
      <c r="TYI148" s="28"/>
      <c r="TYJ148" s="31"/>
      <c r="TYK148" s="35"/>
      <c r="TYL148" s="31"/>
      <c r="TYM148" s="26"/>
      <c r="TYN148" s="14"/>
      <c r="TYO148" s="55"/>
      <c r="TYP148" s="28"/>
      <c r="TYQ148" s="28"/>
      <c r="TYR148" s="31"/>
      <c r="TYS148" s="35"/>
      <c r="TYT148" s="31"/>
      <c r="TYU148" s="26"/>
      <c r="TYV148" s="14"/>
      <c r="TYW148" s="55"/>
      <c r="TYX148" s="28"/>
      <c r="TYY148" s="28"/>
      <c r="TYZ148" s="31"/>
      <c r="TZA148" s="35"/>
      <c r="TZB148" s="31"/>
      <c r="TZC148" s="26"/>
      <c r="TZD148" s="14"/>
      <c r="TZE148" s="55"/>
      <c r="TZF148" s="28"/>
      <c r="TZG148" s="28"/>
      <c r="TZH148" s="31"/>
      <c r="TZI148" s="35"/>
      <c r="TZJ148" s="31"/>
      <c r="TZK148" s="26"/>
      <c r="TZL148" s="14"/>
      <c r="TZM148" s="55"/>
      <c r="TZN148" s="28"/>
      <c r="TZO148" s="28"/>
      <c r="TZP148" s="31"/>
      <c r="TZQ148" s="35"/>
      <c r="TZR148" s="31"/>
      <c r="TZS148" s="26"/>
      <c r="TZT148" s="14"/>
      <c r="TZU148" s="55"/>
      <c r="TZV148" s="28"/>
      <c r="TZW148" s="28"/>
      <c r="TZX148" s="31"/>
      <c r="TZY148" s="35"/>
      <c r="TZZ148" s="31"/>
      <c r="UAA148" s="26"/>
      <c r="UAB148" s="14"/>
      <c r="UAC148" s="55"/>
      <c r="UAD148" s="28"/>
      <c r="UAE148" s="28"/>
      <c r="UAF148" s="31"/>
      <c r="UAG148" s="35"/>
      <c r="UAH148" s="31"/>
      <c r="UAI148" s="26"/>
      <c r="UAJ148" s="14"/>
      <c r="UAK148" s="55"/>
      <c r="UAL148" s="28"/>
      <c r="UAM148" s="28"/>
      <c r="UAN148" s="31"/>
      <c r="UAO148" s="35"/>
      <c r="UAP148" s="31"/>
      <c r="UAQ148" s="26"/>
      <c r="UAR148" s="14"/>
      <c r="UAS148" s="55"/>
      <c r="UAT148" s="28"/>
      <c r="UAU148" s="28"/>
      <c r="UAV148" s="31"/>
      <c r="UAW148" s="35"/>
      <c r="UAX148" s="31"/>
      <c r="UAY148" s="26"/>
      <c r="UAZ148" s="14"/>
      <c r="UBA148" s="55"/>
      <c r="UBB148" s="28"/>
      <c r="UBC148" s="28"/>
      <c r="UBD148" s="31"/>
      <c r="UBE148" s="35"/>
      <c r="UBF148" s="31"/>
      <c r="UBG148" s="26"/>
      <c r="UBH148" s="14"/>
      <c r="UBI148" s="55"/>
      <c r="UBJ148" s="28"/>
      <c r="UBK148" s="28"/>
      <c r="UBL148" s="31"/>
      <c r="UBM148" s="35"/>
      <c r="UBN148" s="31"/>
      <c r="UBO148" s="26"/>
      <c r="UBP148" s="14"/>
      <c r="UBQ148" s="55"/>
      <c r="UBR148" s="28"/>
      <c r="UBS148" s="28"/>
      <c r="UBT148" s="31"/>
      <c r="UBU148" s="35"/>
      <c r="UBV148" s="31"/>
      <c r="UBW148" s="26"/>
      <c r="UBX148" s="14"/>
      <c r="UBY148" s="55"/>
      <c r="UBZ148" s="28"/>
      <c r="UCA148" s="28"/>
      <c r="UCB148" s="31"/>
      <c r="UCC148" s="35"/>
      <c r="UCD148" s="31"/>
      <c r="UCE148" s="26"/>
      <c r="UCF148" s="14"/>
      <c r="UCG148" s="55"/>
      <c r="UCH148" s="28"/>
      <c r="UCI148" s="28"/>
      <c r="UCJ148" s="31"/>
      <c r="UCK148" s="35"/>
      <c r="UCL148" s="31"/>
      <c r="UCM148" s="26"/>
      <c r="UCN148" s="14"/>
      <c r="UCO148" s="55"/>
      <c r="UCP148" s="28"/>
      <c r="UCQ148" s="28"/>
      <c r="UCR148" s="31"/>
      <c r="UCS148" s="35"/>
      <c r="UCT148" s="31"/>
      <c r="UCU148" s="26"/>
      <c r="UCV148" s="14"/>
      <c r="UCW148" s="55"/>
      <c r="UCX148" s="28"/>
      <c r="UCY148" s="28"/>
      <c r="UCZ148" s="31"/>
      <c r="UDA148" s="35"/>
      <c r="UDB148" s="31"/>
      <c r="UDC148" s="26"/>
      <c r="UDD148" s="14"/>
      <c r="UDE148" s="55"/>
      <c r="UDF148" s="28"/>
      <c r="UDG148" s="28"/>
      <c r="UDH148" s="31"/>
      <c r="UDI148" s="35"/>
      <c r="UDJ148" s="31"/>
      <c r="UDK148" s="26"/>
      <c r="UDL148" s="14"/>
      <c r="UDM148" s="55"/>
      <c r="UDN148" s="28"/>
      <c r="UDO148" s="28"/>
      <c r="UDP148" s="31"/>
      <c r="UDQ148" s="35"/>
      <c r="UDR148" s="31"/>
      <c r="UDS148" s="26"/>
      <c r="UDT148" s="14"/>
      <c r="UDU148" s="55"/>
      <c r="UDV148" s="28"/>
      <c r="UDW148" s="28"/>
      <c r="UDX148" s="31"/>
      <c r="UDY148" s="35"/>
      <c r="UDZ148" s="31"/>
      <c r="UEA148" s="26"/>
      <c r="UEB148" s="14"/>
      <c r="UEC148" s="55"/>
      <c r="UED148" s="28"/>
      <c r="UEE148" s="28"/>
      <c r="UEF148" s="31"/>
      <c r="UEG148" s="35"/>
      <c r="UEH148" s="31"/>
      <c r="UEI148" s="26"/>
      <c r="UEJ148" s="14"/>
      <c r="UEK148" s="55"/>
      <c r="UEL148" s="28"/>
      <c r="UEM148" s="28"/>
      <c r="UEN148" s="31"/>
      <c r="UEO148" s="35"/>
      <c r="UEP148" s="31"/>
      <c r="UEQ148" s="26"/>
      <c r="UER148" s="14"/>
      <c r="UES148" s="55"/>
      <c r="UET148" s="28"/>
      <c r="UEU148" s="28"/>
      <c r="UEV148" s="31"/>
      <c r="UEW148" s="35"/>
      <c r="UEX148" s="31"/>
      <c r="UEY148" s="26"/>
      <c r="UEZ148" s="14"/>
      <c r="UFA148" s="55"/>
      <c r="UFB148" s="28"/>
      <c r="UFC148" s="28"/>
      <c r="UFD148" s="31"/>
      <c r="UFE148" s="35"/>
      <c r="UFF148" s="31"/>
      <c r="UFG148" s="26"/>
      <c r="UFH148" s="14"/>
      <c r="UFI148" s="55"/>
      <c r="UFJ148" s="28"/>
      <c r="UFK148" s="28"/>
      <c r="UFL148" s="31"/>
      <c r="UFM148" s="35"/>
      <c r="UFN148" s="31"/>
      <c r="UFO148" s="26"/>
      <c r="UFP148" s="14"/>
      <c r="UFQ148" s="55"/>
      <c r="UFR148" s="28"/>
      <c r="UFS148" s="28"/>
      <c r="UFT148" s="31"/>
      <c r="UFU148" s="35"/>
      <c r="UFV148" s="31"/>
      <c r="UFW148" s="26"/>
      <c r="UFX148" s="14"/>
      <c r="UFY148" s="55"/>
      <c r="UFZ148" s="28"/>
      <c r="UGA148" s="28"/>
      <c r="UGB148" s="31"/>
      <c r="UGC148" s="35"/>
      <c r="UGD148" s="31"/>
      <c r="UGE148" s="26"/>
      <c r="UGF148" s="14"/>
      <c r="UGG148" s="55"/>
      <c r="UGH148" s="28"/>
      <c r="UGI148" s="28"/>
      <c r="UGJ148" s="31"/>
      <c r="UGK148" s="35"/>
      <c r="UGL148" s="31"/>
      <c r="UGM148" s="26"/>
      <c r="UGN148" s="14"/>
      <c r="UGO148" s="55"/>
      <c r="UGP148" s="28"/>
      <c r="UGQ148" s="28"/>
      <c r="UGR148" s="31"/>
      <c r="UGS148" s="35"/>
      <c r="UGT148" s="31"/>
      <c r="UGU148" s="26"/>
      <c r="UGV148" s="14"/>
      <c r="UGW148" s="55"/>
      <c r="UGX148" s="28"/>
      <c r="UGY148" s="28"/>
      <c r="UGZ148" s="31"/>
      <c r="UHA148" s="35"/>
      <c r="UHB148" s="31"/>
      <c r="UHC148" s="26"/>
      <c r="UHD148" s="14"/>
      <c r="UHE148" s="55"/>
      <c r="UHF148" s="28"/>
      <c r="UHG148" s="28"/>
      <c r="UHH148" s="31"/>
      <c r="UHI148" s="35"/>
      <c r="UHJ148" s="31"/>
      <c r="UHK148" s="26"/>
      <c r="UHL148" s="14"/>
      <c r="UHM148" s="55"/>
      <c r="UHN148" s="28"/>
      <c r="UHO148" s="28"/>
      <c r="UHP148" s="31"/>
      <c r="UHQ148" s="35"/>
      <c r="UHR148" s="31"/>
      <c r="UHS148" s="26"/>
      <c r="UHT148" s="14"/>
      <c r="UHU148" s="55"/>
      <c r="UHV148" s="28"/>
      <c r="UHW148" s="28"/>
      <c r="UHX148" s="31"/>
      <c r="UHY148" s="35"/>
      <c r="UHZ148" s="31"/>
      <c r="UIA148" s="26"/>
      <c r="UIB148" s="14"/>
      <c r="UIC148" s="55"/>
      <c r="UID148" s="28"/>
      <c r="UIE148" s="28"/>
      <c r="UIF148" s="31"/>
      <c r="UIG148" s="35"/>
      <c r="UIH148" s="31"/>
      <c r="UII148" s="26"/>
      <c r="UIJ148" s="14"/>
      <c r="UIK148" s="55"/>
      <c r="UIL148" s="28"/>
      <c r="UIM148" s="28"/>
      <c r="UIN148" s="31"/>
      <c r="UIO148" s="35"/>
      <c r="UIP148" s="31"/>
      <c r="UIQ148" s="26"/>
      <c r="UIR148" s="14"/>
      <c r="UIS148" s="55"/>
      <c r="UIT148" s="28"/>
      <c r="UIU148" s="28"/>
      <c r="UIV148" s="31"/>
      <c r="UIW148" s="35"/>
      <c r="UIX148" s="31"/>
      <c r="UIY148" s="26"/>
      <c r="UIZ148" s="14"/>
      <c r="UJA148" s="55"/>
      <c r="UJB148" s="28"/>
      <c r="UJC148" s="28"/>
      <c r="UJD148" s="31"/>
      <c r="UJE148" s="35"/>
      <c r="UJF148" s="31"/>
      <c r="UJG148" s="26"/>
      <c r="UJH148" s="14"/>
      <c r="UJI148" s="55"/>
      <c r="UJJ148" s="28"/>
      <c r="UJK148" s="28"/>
      <c r="UJL148" s="31"/>
      <c r="UJM148" s="35"/>
      <c r="UJN148" s="31"/>
      <c r="UJO148" s="26"/>
      <c r="UJP148" s="14"/>
      <c r="UJQ148" s="55"/>
      <c r="UJR148" s="28"/>
      <c r="UJS148" s="28"/>
      <c r="UJT148" s="31"/>
      <c r="UJU148" s="35"/>
      <c r="UJV148" s="31"/>
      <c r="UJW148" s="26"/>
      <c r="UJX148" s="14"/>
      <c r="UJY148" s="55"/>
      <c r="UJZ148" s="28"/>
      <c r="UKA148" s="28"/>
      <c r="UKB148" s="31"/>
      <c r="UKC148" s="35"/>
      <c r="UKD148" s="31"/>
      <c r="UKE148" s="26"/>
      <c r="UKF148" s="14"/>
      <c r="UKG148" s="55"/>
      <c r="UKH148" s="28"/>
      <c r="UKI148" s="28"/>
      <c r="UKJ148" s="31"/>
      <c r="UKK148" s="35"/>
      <c r="UKL148" s="31"/>
      <c r="UKM148" s="26"/>
      <c r="UKN148" s="14"/>
      <c r="UKO148" s="55"/>
      <c r="UKP148" s="28"/>
      <c r="UKQ148" s="28"/>
      <c r="UKR148" s="31"/>
      <c r="UKS148" s="35"/>
      <c r="UKT148" s="31"/>
      <c r="UKU148" s="26"/>
      <c r="UKV148" s="14"/>
      <c r="UKW148" s="55"/>
      <c r="UKX148" s="28"/>
      <c r="UKY148" s="28"/>
      <c r="UKZ148" s="31"/>
      <c r="ULA148" s="35"/>
      <c r="ULB148" s="31"/>
      <c r="ULC148" s="26"/>
      <c r="ULD148" s="14"/>
      <c r="ULE148" s="55"/>
      <c r="ULF148" s="28"/>
      <c r="ULG148" s="28"/>
      <c r="ULH148" s="31"/>
      <c r="ULI148" s="35"/>
      <c r="ULJ148" s="31"/>
      <c r="ULK148" s="26"/>
      <c r="ULL148" s="14"/>
      <c r="ULM148" s="55"/>
      <c r="ULN148" s="28"/>
      <c r="ULO148" s="28"/>
      <c r="ULP148" s="31"/>
      <c r="ULQ148" s="35"/>
      <c r="ULR148" s="31"/>
      <c r="ULS148" s="26"/>
      <c r="ULT148" s="14"/>
      <c r="ULU148" s="55"/>
      <c r="ULV148" s="28"/>
      <c r="ULW148" s="28"/>
      <c r="ULX148" s="31"/>
      <c r="ULY148" s="35"/>
      <c r="ULZ148" s="31"/>
      <c r="UMA148" s="26"/>
      <c r="UMB148" s="14"/>
      <c r="UMC148" s="55"/>
      <c r="UMD148" s="28"/>
      <c r="UME148" s="28"/>
      <c r="UMF148" s="31"/>
      <c r="UMG148" s="35"/>
      <c r="UMH148" s="31"/>
      <c r="UMI148" s="26"/>
      <c r="UMJ148" s="14"/>
      <c r="UMK148" s="55"/>
      <c r="UML148" s="28"/>
      <c r="UMM148" s="28"/>
      <c r="UMN148" s="31"/>
      <c r="UMO148" s="35"/>
      <c r="UMP148" s="31"/>
      <c r="UMQ148" s="26"/>
      <c r="UMR148" s="14"/>
      <c r="UMS148" s="55"/>
      <c r="UMT148" s="28"/>
      <c r="UMU148" s="28"/>
      <c r="UMV148" s="31"/>
      <c r="UMW148" s="35"/>
      <c r="UMX148" s="31"/>
      <c r="UMY148" s="26"/>
      <c r="UMZ148" s="14"/>
      <c r="UNA148" s="55"/>
      <c r="UNB148" s="28"/>
      <c r="UNC148" s="28"/>
      <c r="UND148" s="31"/>
      <c r="UNE148" s="35"/>
      <c r="UNF148" s="31"/>
      <c r="UNG148" s="26"/>
      <c r="UNH148" s="14"/>
      <c r="UNI148" s="55"/>
      <c r="UNJ148" s="28"/>
      <c r="UNK148" s="28"/>
      <c r="UNL148" s="31"/>
      <c r="UNM148" s="35"/>
      <c r="UNN148" s="31"/>
      <c r="UNO148" s="26"/>
      <c r="UNP148" s="14"/>
      <c r="UNQ148" s="55"/>
      <c r="UNR148" s="28"/>
      <c r="UNS148" s="28"/>
      <c r="UNT148" s="31"/>
      <c r="UNU148" s="35"/>
      <c r="UNV148" s="31"/>
      <c r="UNW148" s="26"/>
      <c r="UNX148" s="14"/>
      <c r="UNY148" s="55"/>
      <c r="UNZ148" s="28"/>
      <c r="UOA148" s="28"/>
      <c r="UOB148" s="31"/>
      <c r="UOC148" s="35"/>
      <c r="UOD148" s="31"/>
      <c r="UOE148" s="26"/>
      <c r="UOF148" s="14"/>
      <c r="UOG148" s="55"/>
      <c r="UOH148" s="28"/>
      <c r="UOI148" s="28"/>
      <c r="UOJ148" s="31"/>
      <c r="UOK148" s="35"/>
      <c r="UOL148" s="31"/>
      <c r="UOM148" s="26"/>
      <c r="UON148" s="14"/>
      <c r="UOO148" s="55"/>
      <c r="UOP148" s="28"/>
      <c r="UOQ148" s="28"/>
      <c r="UOR148" s="31"/>
      <c r="UOS148" s="35"/>
      <c r="UOT148" s="31"/>
      <c r="UOU148" s="26"/>
      <c r="UOV148" s="14"/>
      <c r="UOW148" s="55"/>
      <c r="UOX148" s="28"/>
      <c r="UOY148" s="28"/>
      <c r="UOZ148" s="31"/>
      <c r="UPA148" s="35"/>
      <c r="UPB148" s="31"/>
      <c r="UPC148" s="26"/>
      <c r="UPD148" s="14"/>
      <c r="UPE148" s="55"/>
      <c r="UPF148" s="28"/>
      <c r="UPG148" s="28"/>
      <c r="UPH148" s="31"/>
      <c r="UPI148" s="35"/>
      <c r="UPJ148" s="31"/>
      <c r="UPK148" s="26"/>
      <c r="UPL148" s="14"/>
      <c r="UPM148" s="55"/>
      <c r="UPN148" s="28"/>
      <c r="UPO148" s="28"/>
      <c r="UPP148" s="31"/>
      <c r="UPQ148" s="35"/>
      <c r="UPR148" s="31"/>
      <c r="UPS148" s="26"/>
      <c r="UPT148" s="14"/>
      <c r="UPU148" s="55"/>
      <c r="UPV148" s="28"/>
      <c r="UPW148" s="28"/>
      <c r="UPX148" s="31"/>
      <c r="UPY148" s="35"/>
      <c r="UPZ148" s="31"/>
      <c r="UQA148" s="26"/>
      <c r="UQB148" s="14"/>
      <c r="UQC148" s="55"/>
      <c r="UQD148" s="28"/>
      <c r="UQE148" s="28"/>
      <c r="UQF148" s="31"/>
      <c r="UQG148" s="35"/>
      <c r="UQH148" s="31"/>
      <c r="UQI148" s="26"/>
      <c r="UQJ148" s="14"/>
      <c r="UQK148" s="55"/>
      <c r="UQL148" s="28"/>
      <c r="UQM148" s="28"/>
      <c r="UQN148" s="31"/>
      <c r="UQO148" s="35"/>
      <c r="UQP148" s="31"/>
      <c r="UQQ148" s="26"/>
      <c r="UQR148" s="14"/>
      <c r="UQS148" s="55"/>
      <c r="UQT148" s="28"/>
      <c r="UQU148" s="28"/>
      <c r="UQV148" s="31"/>
      <c r="UQW148" s="35"/>
      <c r="UQX148" s="31"/>
      <c r="UQY148" s="26"/>
      <c r="UQZ148" s="14"/>
      <c r="URA148" s="55"/>
      <c r="URB148" s="28"/>
      <c r="URC148" s="28"/>
      <c r="URD148" s="31"/>
      <c r="URE148" s="35"/>
      <c r="URF148" s="31"/>
      <c r="URG148" s="26"/>
      <c r="URH148" s="14"/>
      <c r="URI148" s="55"/>
      <c r="URJ148" s="28"/>
      <c r="URK148" s="28"/>
      <c r="URL148" s="31"/>
      <c r="URM148" s="35"/>
      <c r="URN148" s="31"/>
      <c r="URO148" s="26"/>
      <c r="URP148" s="14"/>
      <c r="URQ148" s="55"/>
      <c r="URR148" s="28"/>
      <c r="URS148" s="28"/>
      <c r="URT148" s="31"/>
      <c r="URU148" s="35"/>
      <c r="URV148" s="31"/>
      <c r="URW148" s="26"/>
      <c r="URX148" s="14"/>
      <c r="URY148" s="55"/>
      <c r="URZ148" s="28"/>
      <c r="USA148" s="28"/>
      <c r="USB148" s="31"/>
      <c r="USC148" s="35"/>
      <c r="USD148" s="31"/>
      <c r="USE148" s="26"/>
      <c r="USF148" s="14"/>
      <c r="USG148" s="55"/>
      <c r="USH148" s="28"/>
      <c r="USI148" s="28"/>
      <c r="USJ148" s="31"/>
      <c r="USK148" s="35"/>
      <c r="USL148" s="31"/>
      <c r="USM148" s="26"/>
      <c r="USN148" s="14"/>
      <c r="USO148" s="55"/>
      <c r="USP148" s="28"/>
      <c r="USQ148" s="28"/>
      <c r="USR148" s="31"/>
      <c r="USS148" s="35"/>
      <c r="UST148" s="31"/>
      <c r="USU148" s="26"/>
      <c r="USV148" s="14"/>
      <c r="USW148" s="55"/>
      <c r="USX148" s="28"/>
      <c r="USY148" s="28"/>
      <c r="USZ148" s="31"/>
      <c r="UTA148" s="35"/>
      <c r="UTB148" s="31"/>
      <c r="UTC148" s="26"/>
      <c r="UTD148" s="14"/>
      <c r="UTE148" s="55"/>
      <c r="UTF148" s="28"/>
      <c r="UTG148" s="28"/>
      <c r="UTH148" s="31"/>
      <c r="UTI148" s="35"/>
      <c r="UTJ148" s="31"/>
      <c r="UTK148" s="26"/>
      <c r="UTL148" s="14"/>
      <c r="UTM148" s="55"/>
      <c r="UTN148" s="28"/>
      <c r="UTO148" s="28"/>
      <c r="UTP148" s="31"/>
      <c r="UTQ148" s="35"/>
      <c r="UTR148" s="31"/>
      <c r="UTS148" s="26"/>
      <c r="UTT148" s="14"/>
      <c r="UTU148" s="55"/>
      <c r="UTV148" s="28"/>
      <c r="UTW148" s="28"/>
      <c r="UTX148" s="31"/>
      <c r="UTY148" s="35"/>
      <c r="UTZ148" s="31"/>
      <c r="UUA148" s="26"/>
      <c r="UUB148" s="14"/>
      <c r="UUC148" s="55"/>
      <c r="UUD148" s="28"/>
      <c r="UUE148" s="28"/>
      <c r="UUF148" s="31"/>
      <c r="UUG148" s="35"/>
      <c r="UUH148" s="31"/>
      <c r="UUI148" s="26"/>
      <c r="UUJ148" s="14"/>
      <c r="UUK148" s="55"/>
      <c r="UUL148" s="28"/>
      <c r="UUM148" s="28"/>
      <c r="UUN148" s="31"/>
      <c r="UUO148" s="35"/>
      <c r="UUP148" s="31"/>
      <c r="UUQ148" s="26"/>
      <c r="UUR148" s="14"/>
      <c r="UUS148" s="55"/>
      <c r="UUT148" s="28"/>
      <c r="UUU148" s="28"/>
      <c r="UUV148" s="31"/>
      <c r="UUW148" s="35"/>
      <c r="UUX148" s="31"/>
      <c r="UUY148" s="26"/>
      <c r="UUZ148" s="14"/>
      <c r="UVA148" s="55"/>
      <c r="UVB148" s="28"/>
      <c r="UVC148" s="28"/>
      <c r="UVD148" s="31"/>
      <c r="UVE148" s="35"/>
      <c r="UVF148" s="31"/>
      <c r="UVG148" s="26"/>
      <c r="UVH148" s="14"/>
      <c r="UVI148" s="55"/>
      <c r="UVJ148" s="28"/>
      <c r="UVK148" s="28"/>
      <c r="UVL148" s="31"/>
      <c r="UVM148" s="35"/>
      <c r="UVN148" s="31"/>
      <c r="UVO148" s="26"/>
      <c r="UVP148" s="14"/>
      <c r="UVQ148" s="55"/>
      <c r="UVR148" s="28"/>
      <c r="UVS148" s="28"/>
      <c r="UVT148" s="31"/>
      <c r="UVU148" s="35"/>
      <c r="UVV148" s="31"/>
      <c r="UVW148" s="26"/>
      <c r="UVX148" s="14"/>
      <c r="UVY148" s="55"/>
      <c r="UVZ148" s="28"/>
      <c r="UWA148" s="28"/>
      <c r="UWB148" s="31"/>
      <c r="UWC148" s="35"/>
      <c r="UWD148" s="31"/>
      <c r="UWE148" s="26"/>
      <c r="UWF148" s="14"/>
      <c r="UWG148" s="55"/>
      <c r="UWH148" s="28"/>
      <c r="UWI148" s="28"/>
      <c r="UWJ148" s="31"/>
      <c r="UWK148" s="35"/>
      <c r="UWL148" s="31"/>
      <c r="UWM148" s="26"/>
      <c r="UWN148" s="14"/>
      <c r="UWO148" s="55"/>
      <c r="UWP148" s="28"/>
      <c r="UWQ148" s="28"/>
      <c r="UWR148" s="31"/>
      <c r="UWS148" s="35"/>
      <c r="UWT148" s="31"/>
      <c r="UWU148" s="26"/>
      <c r="UWV148" s="14"/>
      <c r="UWW148" s="55"/>
      <c r="UWX148" s="28"/>
      <c r="UWY148" s="28"/>
      <c r="UWZ148" s="31"/>
      <c r="UXA148" s="35"/>
      <c r="UXB148" s="31"/>
      <c r="UXC148" s="26"/>
      <c r="UXD148" s="14"/>
      <c r="UXE148" s="55"/>
      <c r="UXF148" s="28"/>
      <c r="UXG148" s="28"/>
      <c r="UXH148" s="31"/>
      <c r="UXI148" s="35"/>
      <c r="UXJ148" s="31"/>
      <c r="UXK148" s="26"/>
      <c r="UXL148" s="14"/>
      <c r="UXM148" s="55"/>
      <c r="UXN148" s="28"/>
      <c r="UXO148" s="28"/>
      <c r="UXP148" s="31"/>
      <c r="UXQ148" s="35"/>
      <c r="UXR148" s="31"/>
      <c r="UXS148" s="26"/>
      <c r="UXT148" s="14"/>
      <c r="UXU148" s="55"/>
      <c r="UXV148" s="28"/>
      <c r="UXW148" s="28"/>
      <c r="UXX148" s="31"/>
      <c r="UXY148" s="35"/>
      <c r="UXZ148" s="31"/>
      <c r="UYA148" s="26"/>
      <c r="UYB148" s="14"/>
      <c r="UYC148" s="55"/>
      <c r="UYD148" s="28"/>
      <c r="UYE148" s="28"/>
      <c r="UYF148" s="31"/>
      <c r="UYG148" s="35"/>
      <c r="UYH148" s="31"/>
      <c r="UYI148" s="26"/>
      <c r="UYJ148" s="14"/>
      <c r="UYK148" s="55"/>
      <c r="UYL148" s="28"/>
      <c r="UYM148" s="28"/>
      <c r="UYN148" s="31"/>
      <c r="UYO148" s="35"/>
      <c r="UYP148" s="31"/>
      <c r="UYQ148" s="26"/>
      <c r="UYR148" s="14"/>
      <c r="UYS148" s="55"/>
      <c r="UYT148" s="28"/>
      <c r="UYU148" s="28"/>
      <c r="UYV148" s="31"/>
      <c r="UYW148" s="35"/>
      <c r="UYX148" s="31"/>
      <c r="UYY148" s="26"/>
      <c r="UYZ148" s="14"/>
      <c r="UZA148" s="55"/>
      <c r="UZB148" s="28"/>
      <c r="UZC148" s="28"/>
      <c r="UZD148" s="31"/>
      <c r="UZE148" s="35"/>
      <c r="UZF148" s="31"/>
      <c r="UZG148" s="26"/>
      <c r="UZH148" s="14"/>
      <c r="UZI148" s="55"/>
      <c r="UZJ148" s="28"/>
      <c r="UZK148" s="28"/>
      <c r="UZL148" s="31"/>
      <c r="UZM148" s="35"/>
      <c r="UZN148" s="31"/>
      <c r="UZO148" s="26"/>
      <c r="UZP148" s="14"/>
      <c r="UZQ148" s="55"/>
      <c r="UZR148" s="28"/>
      <c r="UZS148" s="28"/>
      <c r="UZT148" s="31"/>
      <c r="UZU148" s="35"/>
      <c r="UZV148" s="31"/>
      <c r="UZW148" s="26"/>
      <c r="UZX148" s="14"/>
      <c r="UZY148" s="55"/>
      <c r="UZZ148" s="28"/>
      <c r="VAA148" s="28"/>
      <c r="VAB148" s="31"/>
      <c r="VAC148" s="35"/>
      <c r="VAD148" s="31"/>
      <c r="VAE148" s="26"/>
      <c r="VAF148" s="14"/>
      <c r="VAG148" s="55"/>
      <c r="VAH148" s="28"/>
      <c r="VAI148" s="28"/>
      <c r="VAJ148" s="31"/>
      <c r="VAK148" s="35"/>
      <c r="VAL148" s="31"/>
      <c r="VAM148" s="26"/>
      <c r="VAN148" s="14"/>
      <c r="VAO148" s="55"/>
      <c r="VAP148" s="28"/>
      <c r="VAQ148" s="28"/>
      <c r="VAR148" s="31"/>
      <c r="VAS148" s="35"/>
      <c r="VAT148" s="31"/>
      <c r="VAU148" s="26"/>
      <c r="VAV148" s="14"/>
      <c r="VAW148" s="55"/>
      <c r="VAX148" s="28"/>
      <c r="VAY148" s="28"/>
      <c r="VAZ148" s="31"/>
      <c r="VBA148" s="35"/>
      <c r="VBB148" s="31"/>
      <c r="VBC148" s="26"/>
      <c r="VBD148" s="14"/>
      <c r="VBE148" s="55"/>
      <c r="VBF148" s="28"/>
      <c r="VBG148" s="28"/>
      <c r="VBH148" s="31"/>
      <c r="VBI148" s="35"/>
      <c r="VBJ148" s="31"/>
      <c r="VBK148" s="26"/>
      <c r="VBL148" s="14"/>
      <c r="VBM148" s="55"/>
      <c r="VBN148" s="28"/>
      <c r="VBO148" s="28"/>
      <c r="VBP148" s="31"/>
      <c r="VBQ148" s="35"/>
      <c r="VBR148" s="31"/>
      <c r="VBS148" s="26"/>
      <c r="VBT148" s="14"/>
      <c r="VBU148" s="55"/>
      <c r="VBV148" s="28"/>
      <c r="VBW148" s="28"/>
      <c r="VBX148" s="31"/>
      <c r="VBY148" s="35"/>
      <c r="VBZ148" s="31"/>
      <c r="VCA148" s="26"/>
      <c r="VCB148" s="14"/>
      <c r="VCC148" s="55"/>
      <c r="VCD148" s="28"/>
      <c r="VCE148" s="28"/>
      <c r="VCF148" s="31"/>
      <c r="VCG148" s="35"/>
      <c r="VCH148" s="31"/>
      <c r="VCI148" s="26"/>
      <c r="VCJ148" s="14"/>
      <c r="VCK148" s="55"/>
      <c r="VCL148" s="28"/>
      <c r="VCM148" s="28"/>
      <c r="VCN148" s="31"/>
      <c r="VCO148" s="35"/>
      <c r="VCP148" s="31"/>
      <c r="VCQ148" s="26"/>
      <c r="VCR148" s="14"/>
      <c r="VCS148" s="55"/>
      <c r="VCT148" s="28"/>
      <c r="VCU148" s="28"/>
      <c r="VCV148" s="31"/>
      <c r="VCW148" s="35"/>
      <c r="VCX148" s="31"/>
      <c r="VCY148" s="26"/>
      <c r="VCZ148" s="14"/>
      <c r="VDA148" s="55"/>
      <c r="VDB148" s="28"/>
      <c r="VDC148" s="28"/>
      <c r="VDD148" s="31"/>
      <c r="VDE148" s="35"/>
      <c r="VDF148" s="31"/>
      <c r="VDG148" s="26"/>
      <c r="VDH148" s="14"/>
      <c r="VDI148" s="55"/>
      <c r="VDJ148" s="28"/>
      <c r="VDK148" s="28"/>
      <c r="VDL148" s="31"/>
      <c r="VDM148" s="35"/>
      <c r="VDN148" s="31"/>
      <c r="VDO148" s="26"/>
      <c r="VDP148" s="14"/>
      <c r="VDQ148" s="55"/>
      <c r="VDR148" s="28"/>
      <c r="VDS148" s="28"/>
      <c r="VDT148" s="31"/>
      <c r="VDU148" s="35"/>
      <c r="VDV148" s="31"/>
      <c r="VDW148" s="26"/>
      <c r="VDX148" s="14"/>
      <c r="VDY148" s="55"/>
      <c r="VDZ148" s="28"/>
      <c r="VEA148" s="28"/>
      <c r="VEB148" s="31"/>
      <c r="VEC148" s="35"/>
      <c r="VED148" s="31"/>
      <c r="VEE148" s="26"/>
      <c r="VEF148" s="14"/>
      <c r="VEG148" s="55"/>
      <c r="VEH148" s="28"/>
      <c r="VEI148" s="28"/>
      <c r="VEJ148" s="31"/>
      <c r="VEK148" s="35"/>
      <c r="VEL148" s="31"/>
      <c r="VEM148" s="26"/>
      <c r="VEN148" s="14"/>
      <c r="VEO148" s="55"/>
      <c r="VEP148" s="28"/>
      <c r="VEQ148" s="28"/>
      <c r="VER148" s="31"/>
      <c r="VES148" s="35"/>
      <c r="VET148" s="31"/>
      <c r="VEU148" s="26"/>
      <c r="VEV148" s="14"/>
      <c r="VEW148" s="55"/>
      <c r="VEX148" s="28"/>
      <c r="VEY148" s="28"/>
      <c r="VEZ148" s="31"/>
      <c r="VFA148" s="35"/>
      <c r="VFB148" s="31"/>
      <c r="VFC148" s="26"/>
      <c r="VFD148" s="14"/>
      <c r="VFE148" s="55"/>
      <c r="VFF148" s="28"/>
      <c r="VFG148" s="28"/>
      <c r="VFH148" s="31"/>
      <c r="VFI148" s="35"/>
      <c r="VFJ148" s="31"/>
      <c r="VFK148" s="26"/>
      <c r="VFL148" s="14"/>
      <c r="VFM148" s="55"/>
      <c r="VFN148" s="28"/>
      <c r="VFO148" s="28"/>
      <c r="VFP148" s="31"/>
      <c r="VFQ148" s="35"/>
      <c r="VFR148" s="31"/>
      <c r="VFS148" s="26"/>
      <c r="VFT148" s="14"/>
      <c r="VFU148" s="55"/>
      <c r="VFV148" s="28"/>
      <c r="VFW148" s="28"/>
      <c r="VFX148" s="31"/>
      <c r="VFY148" s="35"/>
      <c r="VFZ148" s="31"/>
      <c r="VGA148" s="26"/>
      <c r="VGB148" s="14"/>
      <c r="VGC148" s="55"/>
      <c r="VGD148" s="28"/>
      <c r="VGE148" s="28"/>
      <c r="VGF148" s="31"/>
      <c r="VGG148" s="35"/>
      <c r="VGH148" s="31"/>
      <c r="VGI148" s="26"/>
      <c r="VGJ148" s="14"/>
      <c r="VGK148" s="55"/>
      <c r="VGL148" s="28"/>
      <c r="VGM148" s="28"/>
      <c r="VGN148" s="31"/>
      <c r="VGO148" s="35"/>
      <c r="VGP148" s="31"/>
      <c r="VGQ148" s="26"/>
      <c r="VGR148" s="14"/>
      <c r="VGS148" s="55"/>
      <c r="VGT148" s="28"/>
      <c r="VGU148" s="28"/>
      <c r="VGV148" s="31"/>
      <c r="VGW148" s="35"/>
      <c r="VGX148" s="31"/>
      <c r="VGY148" s="26"/>
      <c r="VGZ148" s="14"/>
      <c r="VHA148" s="55"/>
      <c r="VHB148" s="28"/>
      <c r="VHC148" s="28"/>
      <c r="VHD148" s="31"/>
      <c r="VHE148" s="35"/>
      <c r="VHF148" s="31"/>
      <c r="VHG148" s="26"/>
      <c r="VHH148" s="14"/>
      <c r="VHI148" s="55"/>
      <c r="VHJ148" s="28"/>
      <c r="VHK148" s="28"/>
      <c r="VHL148" s="31"/>
      <c r="VHM148" s="35"/>
      <c r="VHN148" s="31"/>
      <c r="VHO148" s="26"/>
      <c r="VHP148" s="14"/>
      <c r="VHQ148" s="55"/>
      <c r="VHR148" s="28"/>
      <c r="VHS148" s="28"/>
      <c r="VHT148" s="31"/>
      <c r="VHU148" s="35"/>
      <c r="VHV148" s="31"/>
      <c r="VHW148" s="26"/>
      <c r="VHX148" s="14"/>
      <c r="VHY148" s="55"/>
      <c r="VHZ148" s="28"/>
      <c r="VIA148" s="28"/>
      <c r="VIB148" s="31"/>
      <c r="VIC148" s="35"/>
      <c r="VID148" s="31"/>
      <c r="VIE148" s="26"/>
      <c r="VIF148" s="14"/>
      <c r="VIG148" s="55"/>
      <c r="VIH148" s="28"/>
      <c r="VII148" s="28"/>
      <c r="VIJ148" s="31"/>
      <c r="VIK148" s="35"/>
      <c r="VIL148" s="31"/>
      <c r="VIM148" s="26"/>
      <c r="VIN148" s="14"/>
      <c r="VIO148" s="55"/>
      <c r="VIP148" s="28"/>
      <c r="VIQ148" s="28"/>
      <c r="VIR148" s="31"/>
      <c r="VIS148" s="35"/>
      <c r="VIT148" s="31"/>
      <c r="VIU148" s="26"/>
      <c r="VIV148" s="14"/>
      <c r="VIW148" s="55"/>
      <c r="VIX148" s="28"/>
      <c r="VIY148" s="28"/>
      <c r="VIZ148" s="31"/>
      <c r="VJA148" s="35"/>
      <c r="VJB148" s="31"/>
      <c r="VJC148" s="26"/>
      <c r="VJD148" s="14"/>
      <c r="VJE148" s="55"/>
      <c r="VJF148" s="28"/>
      <c r="VJG148" s="28"/>
      <c r="VJH148" s="31"/>
      <c r="VJI148" s="35"/>
      <c r="VJJ148" s="31"/>
      <c r="VJK148" s="26"/>
      <c r="VJL148" s="14"/>
      <c r="VJM148" s="55"/>
      <c r="VJN148" s="28"/>
      <c r="VJO148" s="28"/>
      <c r="VJP148" s="31"/>
      <c r="VJQ148" s="35"/>
      <c r="VJR148" s="31"/>
      <c r="VJS148" s="26"/>
      <c r="VJT148" s="14"/>
      <c r="VJU148" s="55"/>
      <c r="VJV148" s="28"/>
      <c r="VJW148" s="28"/>
      <c r="VJX148" s="31"/>
      <c r="VJY148" s="35"/>
      <c r="VJZ148" s="31"/>
      <c r="VKA148" s="26"/>
      <c r="VKB148" s="14"/>
      <c r="VKC148" s="55"/>
      <c r="VKD148" s="28"/>
      <c r="VKE148" s="28"/>
      <c r="VKF148" s="31"/>
      <c r="VKG148" s="35"/>
      <c r="VKH148" s="31"/>
      <c r="VKI148" s="26"/>
      <c r="VKJ148" s="14"/>
      <c r="VKK148" s="55"/>
      <c r="VKL148" s="28"/>
      <c r="VKM148" s="28"/>
      <c r="VKN148" s="31"/>
      <c r="VKO148" s="35"/>
      <c r="VKP148" s="31"/>
      <c r="VKQ148" s="26"/>
      <c r="VKR148" s="14"/>
      <c r="VKS148" s="55"/>
      <c r="VKT148" s="28"/>
      <c r="VKU148" s="28"/>
      <c r="VKV148" s="31"/>
      <c r="VKW148" s="35"/>
      <c r="VKX148" s="31"/>
      <c r="VKY148" s="26"/>
      <c r="VKZ148" s="14"/>
      <c r="VLA148" s="55"/>
      <c r="VLB148" s="28"/>
      <c r="VLC148" s="28"/>
      <c r="VLD148" s="31"/>
      <c r="VLE148" s="35"/>
      <c r="VLF148" s="31"/>
      <c r="VLG148" s="26"/>
      <c r="VLH148" s="14"/>
      <c r="VLI148" s="55"/>
      <c r="VLJ148" s="28"/>
      <c r="VLK148" s="28"/>
      <c r="VLL148" s="31"/>
      <c r="VLM148" s="35"/>
      <c r="VLN148" s="31"/>
      <c r="VLO148" s="26"/>
      <c r="VLP148" s="14"/>
      <c r="VLQ148" s="55"/>
      <c r="VLR148" s="28"/>
      <c r="VLS148" s="28"/>
      <c r="VLT148" s="31"/>
      <c r="VLU148" s="35"/>
      <c r="VLV148" s="31"/>
      <c r="VLW148" s="26"/>
      <c r="VLX148" s="14"/>
      <c r="VLY148" s="55"/>
      <c r="VLZ148" s="28"/>
      <c r="VMA148" s="28"/>
      <c r="VMB148" s="31"/>
      <c r="VMC148" s="35"/>
      <c r="VMD148" s="31"/>
      <c r="VME148" s="26"/>
      <c r="VMF148" s="14"/>
      <c r="VMG148" s="55"/>
      <c r="VMH148" s="28"/>
      <c r="VMI148" s="28"/>
      <c r="VMJ148" s="31"/>
      <c r="VMK148" s="35"/>
      <c r="VML148" s="31"/>
      <c r="VMM148" s="26"/>
      <c r="VMN148" s="14"/>
      <c r="VMO148" s="55"/>
      <c r="VMP148" s="28"/>
      <c r="VMQ148" s="28"/>
      <c r="VMR148" s="31"/>
      <c r="VMS148" s="35"/>
      <c r="VMT148" s="31"/>
      <c r="VMU148" s="26"/>
      <c r="VMV148" s="14"/>
      <c r="VMW148" s="55"/>
      <c r="VMX148" s="28"/>
      <c r="VMY148" s="28"/>
      <c r="VMZ148" s="31"/>
      <c r="VNA148" s="35"/>
      <c r="VNB148" s="31"/>
      <c r="VNC148" s="26"/>
      <c r="VND148" s="14"/>
      <c r="VNE148" s="55"/>
      <c r="VNF148" s="28"/>
      <c r="VNG148" s="28"/>
      <c r="VNH148" s="31"/>
      <c r="VNI148" s="35"/>
      <c r="VNJ148" s="31"/>
      <c r="VNK148" s="26"/>
      <c r="VNL148" s="14"/>
      <c r="VNM148" s="55"/>
      <c r="VNN148" s="28"/>
      <c r="VNO148" s="28"/>
      <c r="VNP148" s="31"/>
      <c r="VNQ148" s="35"/>
      <c r="VNR148" s="31"/>
      <c r="VNS148" s="26"/>
      <c r="VNT148" s="14"/>
      <c r="VNU148" s="55"/>
      <c r="VNV148" s="28"/>
      <c r="VNW148" s="28"/>
      <c r="VNX148" s="31"/>
      <c r="VNY148" s="35"/>
      <c r="VNZ148" s="31"/>
      <c r="VOA148" s="26"/>
      <c r="VOB148" s="14"/>
      <c r="VOC148" s="55"/>
      <c r="VOD148" s="28"/>
      <c r="VOE148" s="28"/>
      <c r="VOF148" s="31"/>
      <c r="VOG148" s="35"/>
      <c r="VOH148" s="31"/>
      <c r="VOI148" s="26"/>
      <c r="VOJ148" s="14"/>
      <c r="VOK148" s="55"/>
      <c r="VOL148" s="28"/>
      <c r="VOM148" s="28"/>
      <c r="VON148" s="31"/>
      <c r="VOO148" s="35"/>
      <c r="VOP148" s="31"/>
      <c r="VOQ148" s="26"/>
      <c r="VOR148" s="14"/>
      <c r="VOS148" s="55"/>
      <c r="VOT148" s="28"/>
      <c r="VOU148" s="28"/>
      <c r="VOV148" s="31"/>
      <c r="VOW148" s="35"/>
      <c r="VOX148" s="31"/>
      <c r="VOY148" s="26"/>
      <c r="VOZ148" s="14"/>
      <c r="VPA148" s="55"/>
      <c r="VPB148" s="28"/>
      <c r="VPC148" s="28"/>
      <c r="VPD148" s="31"/>
      <c r="VPE148" s="35"/>
      <c r="VPF148" s="31"/>
      <c r="VPG148" s="26"/>
      <c r="VPH148" s="14"/>
      <c r="VPI148" s="55"/>
      <c r="VPJ148" s="28"/>
      <c r="VPK148" s="28"/>
      <c r="VPL148" s="31"/>
      <c r="VPM148" s="35"/>
      <c r="VPN148" s="31"/>
      <c r="VPO148" s="26"/>
      <c r="VPP148" s="14"/>
      <c r="VPQ148" s="55"/>
      <c r="VPR148" s="28"/>
      <c r="VPS148" s="28"/>
      <c r="VPT148" s="31"/>
      <c r="VPU148" s="35"/>
      <c r="VPV148" s="31"/>
      <c r="VPW148" s="26"/>
      <c r="VPX148" s="14"/>
      <c r="VPY148" s="55"/>
      <c r="VPZ148" s="28"/>
      <c r="VQA148" s="28"/>
      <c r="VQB148" s="31"/>
      <c r="VQC148" s="35"/>
      <c r="VQD148" s="31"/>
      <c r="VQE148" s="26"/>
      <c r="VQF148" s="14"/>
      <c r="VQG148" s="55"/>
      <c r="VQH148" s="28"/>
      <c r="VQI148" s="28"/>
      <c r="VQJ148" s="31"/>
      <c r="VQK148" s="35"/>
      <c r="VQL148" s="31"/>
      <c r="VQM148" s="26"/>
      <c r="VQN148" s="14"/>
      <c r="VQO148" s="55"/>
      <c r="VQP148" s="28"/>
      <c r="VQQ148" s="28"/>
      <c r="VQR148" s="31"/>
      <c r="VQS148" s="35"/>
      <c r="VQT148" s="31"/>
      <c r="VQU148" s="26"/>
      <c r="VQV148" s="14"/>
      <c r="VQW148" s="55"/>
      <c r="VQX148" s="28"/>
      <c r="VQY148" s="28"/>
      <c r="VQZ148" s="31"/>
      <c r="VRA148" s="35"/>
      <c r="VRB148" s="31"/>
      <c r="VRC148" s="26"/>
      <c r="VRD148" s="14"/>
      <c r="VRE148" s="55"/>
      <c r="VRF148" s="28"/>
      <c r="VRG148" s="28"/>
      <c r="VRH148" s="31"/>
      <c r="VRI148" s="35"/>
      <c r="VRJ148" s="31"/>
      <c r="VRK148" s="26"/>
      <c r="VRL148" s="14"/>
      <c r="VRM148" s="55"/>
      <c r="VRN148" s="28"/>
      <c r="VRO148" s="28"/>
      <c r="VRP148" s="31"/>
      <c r="VRQ148" s="35"/>
      <c r="VRR148" s="31"/>
      <c r="VRS148" s="26"/>
      <c r="VRT148" s="14"/>
      <c r="VRU148" s="55"/>
      <c r="VRV148" s="28"/>
      <c r="VRW148" s="28"/>
      <c r="VRX148" s="31"/>
      <c r="VRY148" s="35"/>
      <c r="VRZ148" s="31"/>
      <c r="VSA148" s="26"/>
      <c r="VSB148" s="14"/>
      <c r="VSC148" s="55"/>
      <c r="VSD148" s="28"/>
      <c r="VSE148" s="28"/>
      <c r="VSF148" s="31"/>
      <c r="VSG148" s="35"/>
      <c r="VSH148" s="31"/>
      <c r="VSI148" s="26"/>
      <c r="VSJ148" s="14"/>
      <c r="VSK148" s="55"/>
      <c r="VSL148" s="28"/>
      <c r="VSM148" s="28"/>
      <c r="VSN148" s="31"/>
      <c r="VSO148" s="35"/>
      <c r="VSP148" s="31"/>
      <c r="VSQ148" s="26"/>
      <c r="VSR148" s="14"/>
      <c r="VSS148" s="55"/>
      <c r="VST148" s="28"/>
      <c r="VSU148" s="28"/>
      <c r="VSV148" s="31"/>
      <c r="VSW148" s="35"/>
      <c r="VSX148" s="31"/>
      <c r="VSY148" s="26"/>
      <c r="VSZ148" s="14"/>
      <c r="VTA148" s="55"/>
      <c r="VTB148" s="28"/>
      <c r="VTC148" s="28"/>
      <c r="VTD148" s="31"/>
      <c r="VTE148" s="35"/>
      <c r="VTF148" s="31"/>
      <c r="VTG148" s="26"/>
      <c r="VTH148" s="14"/>
      <c r="VTI148" s="55"/>
      <c r="VTJ148" s="28"/>
      <c r="VTK148" s="28"/>
      <c r="VTL148" s="31"/>
      <c r="VTM148" s="35"/>
      <c r="VTN148" s="31"/>
      <c r="VTO148" s="26"/>
      <c r="VTP148" s="14"/>
      <c r="VTQ148" s="55"/>
      <c r="VTR148" s="28"/>
      <c r="VTS148" s="28"/>
      <c r="VTT148" s="31"/>
      <c r="VTU148" s="35"/>
      <c r="VTV148" s="31"/>
      <c r="VTW148" s="26"/>
      <c r="VTX148" s="14"/>
      <c r="VTY148" s="55"/>
      <c r="VTZ148" s="28"/>
      <c r="VUA148" s="28"/>
      <c r="VUB148" s="31"/>
      <c r="VUC148" s="35"/>
      <c r="VUD148" s="31"/>
      <c r="VUE148" s="26"/>
      <c r="VUF148" s="14"/>
      <c r="VUG148" s="55"/>
      <c r="VUH148" s="28"/>
      <c r="VUI148" s="28"/>
      <c r="VUJ148" s="31"/>
      <c r="VUK148" s="35"/>
      <c r="VUL148" s="31"/>
      <c r="VUM148" s="26"/>
      <c r="VUN148" s="14"/>
      <c r="VUO148" s="55"/>
      <c r="VUP148" s="28"/>
      <c r="VUQ148" s="28"/>
      <c r="VUR148" s="31"/>
      <c r="VUS148" s="35"/>
      <c r="VUT148" s="31"/>
      <c r="VUU148" s="26"/>
      <c r="VUV148" s="14"/>
      <c r="VUW148" s="55"/>
      <c r="VUX148" s="28"/>
      <c r="VUY148" s="28"/>
      <c r="VUZ148" s="31"/>
      <c r="VVA148" s="35"/>
      <c r="VVB148" s="31"/>
      <c r="VVC148" s="26"/>
      <c r="VVD148" s="14"/>
      <c r="VVE148" s="55"/>
      <c r="VVF148" s="28"/>
      <c r="VVG148" s="28"/>
      <c r="VVH148" s="31"/>
      <c r="VVI148" s="35"/>
      <c r="VVJ148" s="31"/>
      <c r="VVK148" s="26"/>
      <c r="VVL148" s="14"/>
      <c r="VVM148" s="55"/>
      <c r="VVN148" s="28"/>
      <c r="VVO148" s="28"/>
      <c r="VVP148" s="31"/>
      <c r="VVQ148" s="35"/>
      <c r="VVR148" s="31"/>
      <c r="VVS148" s="26"/>
      <c r="VVT148" s="14"/>
      <c r="VVU148" s="55"/>
      <c r="VVV148" s="28"/>
      <c r="VVW148" s="28"/>
      <c r="VVX148" s="31"/>
      <c r="VVY148" s="35"/>
      <c r="VVZ148" s="31"/>
      <c r="VWA148" s="26"/>
      <c r="VWB148" s="14"/>
      <c r="VWC148" s="55"/>
      <c r="VWD148" s="28"/>
      <c r="VWE148" s="28"/>
      <c r="VWF148" s="31"/>
      <c r="VWG148" s="35"/>
      <c r="VWH148" s="31"/>
      <c r="VWI148" s="26"/>
      <c r="VWJ148" s="14"/>
      <c r="VWK148" s="55"/>
      <c r="VWL148" s="28"/>
      <c r="VWM148" s="28"/>
      <c r="VWN148" s="31"/>
      <c r="VWO148" s="35"/>
      <c r="VWP148" s="31"/>
      <c r="VWQ148" s="26"/>
      <c r="VWR148" s="14"/>
      <c r="VWS148" s="55"/>
      <c r="VWT148" s="28"/>
      <c r="VWU148" s="28"/>
      <c r="VWV148" s="31"/>
      <c r="VWW148" s="35"/>
      <c r="VWX148" s="31"/>
      <c r="VWY148" s="26"/>
      <c r="VWZ148" s="14"/>
      <c r="VXA148" s="55"/>
      <c r="VXB148" s="28"/>
      <c r="VXC148" s="28"/>
      <c r="VXD148" s="31"/>
      <c r="VXE148" s="35"/>
      <c r="VXF148" s="31"/>
      <c r="VXG148" s="26"/>
      <c r="VXH148" s="14"/>
      <c r="VXI148" s="55"/>
      <c r="VXJ148" s="28"/>
      <c r="VXK148" s="28"/>
      <c r="VXL148" s="31"/>
      <c r="VXM148" s="35"/>
      <c r="VXN148" s="31"/>
      <c r="VXO148" s="26"/>
      <c r="VXP148" s="14"/>
      <c r="VXQ148" s="55"/>
      <c r="VXR148" s="28"/>
      <c r="VXS148" s="28"/>
      <c r="VXT148" s="31"/>
      <c r="VXU148" s="35"/>
      <c r="VXV148" s="31"/>
      <c r="VXW148" s="26"/>
      <c r="VXX148" s="14"/>
      <c r="VXY148" s="55"/>
      <c r="VXZ148" s="28"/>
      <c r="VYA148" s="28"/>
      <c r="VYB148" s="31"/>
      <c r="VYC148" s="35"/>
      <c r="VYD148" s="31"/>
      <c r="VYE148" s="26"/>
      <c r="VYF148" s="14"/>
      <c r="VYG148" s="55"/>
      <c r="VYH148" s="28"/>
      <c r="VYI148" s="28"/>
      <c r="VYJ148" s="31"/>
      <c r="VYK148" s="35"/>
      <c r="VYL148" s="31"/>
      <c r="VYM148" s="26"/>
      <c r="VYN148" s="14"/>
      <c r="VYO148" s="55"/>
      <c r="VYP148" s="28"/>
      <c r="VYQ148" s="28"/>
      <c r="VYR148" s="31"/>
      <c r="VYS148" s="35"/>
      <c r="VYT148" s="31"/>
      <c r="VYU148" s="26"/>
      <c r="VYV148" s="14"/>
      <c r="VYW148" s="55"/>
      <c r="VYX148" s="28"/>
      <c r="VYY148" s="28"/>
      <c r="VYZ148" s="31"/>
      <c r="VZA148" s="35"/>
      <c r="VZB148" s="31"/>
      <c r="VZC148" s="26"/>
      <c r="VZD148" s="14"/>
      <c r="VZE148" s="55"/>
      <c r="VZF148" s="28"/>
      <c r="VZG148" s="28"/>
      <c r="VZH148" s="31"/>
      <c r="VZI148" s="35"/>
      <c r="VZJ148" s="31"/>
      <c r="VZK148" s="26"/>
      <c r="VZL148" s="14"/>
      <c r="VZM148" s="55"/>
      <c r="VZN148" s="28"/>
      <c r="VZO148" s="28"/>
      <c r="VZP148" s="31"/>
      <c r="VZQ148" s="35"/>
      <c r="VZR148" s="31"/>
      <c r="VZS148" s="26"/>
      <c r="VZT148" s="14"/>
      <c r="VZU148" s="55"/>
      <c r="VZV148" s="28"/>
      <c r="VZW148" s="28"/>
      <c r="VZX148" s="31"/>
      <c r="VZY148" s="35"/>
      <c r="VZZ148" s="31"/>
      <c r="WAA148" s="26"/>
      <c r="WAB148" s="14"/>
      <c r="WAC148" s="55"/>
      <c r="WAD148" s="28"/>
      <c r="WAE148" s="28"/>
      <c r="WAF148" s="31"/>
      <c r="WAG148" s="35"/>
      <c r="WAH148" s="31"/>
      <c r="WAI148" s="26"/>
      <c r="WAJ148" s="14"/>
      <c r="WAK148" s="55"/>
      <c r="WAL148" s="28"/>
      <c r="WAM148" s="28"/>
      <c r="WAN148" s="31"/>
      <c r="WAO148" s="35"/>
      <c r="WAP148" s="31"/>
      <c r="WAQ148" s="26"/>
      <c r="WAR148" s="14"/>
      <c r="WAS148" s="55"/>
      <c r="WAT148" s="28"/>
      <c r="WAU148" s="28"/>
      <c r="WAV148" s="31"/>
      <c r="WAW148" s="35"/>
      <c r="WAX148" s="31"/>
      <c r="WAY148" s="26"/>
      <c r="WAZ148" s="14"/>
      <c r="WBA148" s="55"/>
      <c r="WBB148" s="28"/>
      <c r="WBC148" s="28"/>
      <c r="WBD148" s="31"/>
      <c r="WBE148" s="35"/>
      <c r="WBF148" s="31"/>
      <c r="WBG148" s="26"/>
      <c r="WBH148" s="14"/>
      <c r="WBI148" s="55"/>
      <c r="WBJ148" s="28"/>
      <c r="WBK148" s="28"/>
      <c r="WBL148" s="31"/>
      <c r="WBM148" s="35"/>
      <c r="WBN148" s="31"/>
      <c r="WBO148" s="26"/>
      <c r="WBP148" s="14"/>
      <c r="WBQ148" s="55"/>
      <c r="WBR148" s="28"/>
      <c r="WBS148" s="28"/>
      <c r="WBT148" s="31"/>
      <c r="WBU148" s="35"/>
      <c r="WBV148" s="31"/>
      <c r="WBW148" s="26"/>
      <c r="WBX148" s="14"/>
      <c r="WBY148" s="55"/>
      <c r="WBZ148" s="28"/>
      <c r="WCA148" s="28"/>
      <c r="WCB148" s="31"/>
      <c r="WCC148" s="35"/>
      <c r="WCD148" s="31"/>
      <c r="WCE148" s="26"/>
      <c r="WCF148" s="14"/>
      <c r="WCG148" s="55"/>
      <c r="WCH148" s="28"/>
      <c r="WCI148" s="28"/>
      <c r="WCJ148" s="31"/>
      <c r="WCK148" s="35"/>
      <c r="WCL148" s="31"/>
      <c r="WCM148" s="26"/>
      <c r="WCN148" s="14"/>
      <c r="WCO148" s="55"/>
      <c r="WCP148" s="28"/>
      <c r="WCQ148" s="28"/>
      <c r="WCR148" s="31"/>
      <c r="WCS148" s="35"/>
      <c r="WCT148" s="31"/>
      <c r="WCU148" s="26"/>
      <c r="WCV148" s="14"/>
      <c r="WCW148" s="55"/>
      <c r="WCX148" s="28"/>
      <c r="WCY148" s="28"/>
      <c r="WCZ148" s="31"/>
      <c r="WDA148" s="35"/>
      <c r="WDB148" s="31"/>
      <c r="WDC148" s="26"/>
      <c r="WDD148" s="14"/>
      <c r="WDE148" s="55"/>
      <c r="WDF148" s="28"/>
      <c r="WDG148" s="28"/>
      <c r="WDH148" s="31"/>
      <c r="WDI148" s="35"/>
      <c r="WDJ148" s="31"/>
      <c r="WDK148" s="26"/>
      <c r="WDL148" s="14"/>
      <c r="WDM148" s="55"/>
      <c r="WDN148" s="28"/>
      <c r="WDO148" s="28"/>
      <c r="WDP148" s="31"/>
      <c r="WDQ148" s="35"/>
      <c r="WDR148" s="31"/>
      <c r="WDS148" s="26"/>
      <c r="WDT148" s="14"/>
      <c r="WDU148" s="55"/>
      <c r="WDV148" s="28"/>
      <c r="WDW148" s="28"/>
      <c r="WDX148" s="31"/>
      <c r="WDY148" s="35"/>
      <c r="WDZ148" s="31"/>
      <c r="WEA148" s="26"/>
      <c r="WEB148" s="14"/>
      <c r="WEC148" s="55"/>
      <c r="WED148" s="28"/>
      <c r="WEE148" s="28"/>
      <c r="WEF148" s="31"/>
      <c r="WEG148" s="35"/>
      <c r="WEH148" s="31"/>
      <c r="WEI148" s="26"/>
      <c r="WEJ148" s="14"/>
      <c r="WEK148" s="55"/>
      <c r="WEL148" s="28"/>
      <c r="WEM148" s="28"/>
      <c r="WEN148" s="31"/>
      <c r="WEO148" s="35"/>
      <c r="WEP148" s="31"/>
      <c r="WEQ148" s="26"/>
      <c r="WER148" s="14"/>
      <c r="WES148" s="55"/>
      <c r="WET148" s="28"/>
      <c r="WEU148" s="28"/>
      <c r="WEV148" s="31"/>
      <c r="WEW148" s="35"/>
      <c r="WEX148" s="31"/>
      <c r="WEY148" s="26"/>
      <c r="WEZ148" s="14"/>
      <c r="WFA148" s="55"/>
      <c r="WFB148" s="28"/>
      <c r="WFC148" s="28"/>
      <c r="WFD148" s="31"/>
      <c r="WFE148" s="35"/>
      <c r="WFF148" s="31"/>
      <c r="WFG148" s="26"/>
      <c r="WFH148" s="14"/>
      <c r="WFI148" s="55"/>
      <c r="WFJ148" s="28"/>
      <c r="WFK148" s="28"/>
      <c r="WFL148" s="31"/>
      <c r="WFM148" s="35"/>
      <c r="WFN148" s="31"/>
      <c r="WFO148" s="26"/>
      <c r="WFP148" s="14"/>
      <c r="WFQ148" s="55"/>
      <c r="WFR148" s="28"/>
      <c r="WFS148" s="28"/>
      <c r="WFT148" s="31"/>
      <c r="WFU148" s="35"/>
      <c r="WFV148" s="31"/>
      <c r="WFW148" s="26"/>
      <c r="WFX148" s="14"/>
      <c r="WFY148" s="55"/>
      <c r="WFZ148" s="28"/>
      <c r="WGA148" s="28"/>
      <c r="WGB148" s="31"/>
      <c r="WGC148" s="35"/>
      <c r="WGD148" s="31"/>
      <c r="WGE148" s="26"/>
      <c r="WGF148" s="14"/>
      <c r="WGG148" s="55"/>
      <c r="WGH148" s="28"/>
      <c r="WGI148" s="28"/>
      <c r="WGJ148" s="31"/>
      <c r="WGK148" s="35"/>
      <c r="WGL148" s="31"/>
      <c r="WGM148" s="26"/>
      <c r="WGN148" s="14"/>
      <c r="WGO148" s="55"/>
      <c r="WGP148" s="28"/>
      <c r="WGQ148" s="28"/>
      <c r="WGR148" s="31"/>
      <c r="WGS148" s="35"/>
      <c r="WGT148" s="31"/>
      <c r="WGU148" s="26"/>
      <c r="WGV148" s="14"/>
      <c r="WGW148" s="55"/>
      <c r="WGX148" s="28"/>
      <c r="WGY148" s="28"/>
      <c r="WGZ148" s="31"/>
      <c r="WHA148" s="35"/>
      <c r="WHB148" s="31"/>
      <c r="WHC148" s="26"/>
      <c r="WHD148" s="14"/>
      <c r="WHE148" s="55"/>
      <c r="WHF148" s="28"/>
      <c r="WHG148" s="28"/>
      <c r="WHH148" s="31"/>
      <c r="WHI148" s="35"/>
      <c r="WHJ148" s="31"/>
      <c r="WHK148" s="26"/>
      <c r="WHL148" s="14"/>
      <c r="WHM148" s="55"/>
      <c r="WHN148" s="28"/>
      <c r="WHO148" s="28"/>
      <c r="WHP148" s="31"/>
      <c r="WHQ148" s="35"/>
      <c r="WHR148" s="31"/>
      <c r="WHS148" s="26"/>
      <c r="WHT148" s="14"/>
      <c r="WHU148" s="55"/>
      <c r="WHV148" s="28"/>
      <c r="WHW148" s="28"/>
      <c r="WHX148" s="31"/>
      <c r="WHY148" s="35"/>
      <c r="WHZ148" s="31"/>
      <c r="WIA148" s="26"/>
      <c r="WIB148" s="14"/>
      <c r="WIC148" s="55"/>
      <c r="WID148" s="28"/>
      <c r="WIE148" s="28"/>
      <c r="WIF148" s="31"/>
      <c r="WIG148" s="35"/>
      <c r="WIH148" s="31"/>
      <c r="WII148" s="26"/>
      <c r="WIJ148" s="14"/>
      <c r="WIK148" s="55"/>
      <c r="WIL148" s="28"/>
      <c r="WIM148" s="28"/>
      <c r="WIN148" s="31"/>
      <c r="WIO148" s="35"/>
      <c r="WIP148" s="31"/>
      <c r="WIQ148" s="26"/>
      <c r="WIR148" s="14"/>
      <c r="WIS148" s="55"/>
      <c r="WIT148" s="28"/>
      <c r="WIU148" s="28"/>
      <c r="WIV148" s="31"/>
      <c r="WIW148" s="35"/>
      <c r="WIX148" s="31"/>
      <c r="WIY148" s="26"/>
      <c r="WIZ148" s="14"/>
      <c r="WJA148" s="55"/>
      <c r="WJB148" s="28"/>
      <c r="WJC148" s="28"/>
      <c r="WJD148" s="31"/>
      <c r="WJE148" s="35"/>
      <c r="WJF148" s="31"/>
      <c r="WJG148" s="26"/>
      <c r="WJH148" s="14"/>
      <c r="WJI148" s="55"/>
      <c r="WJJ148" s="28"/>
      <c r="WJK148" s="28"/>
      <c r="WJL148" s="31"/>
      <c r="WJM148" s="35"/>
      <c r="WJN148" s="31"/>
      <c r="WJO148" s="26"/>
      <c r="WJP148" s="14"/>
      <c r="WJQ148" s="55"/>
      <c r="WJR148" s="28"/>
      <c r="WJS148" s="28"/>
      <c r="WJT148" s="31"/>
      <c r="WJU148" s="35"/>
      <c r="WJV148" s="31"/>
      <c r="WJW148" s="26"/>
      <c r="WJX148" s="14"/>
      <c r="WJY148" s="55"/>
      <c r="WJZ148" s="28"/>
      <c r="WKA148" s="28"/>
      <c r="WKB148" s="31"/>
      <c r="WKC148" s="35"/>
      <c r="WKD148" s="31"/>
      <c r="WKE148" s="26"/>
      <c r="WKF148" s="14"/>
      <c r="WKG148" s="55"/>
      <c r="WKH148" s="28"/>
      <c r="WKI148" s="28"/>
      <c r="WKJ148" s="31"/>
      <c r="WKK148" s="35"/>
      <c r="WKL148" s="31"/>
      <c r="WKM148" s="26"/>
      <c r="WKN148" s="14"/>
      <c r="WKO148" s="55"/>
      <c r="WKP148" s="28"/>
      <c r="WKQ148" s="28"/>
      <c r="WKR148" s="31"/>
      <c r="WKS148" s="35"/>
      <c r="WKT148" s="31"/>
      <c r="WKU148" s="26"/>
      <c r="WKV148" s="14"/>
      <c r="WKW148" s="55"/>
      <c r="WKX148" s="28"/>
      <c r="WKY148" s="28"/>
      <c r="WKZ148" s="31"/>
      <c r="WLA148" s="35"/>
      <c r="WLB148" s="31"/>
      <c r="WLC148" s="26"/>
      <c r="WLD148" s="14"/>
      <c r="WLE148" s="55"/>
      <c r="WLF148" s="28"/>
      <c r="WLG148" s="28"/>
      <c r="WLH148" s="31"/>
      <c r="WLI148" s="35"/>
      <c r="WLJ148" s="31"/>
      <c r="WLK148" s="26"/>
      <c r="WLL148" s="14"/>
      <c r="WLM148" s="55"/>
      <c r="WLN148" s="28"/>
      <c r="WLO148" s="28"/>
      <c r="WLP148" s="31"/>
      <c r="WLQ148" s="35"/>
      <c r="WLR148" s="31"/>
      <c r="WLS148" s="26"/>
      <c r="WLT148" s="14"/>
      <c r="WLU148" s="55"/>
      <c r="WLV148" s="28"/>
      <c r="WLW148" s="28"/>
      <c r="WLX148" s="31"/>
      <c r="WLY148" s="35"/>
      <c r="WLZ148" s="31"/>
      <c r="WMA148" s="26"/>
      <c r="WMB148" s="14"/>
      <c r="WMC148" s="55"/>
      <c r="WMD148" s="28"/>
      <c r="WME148" s="28"/>
      <c r="WMF148" s="31"/>
      <c r="WMG148" s="35"/>
      <c r="WMH148" s="31"/>
      <c r="WMI148" s="26"/>
      <c r="WMJ148" s="14"/>
      <c r="WMK148" s="55"/>
      <c r="WML148" s="28"/>
      <c r="WMM148" s="28"/>
      <c r="WMN148" s="31"/>
      <c r="WMO148" s="35"/>
      <c r="WMP148" s="31"/>
      <c r="WMQ148" s="26"/>
      <c r="WMR148" s="14"/>
      <c r="WMS148" s="55"/>
      <c r="WMT148" s="28"/>
      <c r="WMU148" s="28"/>
      <c r="WMV148" s="31"/>
      <c r="WMW148" s="35"/>
      <c r="WMX148" s="31"/>
      <c r="WMY148" s="26"/>
      <c r="WMZ148" s="14"/>
      <c r="WNA148" s="55"/>
      <c r="WNB148" s="28"/>
      <c r="WNC148" s="28"/>
      <c r="WND148" s="31"/>
      <c r="WNE148" s="35"/>
      <c r="WNF148" s="31"/>
      <c r="WNG148" s="26"/>
      <c r="WNH148" s="14"/>
      <c r="WNI148" s="55"/>
      <c r="WNJ148" s="28"/>
      <c r="WNK148" s="28"/>
      <c r="WNL148" s="31"/>
      <c r="WNM148" s="35"/>
      <c r="WNN148" s="31"/>
      <c r="WNO148" s="26"/>
      <c r="WNP148" s="14"/>
      <c r="WNQ148" s="55"/>
      <c r="WNR148" s="28"/>
      <c r="WNS148" s="28"/>
      <c r="WNT148" s="31"/>
      <c r="WNU148" s="35"/>
      <c r="WNV148" s="31"/>
      <c r="WNW148" s="26"/>
      <c r="WNX148" s="14"/>
      <c r="WNY148" s="55"/>
      <c r="WNZ148" s="28"/>
      <c r="WOA148" s="28"/>
      <c r="WOB148" s="31"/>
      <c r="WOC148" s="35"/>
      <c r="WOD148" s="31"/>
      <c r="WOE148" s="26"/>
      <c r="WOF148" s="14"/>
      <c r="WOG148" s="55"/>
      <c r="WOH148" s="28"/>
      <c r="WOI148" s="28"/>
      <c r="WOJ148" s="31"/>
      <c r="WOK148" s="35"/>
      <c r="WOL148" s="31"/>
      <c r="WOM148" s="26"/>
      <c r="WON148" s="14"/>
      <c r="WOO148" s="55"/>
      <c r="WOP148" s="28"/>
      <c r="WOQ148" s="28"/>
      <c r="WOR148" s="31"/>
      <c r="WOS148" s="35"/>
      <c r="WOT148" s="31"/>
      <c r="WOU148" s="26"/>
      <c r="WOV148" s="14"/>
      <c r="WOW148" s="55"/>
      <c r="WOX148" s="28"/>
      <c r="WOY148" s="28"/>
      <c r="WOZ148" s="31"/>
      <c r="WPA148" s="35"/>
      <c r="WPB148" s="31"/>
      <c r="WPC148" s="26"/>
      <c r="WPD148" s="14"/>
      <c r="WPE148" s="55"/>
      <c r="WPF148" s="28"/>
      <c r="WPG148" s="28"/>
      <c r="WPH148" s="31"/>
      <c r="WPI148" s="35"/>
      <c r="WPJ148" s="31"/>
      <c r="WPK148" s="26"/>
      <c r="WPL148" s="14"/>
      <c r="WPM148" s="55"/>
      <c r="WPN148" s="28"/>
      <c r="WPO148" s="28"/>
      <c r="WPP148" s="31"/>
      <c r="WPQ148" s="35"/>
      <c r="WPR148" s="31"/>
      <c r="WPS148" s="26"/>
      <c r="WPT148" s="14"/>
      <c r="WPU148" s="55"/>
      <c r="WPV148" s="28"/>
      <c r="WPW148" s="28"/>
      <c r="WPX148" s="31"/>
      <c r="WPY148" s="35"/>
      <c r="WPZ148" s="31"/>
      <c r="WQA148" s="26"/>
      <c r="WQB148" s="14"/>
      <c r="WQC148" s="55"/>
      <c r="WQD148" s="28"/>
      <c r="WQE148" s="28"/>
      <c r="WQF148" s="31"/>
      <c r="WQG148" s="35"/>
      <c r="WQH148" s="31"/>
      <c r="WQI148" s="26"/>
      <c r="WQJ148" s="14"/>
      <c r="WQK148" s="55"/>
      <c r="WQL148" s="28"/>
      <c r="WQM148" s="28"/>
      <c r="WQN148" s="31"/>
      <c r="WQO148" s="35"/>
      <c r="WQP148" s="31"/>
      <c r="WQQ148" s="26"/>
      <c r="WQR148" s="14"/>
      <c r="WQS148" s="55"/>
      <c r="WQT148" s="28"/>
      <c r="WQU148" s="28"/>
      <c r="WQV148" s="31"/>
      <c r="WQW148" s="35"/>
      <c r="WQX148" s="31"/>
      <c r="WQY148" s="26"/>
      <c r="WQZ148" s="14"/>
      <c r="WRA148" s="55"/>
      <c r="WRB148" s="28"/>
      <c r="WRC148" s="28"/>
      <c r="WRD148" s="31"/>
      <c r="WRE148" s="35"/>
      <c r="WRF148" s="31"/>
      <c r="WRG148" s="26"/>
      <c r="WRH148" s="14"/>
      <c r="WRI148" s="55"/>
      <c r="WRJ148" s="28"/>
      <c r="WRK148" s="28"/>
      <c r="WRL148" s="31"/>
      <c r="WRM148" s="35"/>
      <c r="WRN148" s="31"/>
      <c r="WRO148" s="26"/>
      <c r="WRP148" s="14"/>
      <c r="WRQ148" s="55"/>
      <c r="WRR148" s="28"/>
      <c r="WRS148" s="28"/>
      <c r="WRT148" s="31"/>
      <c r="WRU148" s="35"/>
      <c r="WRV148" s="31"/>
      <c r="WRW148" s="26"/>
      <c r="WRX148" s="14"/>
      <c r="WRY148" s="55"/>
      <c r="WRZ148" s="28"/>
      <c r="WSA148" s="28"/>
      <c r="WSB148" s="31"/>
      <c r="WSC148" s="35"/>
      <c r="WSD148" s="31"/>
      <c r="WSE148" s="26"/>
      <c r="WSF148" s="14"/>
      <c r="WSG148" s="55"/>
      <c r="WSH148" s="28"/>
      <c r="WSI148" s="28"/>
      <c r="WSJ148" s="31"/>
      <c r="WSK148" s="35"/>
      <c r="WSL148" s="31"/>
      <c r="WSM148" s="26"/>
      <c r="WSN148" s="14"/>
      <c r="WSO148" s="55"/>
      <c r="WSP148" s="28"/>
      <c r="WSQ148" s="28"/>
      <c r="WSR148" s="31"/>
      <c r="WSS148" s="35"/>
      <c r="WST148" s="31"/>
      <c r="WSU148" s="26"/>
      <c r="WSV148" s="14"/>
      <c r="WSW148" s="55"/>
      <c r="WSX148" s="28"/>
      <c r="WSY148" s="28"/>
      <c r="WSZ148" s="31"/>
      <c r="WTA148" s="35"/>
      <c r="WTB148" s="31"/>
      <c r="WTC148" s="26"/>
      <c r="WTD148" s="14"/>
      <c r="WTE148" s="55"/>
      <c r="WTF148" s="28"/>
      <c r="WTG148" s="28"/>
      <c r="WTH148" s="31"/>
      <c r="WTI148" s="35"/>
      <c r="WTJ148" s="31"/>
      <c r="WTK148" s="26"/>
      <c r="WTL148" s="14"/>
      <c r="WTM148" s="55"/>
      <c r="WTN148" s="28"/>
      <c r="WTO148" s="28"/>
      <c r="WTP148" s="31"/>
      <c r="WTQ148" s="35"/>
      <c r="WTR148" s="31"/>
      <c r="WTS148" s="26"/>
      <c r="WTT148" s="14"/>
      <c r="WTU148" s="55"/>
      <c r="WTV148" s="28"/>
      <c r="WTW148" s="28"/>
      <c r="WTX148" s="31"/>
      <c r="WTY148" s="35"/>
      <c r="WTZ148" s="31"/>
      <c r="WUA148" s="26"/>
      <c r="WUB148" s="14"/>
      <c r="WUC148" s="55"/>
      <c r="WUD148" s="28"/>
      <c r="WUE148" s="28"/>
      <c r="WUF148" s="31"/>
      <c r="WUG148" s="35"/>
      <c r="WUH148" s="31"/>
      <c r="WUI148" s="26"/>
      <c r="WUJ148" s="14"/>
      <c r="WUK148" s="55"/>
      <c r="WUL148" s="28"/>
      <c r="WUM148" s="28"/>
      <c r="WUN148" s="31"/>
      <c r="WUO148" s="35"/>
      <c r="WUP148" s="31"/>
      <c r="WUQ148" s="26"/>
      <c r="WUR148" s="14"/>
      <c r="WUS148" s="55"/>
      <c r="WUT148" s="28"/>
      <c r="WUU148" s="28"/>
      <c r="WUV148" s="31"/>
      <c r="WUW148" s="35"/>
      <c r="WUX148" s="31"/>
      <c r="WUY148" s="26"/>
      <c r="WUZ148" s="14"/>
      <c r="WVA148" s="55"/>
      <c r="WVB148" s="28"/>
      <c r="WVC148" s="28"/>
      <c r="WVD148" s="31"/>
      <c r="WVE148" s="35"/>
      <c r="WVF148" s="31"/>
      <c r="WVG148" s="26"/>
      <c r="WVH148" s="14"/>
      <c r="WVI148" s="55"/>
      <c r="WVJ148" s="28"/>
      <c r="WVK148" s="28"/>
      <c r="WVL148" s="31"/>
      <c r="WVM148" s="35"/>
      <c r="WVN148" s="31"/>
      <c r="WVO148" s="26"/>
      <c r="WVP148" s="14"/>
      <c r="WVQ148" s="55"/>
      <c r="WVR148" s="28"/>
      <c r="WVS148" s="28"/>
      <c r="WVT148" s="31"/>
      <c r="WVU148" s="35"/>
      <c r="WVV148" s="31"/>
      <c r="WVW148" s="26"/>
      <c r="WVX148" s="14"/>
      <c r="WVY148" s="55"/>
      <c r="WVZ148" s="28"/>
      <c r="WWA148" s="28"/>
      <c r="WWB148" s="31"/>
      <c r="WWC148" s="35"/>
      <c r="WWD148" s="31"/>
      <c r="WWE148" s="26"/>
      <c r="WWF148" s="14"/>
      <c r="WWG148" s="55"/>
      <c r="WWH148" s="28"/>
      <c r="WWI148" s="28"/>
      <c r="WWJ148" s="31"/>
      <c r="WWK148" s="35"/>
      <c r="WWL148" s="31"/>
      <c r="WWM148" s="26"/>
      <c r="WWN148" s="14"/>
      <c r="WWO148" s="55"/>
      <c r="WWP148" s="28"/>
      <c r="WWQ148" s="28"/>
      <c r="WWR148" s="31"/>
      <c r="WWS148" s="35"/>
      <c r="WWT148" s="31"/>
      <c r="WWU148" s="26"/>
      <c r="WWV148" s="14"/>
      <c r="WWW148" s="55"/>
      <c r="WWX148" s="28"/>
      <c r="WWY148" s="28"/>
      <c r="WWZ148" s="31"/>
      <c r="WXA148" s="35"/>
      <c r="WXB148" s="31"/>
      <c r="WXC148" s="26"/>
      <c r="WXD148" s="14"/>
      <c r="WXE148" s="55"/>
      <c r="WXF148" s="28"/>
      <c r="WXG148" s="28"/>
      <c r="WXH148" s="31"/>
      <c r="WXI148" s="35"/>
      <c r="WXJ148" s="31"/>
      <c r="WXK148" s="26"/>
      <c r="WXL148" s="14"/>
      <c r="WXM148" s="55"/>
      <c r="WXN148" s="28"/>
      <c r="WXO148" s="28"/>
      <c r="WXP148" s="31"/>
      <c r="WXQ148" s="35"/>
      <c r="WXR148" s="31"/>
      <c r="WXS148" s="26"/>
      <c r="WXT148" s="14"/>
      <c r="WXU148" s="55"/>
      <c r="WXV148" s="28"/>
      <c r="WXW148" s="28"/>
      <c r="WXX148" s="31"/>
      <c r="WXY148" s="35"/>
      <c r="WXZ148" s="31"/>
      <c r="WYA148" s="26"/>
      <c r="WYB148" s="14"/>
      <c r="WYC148" s="55"/>
      <c r="WYD148" s="28"/>
      <c r="WYE148" s="28"/>
      <c r="WYF148" s="31"/>
      <c r="WYG148" s="35"/>
      <c r="WYH148" s="31"/>
      <c r="WYI148" s="26"/>
      <c r="WYJ148" s="14"/>
      <c r="WYK148" s="55"/>
      <c r="WYL148" s="28"/>
      <c r="WYM148" s="28"/>
      <c r="WYN148" s="31"/>
      <c r="WYO148" s="35"/>
      <c r="WYP148" s="31"/>
      <c r="WYQ148" s="26"/>
      <c r="WYR148" s="14"/>
      <c r="WYS148" s="55"/>
      <c r="WYT148" s="28"/>
      <c r="WYU148" s="28"/>
      <c r="WYV148" s="31"/>
      <c r="WYW148" s="35"/>
      <c r="WYX148" s="31"/>
      <c r="WYY148" s="26"/>
      <c r="WYZ148" s="14"/>
      <c r="WZA148" s="55"/>
      <c r="WZB148" s="28"/>
      <c r="WZC148" s="28"/>
      <c r="WZD148" s="31"/>
      <c r="WZE148" s="35"/>
      <c r="WZF148" s="31"/>
      <c r="WZG148" s="26"/>
      <c r="WZH148" s="14"/>
      <c r="WZI148" s="55"/>
      <c r="WZJ148" s="28"/>
      <c r="WZK148" s="28"/>
      <c r="WZL148" s="31"/>
      <c r="WZM148" s="35"/>
      <c r="WZN148" s="31"/>
      <c r="WZO148" s="26"/>
      <c r="WZP148" s="14"/>
      <c r="WZQ148" s="55"/>
      <c r="WZR148" s="28"/>
      <c r="WZS148" s="28"/>
      <c r="WZT148" s="31"/>
      <c r="WZU148" s="35"/>
      <c r="WZV148" s="31"/>
      <c r="WZW148" s="26"/>
      <c r="WZX148" s="14"/>
      <c r="WZY148" s="55"/>
      <c r="WZZ148" s="28"/>
      <c r="XAA148" s="28"/>
      <c r="XAB148" s="31"/>
      <c r="XAC148" s="35"/>
      <c r="XAD148" s="31"/>
      <c r="XAE148" s="26"/>
      <c r="XAF148" s="14"/>
      <c r="XAG148" s="55"/>
      <c r="XAH148" s="28"/>
      <c r="XAI148" s="28"/>
      <c r="XAJ148" s="31"/>
      <c r="XAK148" s="35"/>
      <c r="XAL148" s="31"/>
      <c r="XAM148" s="26"/>
      <c r="XAN148" s="14"/>
      <c r="XAO148" s="55"/>
      <c r="XAP148" s="28"/>
      <c r="XAQ148" s="28"/>
      <c r="XAR148" s="31"/>
      <c r="XAS148" s="35"/>
      <c r="XAT148" s="31"/>
      <c r="XAU148" s="26"/>
      <c r="XAV148" s="14"/>
      <c r="XAW148" s="55"/>
      <c r="XAX148" s="28"/>
      <c r="XAY148" s="28"/>
      <c r="XAZ148" s="31"/>
      <c r="XBA148" s="35"/>
      <c r="XBB148" s="31"/>
      <c r="XBC148" s="26"/>
      <c r="XBD148" s="14"/>
      <c r="XBE148" s="55"/>
      <c r="XBF148" s="28"/>
      <c r="XBG148" s="28"/>
      <c r="XBH148" s="31"/>
      <c r="XBI148" s="35"/>
      <c r="XBJ148" s="31"/>
      <c r="XBK148" s="26"/>
      <c r="XBL148" s="14"/>
      <c r="XBM148" s="55"/>
      <c r="XBN148" s="28"/>
      <c r="XBO148" s="28"/>
      <c r="XBP148" s="31"/>
      <c r="XBQ148" s="35"/>
      <c r="XBR148" s="31"/>
      <c r="XBS148" s="26"/>
      <c r="XBT148" s="14"/>
      <c r="XBU148" s="55"/>
      <c r="XBV148" s="28"/>
      <c r="XBW148" s="28"/>
      <c r="XBX148" s="31"/>
      <c r="XBY148" s="35"/>
      <c r="XBZ148" s="31"/>
      <c r="XCA148" s="26"/>
      <c r="XCB148" s="14"/>
      <c r="XCC148" s="55"/>
      <c r="XCD148" s="28"/>
      <c r="XCE148" s="28"/>
      <c r="XCF148" s="31"/>
      <c r="XCG148" s="35"/>
      <c r="XCH148" s="31"/>
      <c r="XCI148" s="26"/>
      <c r="XCJ148" s="14"/>
      <c r="XCK148" s="55"/>
      <c r="XCL148" s="28"/>
      <c r="XCM148" s="28"/>
      <c r="XCN148" s="31"/>
      <c r="XCO148" s="35"/>
      <c r="XCP148" s="31"/>
      <c r="XCQ148" s="26"/>
      <c r="XCR148" s="14"/>
      <c r="XCS148" s="55"/>
      <c r="XCT148" s="28"/>
      <c r="XCU148" s="28"/>
      <c r="XCV148" s="31"/>
      <c r="XCW148" s="35"/>
      <c r="XCX148" s="31"/>
      <c r="XCY148" s="26"/>
      <c r="XCZ148" s="14"/>
      <c r="XDA148" s="55"/>
      <c r="XDB148" s="28"/>
      <c r="XDC148" s="28"/>
      <c r="XDD148" s="31"/>
      <c r="XDE148" s="35"/>
      <c r="XDF148" s="31"/>
      <c r="XDG148" s="26"/>
      <c r="XDH148" s="14"/>
      <c r="XDI148" s="55"/>
      <c r="XDJ148" s="28"/>
      <c r="XDK148" s="28"/>
      <c r="XDL148" s="31"/>
      <c r="XDM148" s="35"/>
      <c r="XDN148" s="31"/>
      <c r="XDO148" s="26"/>
      <c r="XDP148" s="14"/>
      <c r="XDQ148" s="55"/>
      <c r="XDR148" s="28"/>
      <c r="XDS148" s="28"/>
      <c r="XDT148" s="31"/>
      <c r="XDU148" s="35"/>
      <c r="XDV148" s="31"/>
      <c r="XDW148" s="26"/>
      <c r="XDX148" s="14"/>
      <c r="XDY148" s="55"/>
      <c r="XDZ148" s="28"/>
      <c r="XEA148" s="28"/>
      <c r="XEB148" s="31"/>
      <c r="XEC148" s="35"/>
      <c r="XED148" s="31"/>
      <c r="XEE148" s="26"/>
      <c r="XEF148" s="14"/>
      <c r="XEG148" s="55"/>
      <c r="XEH148" s="28"/>
      <c r="XEI148" s="28"/>
      <c r="XEJ148" s="31"/>
      <c r="XEK148" s="35"/>
      <c r="XEL148" s="31"/>
      <c r="XEM148" s="26"/>
      <c r="XEN148" s="14"/>
      <c r="XEO148" s="55"/>
      <c r="XEP148" s="28"/>
      <c r="XEQ148" s="28"/>
      <c r="XER148" s="31"/>
      <c r="XES148" s="35"/>
      <c r="XET148" s="31"/>
      <c r="XEU148" s="26"/>
      <c r="XEV148" s="14"/>
      <c r="XEW148" s="55"/>
      <c r="XEX148" s="28"/>
      <c r="XEY148" s="28"/>
      <c r="XEZ148" s="31"/>
      <c r="XFA148" s="35"/>
      <c r="XFB148" s="31"/>
      <c r="XFC148" s="26"/>
      <c r="XFD148" s="14"/>
    </row>
    <row r="149" spans="1:16384" customFormat="1" ht="15" customHeight="1" x14ac:dyDescent="0.25">
      <c r="B149" s="30"/>
      <c r="C149" s="30"/>
      <c r="D149" s="33"/>
      <c r="E149" s="35"/>
      <c r="F149" s="33"/>
      <c r="G149" s="26"/>
    </row>
    <row r="150" spans="1:16384" customFormat="1" ht="15" customHeight="1" x14ac:dyDescent="0.25">
      <c r="A150" s="19" t="s">
        <v>1503</v>
      </c>
      <c r="B150" s="30"/>
      <c r="C150" s="30"/>
      <c r="D150" s="33"/>
      <c r="E150" s="35"/>
      <c r="F150" s="33"/>
      <c r="G150" s="26"/>
    </row>
    <row r="151" spans="1:16384" customFormat="1" ht="15" customHeight="1" x14ac:dyDescent="0.25">
      <c r="A151" s="56" t="s">
        <v>1283</v>
      </c>
      <c r="B151" s="28" t="s">
        <v>1500</v>
      </c>
      <c r="C151" s="28" t="s">
        <v>1504</v>
      </c>
      <c r="D151" s="31">
        <v>2005</v>
      </c>
      <c r="E151" s="35"/>
      <c r="F151" s="31" t="str">
        <f>MID(SSKO,LEN(SSKO)-4,4)</f>
        <v>2024</v>
      </c>
      <c r="G151" s="26"/>
      <c r="H151" s="14" t="s">
        <v>3229</v>
      </c>
    </row>
    <row r="152" spans="1:16384" customFormat="1" ht="15" customHeight="1" x14ac:dyDescent="0.25">
      <c r="A152" s="57" t="s">
        <v>1284</v>
      </c>
      <c r="B152" s="28" t="s">
        <v>1501</v>
      </c>
      <c r="C152" s="28" t="s">
        <v>1505</v>
      </c>
      <c r="D152" s="31">
        <v>2005</v>
      </c>
      <c r="E152" s="35"/>
      <c r="F152" s="31" t="str">
        <f>MID(SSSY,LEN(SSSY)-4,4)</f>
        <v>2024</v>
      </c>
      <c r="G152" s="26"/>
      <c r="H152" s="14" t="s">
        <v>3230</v>
      </c>
    </row>
    <row r="153" spans="1:16384" customFormat="1" ht="15" customHeight="1" x14ac:dyDescent="0.25">
      <c r="A153" s="57" t="s">
        <v>1285</v>
      </c>
      <c r="B153" s="28" t="s">
        <v>1501</v>
      </c>
      <c r="C153" s="28" t="s">
        <v>1505</v>
      </c>
      <c r="D153" s="31">
        <v>1990</v>
      </c>
      <c r="E153" s="35">
        <v>2005</v>
      </c>
      <c r="F153" s="31" t="str">
        <f>MID(SYSI,LEN(SYSI)-4,4)</f>
        <v>2005</v>
      </c>
      <c r="G153" s="26"/>
      <c r="H153" s="14" t="s">
        <v>3231</v>
      </c>
    </row>
    <row r="154" spans="1:16384" customFormat="1" ht="15" customHeight="1" x14ac:dyDescent="0.25">
      <c r="A154" s="57" t="s">
        <v>1286</v>
      </c>
      <c r="B154" s="28" t="s">
        <v>1502</v>
      </c>
      <c r="C154" s="28" t="s">
        <v>1506</v>
      </c>
      <c r="D154" s="31">
        <v>1992</v>
      </c>
      <c r="E154" s="35">
        <v>2005</v>
      </c>
      <c r="F154" s="31" t="str">
        <f>MID(SYST,LEN(SYST)-4,4)</f>
        <v>2005</v>
      </c>
      <c r="G154" s="26"/>
      <c r="H154" s="14" t="s">
        <v>3232</v>
      </c>
    </row>
  </sheetData>
  <mergeCells count="1">
    <mergeCell ref="A2:B2"/>
  </mergeCells>
  <hyperlinks>
    <hyperlink ref="A6" location="ADOP" display="ADOP" xr:uid="{00000000-0004-0000-0100-000000000000}"/>
    <hyperlink ref="A13" location="DOD" display="DOD" xr:uid="{00000000-0004-0000-0100-000001000000}"/>
    <hyperlink ref="A16" location="FAFA" display="FAFA" xr:uid="{00000000-0004-0000-0100-000002000000}"/>
    <hyperlink ref="A19" location="FAIN" display="FAIN" xr:uid="{00000000-0004-0000-0100-000003000000}"/>
    <hyperlink ref="A17" location="FAHU" display="FAHU" xr:uid="{00000000-0004-0000-0100-000004000000}"/>
    <hyperlink ref="A23" location="HUST" display="HUST" xr:uid="{00000000-0004-0000-0100-000005000000}"/>
    <hyperlink ref="A21" location="FOB" display="FOB" xr:uid="{00000000-0004-0000-0100-000006000000}"/>
    <hyperlink ref="A18" location="FAIK" display="FAIK" xr:uid="{00000000-0004-0000-0100-000007000000}"/>
    <hyperlink ref="A22" location="FTDB" display="FTDB" xr:uid="{00000000-0004-0000-0100-000008000000}"/>
    <hyperlink ref="A24" location="IEPE" display="IEPE" xr:uid="{00000000-0004-0000-0100-000009000000}"/>
    <hyperlink ref="A26" location="VNDS" display="VNDS" xr:uid="{00000000-0004-0000-0100-00000A000000}"/>
    <hyperlink ref="A117" location="LMDB" display="LMDB" xr:uid="{00000000-0004-0000-0100-00000B000000}"/>
    <hyperlink ref="A8" location="BEF" display="BEF" xr:uid="{00000000-0004-0000-0100-00000C000000}"/>
    <hyperlink ref="A20" location="FAM" display="FAM" xr:uid="{00000000-0004-0000-0100-00000D000000}"/>
    <hyperlink ref="A30" location="UDDA" display="UDDA" xr:uid="{00000000-0004-0000-0100-000012000000}"/>
    <hyperlink ref="A40" location="UDFK" display="UDFK" xr:uid="{00000000-0004-0000-0100-000013000000}"/>
    <hyperlink ref="A41" location="UDG" display="UDG" xr:uid="{00000000-0004-0000-0100-000014000000}"/>
    <hyperlink ref="A42" location="UDGK" display="UDGK" xr:uid="{00000000-0004-0000-0100-000015000000}"/>
    <hyperlink ref="A44" location="UDKV" display="UDKV" xr:uid="{00000000-0004-0000-0100-000016000000}"/>
    <hyperlink ref="A45" location="UDSP" display="UDSP" xr:uid="{00000000-0004-0000-0100-000017000000}"/>
    <hyperlink ref="A46" location="VEUV" display="VEUV" xr:uid="{00000000-0004-0000-0100-000018000000}"/>
    <hyperlink ref="A51" location="BUA" display="BUA" xr:uid="{00000000-0004-0000-0100-000019000000}"/>
    <hyperlink ref="A54" location="BUFO" display="BUFO" xr:uid="{00000000-0004-0000-0100-00001A000000}"/>
    <hyperlink ref="A55" location="DAGI" display="DAGI" xr:uid="{00000000-0004-0000-0100-00001B000000}"/>
    <hyperlink ref="A92" location="KRAF" display="KRAF" xr:uid="{00000000-0004-0000-0100-00001C000000}"/>
    <hyperlink ref="A93" location="KRAN" display="KRAN" xr:uid="{00000000-0004-0000-0100-00001D000000}"/>
    <hyperlink ref="A94" location="KRIN" display="KRIN" xr:uid="{00000000-0004-0000-0100-00001E000000}"/>
    <hyperlink ref="A95" location="KRKO" display="KRKO" xr:uid="{00000000-0004-0000-0100-00001F000000}"/>
    <hyperlink ref="A97" location="KROF" display="KROF" xr:uid="{00000000-0004-0000-0100-000020000000}"/>
    <hyperlink ref="A98" location="KRSI" display="KRSI" xr:uid="{00000000-0004-0000-0100-000021000000}"/>
    <hyperlink ref="A106" location="BOL" display="BOL" xr:uid="{00000000-0004-0000-0100-000022000000}"/>
    <hyperlink ref="A109" location="EJER" display="EJER" xr:uid="{00000000-0004-0000-0100-000023000000}"/>
    <hyperlink ref="A110" location="EJSA" display="EJSA" xr:uid="{00000000-0004-0000-0100-000024000000}"/>
    <hyperlink ref="A111" location="EJVK" display="EJVK" xr:uid="{00000000-0004-0000-0100-000025000000}"/>
    <hyperlink ref="A114" location="DREAM" display="DREAM" xr:uid="{00000000-0004-0000-0100-000027000000}"/>
    <hyperlink ref="A134" location="LPRDIAG" display="LPR_DIAG" xr:uid="{00000000-0004-0000-0100-000028000000}"/>
    <hyperlink ref="A135" location="LPRDRG_S" display="LPRDRG_S" xr:uid="{00000000-0004-0000-0100-000029000000}"/>
    <hyperlink ref="A81" location="IDAS" display="IDAS" xr:uid="{00000000-0004-0000-0100-00002A000000}"/>
    <hyperlink ref="A82" location="IDFI" display="IDFI" xr:uid="{00000000-0004-0000-0100-00002B000000}"/>
    <hyperlink ref="A58" location="AKM" display="AKM" xr:uid="{00000000-0004-0000-0100-00002C000000}"/>
    <hyperlink ref="A59" location="IDAN" display="IDAN" xr:uid="{00000000-0004-0000-0100-00002D000000}"/>
    <hyperlink ref="A60" location="IDAP" display="IDAP" xr:uid="{00000000-0004-0000-0100-00002E000000}"/>
    <hyperlink ref="A61" location="INDH" display="INDH" xr:uid="{00000000-0004-0000-0100-00002F000000}"/>
    <hyperlink ref="A66" location="IDAN2" display="IDAN" xr:uid="{00000000-0004-0000-0100-000030000000}"/>
    <hyperlink ref="A67" location="IDAP2" display="IDAP" xr:uid="{00000000-0004-0000-0100-000031000000}"/>
    <hyperlink ref="A68" location="LON" display="LON" xr:uid="{00000000-0004-0000-0100-000032000000}"/>
    <hyperlink ref="A72" location="FAIK" display="FAIK" xr:uid="{00000000-0004-0000-0100-000035000000}"/>
    <hyperlink ref="A75" location="AMFO" display="AMFO" xr:uid="{00000000-0004-0000-0100-000036000000}"/>
    <hyperlink ref="A76" location="DUR" display="DUR" xr:uid="{00000000-0004-0000-0100-000038000000}"/>
    <hyperlink ref="A77" location="IDAP3" display="IDAP" xr:uid="{00000000-0004-0000-0100-000039000000}"/>
    <hyperlink ref="A78" location="OF" display="OF" xr:uid="{00000000-0004-0000-0100-00003A000000}"/>
    <hyperlink ref="A89" location="SGDP" display="SGDP" xr:uid="{00000000-0004-0000-0100-00003B000000}"/>
    <hyperlink ref="A85" location="BUA" display="BUA" xr:uid="{00000000-0004-0000-0100-00003C000000}"/>
    <hyperlink ref="A88" location="BUFO" display="BUFO" xr:uid="{00000000-0004-0000-0100-00003D000000}"/>
    <hyperlink ref="A14" location="DODSAARS" display="DODSAARS" xr:uid="{00000000-0004-0000-0100-00003E000000}"/>
    <hyperlink ref="A15" location="DODSAASG" display="DODSAASG" xr:uid="{00000000-0004-0000-0100-00003F000000}"/>
    <hyperlink ref="A102" location="BBRB" display="BBRB" xr:uid="{00000000-0004-0000-0100-000040000000}"/>
    <hyperlink ref="A104" location="BBRE" display="BBRE" xr:uid="{00000000-0004-0000-0100-000041000000}"/>
    <hyperlink ref="A133" location="LPRBES" display="LPR_BES" xr:uid="{00000000-0004-0000-0100-000042000000}"/>
    <hyperlink ref="A152" location="SSSY" display="SSSY" xr:uid="{00000000-0004-0000-0100-000043000000}"/>
    <hyperlink ref="A153" location="SYSI" display="SYSI" xr:uid="{00000000-0004-0000-0100-000044000000}"/>
    <hyperlink ref="A151" location="SSKO" display="SSKO" xr:uid="{00000000-0004-0000-0100-000045000000}"/>
    <hyperlink ref="A154" location="SYST" display="SYST" xr:uid="{00000000-0004-0000-0100-000046000000}"/>
    <hyperlink ref="A29" location="KOTRE" display="KOTRE" xr:uid="{00000000-0004-0000-0100-000048000000}"/>
    <hyperlink ref="A71" location="IND" display="IND" xr:uid="{00000000-0004-0000-0100-000049000000}"/>
    <hyperlink ref="A62" location="RAS" display="RAS" xr:uid="{00000000-0004-0000-0100-00004B000000}"/>
    <hyperlink ref="A7" location="BARNFORA" display="BARNFORA" xr:uid="{00000000-0004-0000-0100-00004C000000}"/>
    <hyperlink ref="A132" location="LPRADM" display="LPR_ADM" xr:uid="{00000000-0004-0000-0100-00004D000000}"/>
    <hyperlink ref="A137" location="LPR_SKSOPR" display="LPR_SKSOPR" xr:uid="{00000000-0004-0000-0100-00004E000000}"/>
    <hyperlink ref="A52:A53" location="BUA" display="BUA" xr:uid="{00000000-0004-0000-0100-00004F000000}"/>
    <hyperlink ref="A52" location="BUAH" display="BUAH" xr:uid="{00000000-0004-0000-0100-000050000000}"/>
    <hyperlink ref="A53" location="BUAS" display="BUAS" xr:uid="{00000000-0004-0000-0100-000051000000}"/>
    <hyperlink ref="H6" r:id="rId1" xr:uid="{00000000-0004-0000-0100-000052000000}"/>
    <hyperlink ref="H16" r:id="rId2" xr:uid="{00000000-0004-0000-0100-000053000000}"/>
    <hyperlink ref="H17" r:id="rId3" xr:uid="{00000000-0004-0000-0100-000054000000}"/>
    <hyperlink ref="H19" r:id="rId4" xr:uid="{00000000-0004-0000-0100-000055000000}"/>
    <hyperlink ref="H20" r:id="rId5" xr:uid="{00000000-0004-0000-0100-000056000000}"/>
    <hyperlink ref="H18" r:id="rId6" xr:uid="{00000000-0004-0000-0100-000057000000}"/>
    <hyperlink ref="H23" r:id="rId7" xr:uid="{00000000-0004-0000-0100-000058000000}"/>
    <hyperlink ref="H24" r:id="rId8" xr:uid="{00000000-0004-0000-0100-000059000000}"/>
    <hyperlink ref="H26" r:id="rId9" xr:uid="{00000000-0004-0000-0100-00005A000000}"/>
    <hyperlink ref="H29" r:id="rId10" xr:uid="{00000000-0004-0000-0100-00005F000000}"/>
    <hyperlink ref="H30" r:id="rId11" xr:uid="{00000000-0004-0000-0100-000061000000}"/>
    <hyperlink ref="H42" r:id="rId12" xr:uid="{00000000-0004-0000-0100-000062000000}"/>
    <hyperlink ref="H44" r:id="rId13" xr:uid="{00000000-0004-0000-0100-000063000000}"/>
    <hyperlink ref="H45" r:id="rId14" xr:uid="{00000000-0004-0000-0100-000064000000}"/>
    <hyperlink ref="H46" r:id="rId15" xr:uid="{00000000-0004-0000-0100-000065000000}"/>
    <hyperlink ref="H55" r:id="rId16" xr:uid="{00000000-0004-0000-0100-000066000000}"/>
    <hyperlink ref="H58" r:id="rId17" xr:uid="{00000000-0004-0000-0100-000067000000}"/>
    <hyperlink ref="H62" r:id="rId18" xr:uid="{00000000-0004-0000-0100-000068000000}"/>
    <hyperlink ref="H71" r:id="rId19" xr:uid="{00000000-0004-0000-0100-000069000000}"/>
    <hyperlink ref="H72" r:id="rId20" xr:uid="{00000000-0004-0000-0100-00006A000000}"/>
    <hyperlink ref="H75" r:id="rId21" xr:uid="{00000000-0004-0000-0100-00006B000000}"/>
    <hyperlink ref="H76" r:id="rId22" xr:uid="{00000000-0004-0000-0100-00006C000000}"/>
    <hyperlink ref="H78" r:id="rId23" xr:uid="{00000000-0004-0000-0100-00006D000000}"/>
    <hyperlink ref="H82" r:id="rId24" xr:uid="{00000000-0004-0000-0100-00006E000000}"/>
    <hyperlink ref="H89" r:id="rId25" xr:uid="{00000000-0004-0000-0100-00006F000000}"/>
    <hyperlink ref="H93" r:id="rId26" xr:uid="{00000000-0004-0000-0100-000070000000}"/>
    <hyperlink ref="H98" r:id="rId27" xr:uid="{00000000-0004-0000-0100-000071000000}"/>
    <hyperlink ref="H97" r:id="rId28" xr:uid="{00000000-0004-0000-0100-000072000000}"/>
    <hyperlink ref="H95" r:id="rId29" xr:uid="{00000000-0004-0000-0100-000073000000}"/>
    <hyperlink ref="H104" r:id="rId30" xr:uid="{00000000-0004-0000-0100-000074000000}"/>
    <hyperlink ref="H102" r:id="rId31" xr:uid="{00000000-0004-0000-0100-000075000000}"/>
    <hyperlink ref="H111" r:id="rId32" xr:uid="{00000000-0004-0000-0100-000076000000}"/>
    <hyperlink ref="H110" r:id="rId33" xr:uid="{00000000-0004-0000-0100-000077000000}"/>
    <hyperlink ref="H109" r:id="rId34" xr:uid="{00000000-0004-0000-0100-000078000000}"/>
    <hyperlink ref="A143:A144" location="LPRSKSOP" display="LPRSKSOP" xr:uid="{00000000-0004-0000-0100-000079000000}"/>
    <hyperlink ref="A143" location="PSYK_ADM" display="PSYK_ADM" xr:uid="{00000000-0004-0000-0100-00007A000000}"/>
    <hyperlink ref="A144" location="PSYK_DIAG" display="PSYK_DIAG" xr:uid="{00000000-0004-0000-0100-00007B000000}"/>
    <hyperlink ref="H152" r:id="rId35" xr:uid="{00000000-0004-0000-0100-00007C000000}"/>
    <hyperlink ref="H151" r:id="rId36" xr:uid="{00000000-0004-0000-0100-00007D000000}"/>
    <hyperlink ref="H154" r:id="rId37" xr:uid="{00000000-0004-0000-0100-00007E000000}"/>
    <hyperlink ref="H153" r:id="rId38" xr:uid="{00000000-0004-0000-0100-00007F000000}"/>
    <hyperlink ref="A86:A87" location="BUA" display="BUA" xr:uid="{00000000-0004-0000-0100-000080000000}"/>
    <hyperlink ref="A86" location="BUAH" display="BUAH" xr:uid="{00000000-0004-0000-0100-000081000000}"/>
    <hyperlink ref="A87" location="BUAS" display="BUAS" xr:uid="{00000000-0004-0000-0100-000082000000}"/>
    <hyperlink ref="A96" location="KRMS" display="KRMS" xr:uid="{00000000-0004-0000-0100-000083000000}"/>
    <hyperlink ref="A31" location="UDDF" display="UDDF" xr:uid="{00000000-0004-0000-0100-000084000000}"/>
    <hyperlink ref="H31" r:id="rId39" xr:uid="{00000000-0004-0000-0100-000085000000}"/>
    <hyperlink ref="A50" location="BOERNSB" display="BOERNSB" xr:uid="{00000000-0004-0000-0100-000086000000}"/>
    <hyperlink ref="A49" location="BOERNFB" display="BOERNFB" xr:uid="{00000000-0004-0000-0100-000087000000}"/>
    <hyperlink ref="A9" location="BEFADR" display="BEFADR" xr:uid="{00000000-0004-0000-0100-000088000000}"/>
    <hyperlink ref="A10" location="BEFBOP" display="BEFBOP" xr:uid="{00000000-0004-0000-0100-000089000000}"/>
    <hyperlink ref="A12" location="DAR" display="DAR" xr:uid="{00000000-0004-0000-0100-00008A000000}"/>
    <hyperlink ref="A146" location="PSYK_PSYKIO" display="PSYK_PSYKIO" xr:uid="{00000000-0004-0000-0100-00008B000000}"/>
    <hyperlink ref="A145" location="PSYK_PERS" display="PSYK_DIAG" xr:uid="{00000000-0004-0000-0100-00008C000000}"/>
    <hyperlink ref="A120" location="LPR_F_DIAGNOSER" display="LPR_F_DIAGNOSER" xr:uid="{00000000-0004-0000-0100-00008D000000}"/>
    <hyperlink ref="A121" location="LPR_F_FORLOEB" display="LPR_F_FORLOEB" xr:uid="{00000000-0004-0000-0100-00008F000000}"/>
    <hyperlink ref="A122" location="LPR_F_HELBREDSFORLOEB" display="LPR_F_HELBREDSFORLOEB" xr:uid="{00000000-0004-0000-0100-000090000000}"/>
    <hyperlink ref="A123" location="LPR_F_HENVISNING_TILLAEG" display="LPR_F_HENVISNING_TILLAEG" xr:uid="{00000000-0004-0000-0100-000091000000}"/>
    <hyperlink ref="A124" location="LPR_F_KONTAKTER" display="LPR_F_KONTAKTER" xr:uid="{00000000-0004-0000-0100-000092000000}"/>
    <hyperlink ref="A126" location="LPR_F_MORBARNFORLOEB" display="LPR_F_MORBARNFORLOEB" xr:uid="{00000000-0004-0000-0100-000093000000}"/>
    <hyperlink ref="A128" location="LPR_F_ORGANISATIONER" display="LPR_F_ORGANISATIONER" xr:uid="{00000000-0004-0000-0100-000094000000}"/>
    <hyperlink ref="A129" location="LPR_F_PROCEDURER_ANDRE" display="LPR_F_PROCEDURER_ANDRE" xr:uid="{00000000-0004-0000-0100-000095000000}"/>
    <hyperlink ref="A130" location="LPR_F_PROCEDURER_KIRURGI" display="LPR_F_PROCEDURER_KIRURGI" xr:uid="{00000000-0004-0000-0100-000096000000}"/>
    <hyperlink ref="A131" location="LPR_F_RESULTATER" display="LPR_F_RESULTATER" xr:uid="{00000000-0004-0000-0100-000097000000}"/>
    <hyperlink ref="A101" location="BBR_ADG" display="BBR_ADG" xr:uid="{00000000-0004-0000-0100-000098000000}"/>
    <hyperlink ref="A103" location="BBRBYGNING" display="BBRBYGNING" xr:uid="{00000000-0004-0000-0100-000099000000}"/>
    <hyperlink ref="A105" location="BBRENHED" display="BBRENHED" xr:uid="{00000000-0004-0000-0100-00009A000000}"/>
    <hyperlink ref="H9" r:id="rId40" xr:uid="{C017ED8A-37B5-4234-8095-624B38DAB37C}"/>
    <hyperlink ref="A32" location="UDDINST" display="UDDINST" xr:uid="{83404205-95CF-45CC-AE38-8F7A75528DE8}"/>
    <hyperlink ref="A65" location="All!B176" display="BFL" xr:uid="{A38F6F8C-9561-4693-892C-B62D33AFE3EB}"/>
    <hyperlink ref="A33" location="UDDLAERER" display="UDDLAERER" xr:uid="{D30D0183-184D-4787-BC5D-1E4470A3D6F1}"/>
    <hyperlink ref="H33" r:id="rId41" xr:uid="{1D3EF225-76E0-4BC6-A5BB-78D0B700D1C5}"/>
    <hyperlink ref="H121" r:id="rId42" display="https://www.dst.dk/extranet/ForskningVariabellister/LPR_F_FORLOEB%20-%20Landspatientregistret%20(LPR3)%20-%20Oplysninger%20om%20forl%C3%B8b.html" xr:uid="{A60B7D93-0450-4EE7-8378-403D1253C3F0}"/>
    <hyperlink ref="H122" r:id="rId43" display="https://www.dst.dk/extranet/ForskningVariabellister/LPR_F_HELBREDSFORLOEB%20-%20Landspatientregistret%20(LPR3)%20-%20Oplysninger%20om%20helbredsforl%C3%B8b.html" xr:uid="{EDD9A82E-8619-4198-B685-17D51AFDBB84}"/>
    <hyperlink ref="H123" r:id="rId44" display="https://www.dst.dk/extranet/ForskningVariabellister/LPR_F_HENVISNING_TILLAEG%20-%20Landspatientregistret%20(LPR3)%20-%20Oplysninger%20om%20till%C3%A6gskoder%20til%20henvisnings%C3%A5rsager.html" xr:uid="{31560B9B-1B3C-4CB7-BD08-160D57F4AB91}"/>
    <hyperlink ref="H124" r:id="rId45" display="https://www.dst.dk/extranet/ForskningVariabellister/LPR_F_KONTAKTER%20-%20Landspatientregistret%20(LPR3)%20-%20Oplysninger%20om%20kontakter.html" xr:uid="{E721AE6D-0FE0-4166-8EFA-38241476A633}"/>
    <hyperlink ref="H126" r:id="rId46" display="https://www.dst.dk/extranet/ForskningVariabellister/LPR_F_MORBARNFORLOEB%20-%20Landspatientregistret%20(LPR3)%20-%20Oplysninger%20om%20mor%20og%20barns%20forl%C3%B8b.html" xr:uid="{F8F498F2-1A0A-445E-B57C-3FB26E9E7B7E}"/>
    <hyperlink ref="H128" r:id="rId47" display="https://www.dst.dk/extranet/ForskningVariabellister/LPR_F_ORGANISATIONER%20-%20Landspatientregistret%20(LPR3)%20-%20Oplysninger%20om%20SOR-enheder%20og%20sygehusafsnit%20(SHAK).html" xr:uid="{298A8BE4-CE81-471F-BC10-5BAFF929D8CE}"/>
    <hyperlink ref="H129" r:id="rId48" display="https://www.dst.dk/extranet/ForskningVariabellister/LPR_F_PROCEDURER_ANDRE%20-%20Landspatientregistret%20(LPR3)%20-%20Oplysninger%20om%20ikke-kirurgiske%20procedureregistreringer.html" xr:uid="{2E1214B1-A7DF-415D-8895-43A11795A66E}"/>
    <hyperlink ref="H130" r:id="rId49" display="https://www.dst.dk/extranet/ForskningVariabellister/LPR_F_PROCEDURER_KIRURGI%20-%20Landspatientregistret%20(LPR3)%20-%20Oplysninger%20om%20kirurgiske%20procedureregistreringer.html" xr:uid="{3E2CC9FC-44D3-4BD3-94FD-B390A6A586F5}"/>
    <hyperlink ref="H134" r:id="rId50" xr:uid="{EEC7AF7E-0D70-4221-B12B-628BF75EE90C}"/>
    <hyperlink ref="H133" r:id="rId51" xr:uid="{5F1D3A84-CF00-4773-8D7D-7936EF61A0A7}"/>
    <hyperlink ref="H132" r:id="rId52" xr:uid="{359D5E8F-C83D-48F2-BAE7-03F1027F9C09}"/>
    <hyperlink ref="H131" r:id="rId53" display="https://www.dst.dk/extranet/ForskningVariabellister/LPR_F_RESULTATER%20-%20Landspatientregistret%20(LPR3)%20-%20Oplysninger%20om%20obligatorisk%20resultatindberetning.html" xr:uid="{2E49DEFE-74FD-4305-8955-311A19AFBED2}"/>
    <hyperlink ref="H137" r:id="rId54" xr:uid="{A09EDD4D-F472-4828-8057-8F18B99939B8}"/>
    <hyperlink ref="H143" r:id="rId55" xr:uid="{3D8EF421-A328-49E8-8489-A80D9F1445A5}"/>
    <hyperlink ref="H144" r:id="rId56" xr:uid="{0776FEBF-CEFD-49E8-B83D-D18E5C717464}"/>
    <hyperlink ref="H145" r:id="rId57" xr:uid="{B3800725-DA15-441E-A275-F055BB68AAFF}"/>
    <hyperlink ref="H146" r:id="rId58" xr:uid="{C8C56EB6-AF4C-4DC4-A8FF-2C08A5573D73}"/>
    <hyperlink ref="H127" r:id="rId59" display="https://www.dst.dk/extranet/ForskningVariabellister/LPR_F_NYT_HELBREDSFORLOEB%20-%20Landspatientregistret%20(LPR3)%20-%20Oplysninger%20om%20helbredsforl%C3%B8b.html" xr:uid="{01711226-63F5-4F5C-95C0-79AC1213006A}"/>
    <hyperlink ref="H125" r:id="rId60" display="https://www.dst.dk/extranet/ForskningVariabellister/LPR_F_KONTAKTLOKATIONER%20-%20Landspatientregistret%20(LPR3)%20-%20Oplysninger%20om%20kontaktlokationer.html" xr:uid="{EA6C78E6-2D70-47A6-B340-246FA66F205C}"/>
    <hyperlink ref="A125" location="All!B1270" display="LPR_F_KONTAKTLOKATIONER" xr:uid="{9A39D919-27E1-430C-B6DA-5A3BA6846046}"/>
    <hyperlink ref="A127" location="All!B1296" display="LPR_F_NYT_HELBREDSFORLOEB" xr:uid="{47ADE460-8810-4A08-B836-AFD5A83153C9}"/>
    <hyperlink ref="H147" r:id="rId61" xr:uid="{22A4B374-2A3E-4DB1-8B0D-0718B160209D}"/>
    <hyperlink ref="P147" r:id="rId62" xr:uid="{B4CE8A5B-4345-4B3C-8AE5-CB8466F95D12}"/>
    <hyperlink ref="X147" r:id="rId63" xr:uid="{86829AED-28F7-4D14-AD17-60411900C352}"/>
    <hyperlink ref="AF147" r:id="rId64" xr:uid="{01ED1649-A190-4FF0-93C8-36A5F8ED827B}"/>
    <hyperlink ref="AN147" r:id="rId65" xr:uid="{D5A5DD2F-BCBD-476B-A798-A84B1E6B8495}"/>
    <hyperlink ref="AV147" r:id="rId66" xr:uid="{EE77861D-DE87-4493-BFD8-0BA87208FFE7}"/>
    <hyperlink ref="BD147" r:id="rId67" xr:uid="{B6C7597D-B02B-46CA-ACD9-47B48B49534C}"/>
    <hyperlink ref="BL147" r:id="rId68" xr:uid="{348812E9-0197-4E90-A1A9-2D1D3ADD23AE}"/>
    <hyperlink ref="BT147" r:id="rId69" xr:uid="{EAD2DD02-4A1D-42AD-B4B6-B30FB5DD08E4}"/>
    <hyperlink ref="CB147" r:id="rId70" xr:uid="{13B4851F-AEA8-4A52-BBFD-CFBB6C7C944D}"/>
    <hyperlink ref="CJ147" r:id="rId71" xr:uid="{C7B9DEC2-3803-4B45-B23B-D31B51D81ABB}"/>
    <hyperlink ref="CR147" r:id="rId72" xr:uid="{0ACC964A-DE63-43B0-AD55-D60A0DB7894D}"/>
    <hyperlink ref="CZ147" r:id="rId73" xr:uid="{5146AF65-A52F-4E33-84EB-AA9C73B21E78}"/>
    <hyperlink ref="DH147" r:id="rId74" xr:uid="{6DBF5790-2D8D-4B9B-9039-04CDB9FA4901}"/>
    <hyperlink ref="DP147" r:id="rId75" xr:uid="{F6BCDCA9-49C6-4A99-9AEC-5CECA5202E11}"/>
    <hyperlink ref="DX147" r:id="rId76" xr:uid="{E3E3CB05-8E42-4667-A08C-EDF864282955}"/>
    <hyperlink ref="EF147" r:id="rId77" xr:uid="{5D761277-80AE-4A84-AD96-8DEAB6A3568D}"/>
    <hyperlink ref="EN147" r:id="rId78" xr:uid="{32814ECA-3CC3-47BA-BAB9-5A8AB79D5754}"/>
    <hyperlink ref="EV147" r:id="rId79" xr:uid="{5660278D-7237-4114-A42C-9F7C6D73A788}"/>
    <hyperlink ref="FD147" r:id="rId80" xr:uid="{A62D0F54-90A7-43C3-AAE4-A1D6E27D4A9B}"/>
    <hyperlink ref="FL147" r:id="rId81" xr:uid="{D28F44A3-57E4-436D-84DD-2DC6BFACF32B}"/>
    <hyperlink ref="FT147" r:id="rId82" xr:uid="{FFC74E57-B225-4ECC-943D-C23538F5EDCE}"/>
    <hyperlink ref="GB147" r:id="rId83" xr:uid="{460E4880-690E-46DE-B744-9F08B9113D6E}"/>
    <hyperlink ref="GJ147" r:id="rId84" xr:uid="{06CBF904-1875-4FEB-9751-57D5F2D1F8D0}"/>
    <hyperlink ref="GR147" r:id="rId85" xr:uid="{DBDCB6AC-E194-4561-9453-A810B7D05376}"/>
    <hyperlink ref="GZ147" r:id="rId86" xr:uid="{70859387-76C4-417E-A2FC-2825ACF4AEEF}"/>
    <hyperlink ref="HH147" r:id="rId87" xr:uid="{5BE22C81-2A80-447C-ACA5-F472E2806C71}"/>
    <hyperlink ref="HP147" r:id="rId88" xr:uid="{AF56D5DD-8B51-41F1-AF0C-E166C83658AB}"/>
    <hyperlink ref="HX147" r:id="rId89" xr:uid="{177C7B68-047F-4497-9091-A5C8C828C180}"/>
    <hyperlink ref="IF147" r:id="rId90" xr:uid="{996B4D42-E4E8-45B2-B2A5-F80915066136}"/>
    <hyperlink ref="IN147" r:id="rId91" xr:uid="{66D2E047-65DF-457E-A5BF-ABDC547D6C4D}"/>
    <hyperlink ref="IV147" r:id="rId92" xr:uid="{124AE907-1C1D-4E73-B6E6-D58A25752204}"/>
    <hyperlink ref="JD147" r:id="rId93" xr:uid="{9E483415-0624-4D0A-B0C5-1C5397377F03}"/>
    <hyperlink ref="JL147" r:id="rId94" xr:uid="{6FE939E5-86A1-445D-B592-8899B3E35D59}"/>
    <hyperlink ref="JT147" r:id="rId95" xr:uid="{4EAD068C-351F-4FE6-8306-CC42A63305AE}"/>
    <hyperlink ref="KB147" r:id="rId96" xr:uid="{18BB7C37-8760-4CAB-AB8D-D17BE3F796E4}"/>
    <hyperlink ref="KJ147" r:id="rId97" xr:uid="{704EAA53-D0EF-441E-8ABB-1D856C2CA091}"/>
    <hyperlink ref="KR147" r:id="rId98" xr:uid="{C2509A31-7D3A-4141-B5B6-E4F0F43B06F9}"/>
    <hyperlink ref="KZ147" r:id="rId99" xr:uid="{DFEECA05-D669-4845-991A-904A53F254D9}"/>
    <hyperlink ref="LH147" r:id="rId100" xr:uid="{B8AD5B0D-A2F6-4B78-AA9D-7D0218ADE2EB}"/>
    <hyperlink ref="LP147" r:id="rId101" xr:uid="{79E7D385-14F4-4971-9D1D-C28AE70B4EF8}"/>
    <hyperlink ref="LX147" r:id="rId102" xr:uid="{F2AFCA09-E6F9-4640-906A-C4725A9DFD5D}"/>
    <hyperlink ref="MF147" r:id="rId103" xr:uid="{56278C06-2D18-45B6-BEAC-EAB9CCF3B0B1}"/>
    <hyperlink ref="MN147" r:id="rId104" xr:uid="{56D43C22-3FE8-46EE-B536-6ED69BDDD560}"/>
    <hyperlink ref="MV147" r:id="rId105" xr:uid="{8B14BB38-4C55-40B3-9B38-DAAEF4D8287E}"/>
    <hyperlink ref="ND147" r:id="rId106" xr:uid="{BD6E9F36-5D9D-4C0C-912C-67B3D7B7112B}"/>
    <hyperlink ref="NL147" r:id="rId107" xr:uid="{956B8EEE-B8EC-4901-9040-5FCFFB9CC57E}"/>
    <hyperlink ref="NT147" r:id="rId108" xr:uid="{5EB67EF8-B037-443E-AD1D-90C39ACFD490}"/>
    <hyperlink ref="OB147" r:id="rId109" xr:uid="{D2D38C2A-7E71-459B-A8EC-4510E4BAEFBB}"/>
    <hyperlink ref="OJ147" r:id="rId110" xr:uid="{3265B9A0-71BA-427D-9594-D6918408EE17}"/>
    <hyperlink ref="OR147" r:id="rId111" xr:uid="{9274C50B-100A-4FD5-941B-07AF53670AE7}"/>
    <hyperlink ref="OZ147" r:id="rId112" xr:uid="{15FB9972-B812-4836-BCEB-B2B8B5883F11}"/>
    <hyperlink ref="PH147" r:id="rId113" xr:uid="{2667F2F8-6F57-4D2D-996C-3B7DF91EFDEA}"/>
    <hyperlink ref="PP147" r:id="rId114" xr:uid="{AED89F11-F490-4B86-BF5A-361FEFD899B7}"/>
    <hyperlink ref="PX147" r:id="rId115" xr:uid="{9AE46C1D-7CA7-4912-A3FB-483E38105A1A}"/>
    <hyperlink ref="QF147" r:id="rId116" xr:uid="{C89475B3-B5CD-43BD-98D3-AA39D53E0E1A}"/>
    <hyperlink ref="QN147" r:id="rId117" xr:uid="{77AEC730-C64C-4595-8FD9-2DF3DA983585}"/>
    <hyperlink ref="QV147" r:id="rId118" xr:uid="{0483D2F6-A0CC-487D-96B1-C3F640D6E3FA}"/>
    <hyperlink ref="RD147" r:id="rId119" xr:uid="{BE40DD47-FD67-4751-8FF5-A157915F4B9F}"/>
    <hyperlink ref="RL147" r:id="rId120" xr:uid="{31121769-BBB9-4665-878A-E84FCFDF5566}"/>
    <hyperlink ref="RT147" r:id="rId121" xr:uid="{A38928D3-4953-4C31-9D44-8A7B5D7594B9}"/>
    <hyperlink ref="SB147" r:id="rId122" xr:uid="{7437D62C-AF1E-435B-8BF8-24B73F896259}"/>
    <hyperlink ref="SJ147" r:id="rId123" xr:uid="{A3AB0384-F65D-434D-A499-34FB76371FC4}"/>
    <hyperlink ref="SR147" r:id="rId124" xr:uid="{7C7DC562-B812-4E56-BCE0-FA5348A5EF61}"/>
    <hyperlink ref="SZ147" r:id="rId125" xr:uid="{64E149F4-E60F-4B5E-8B2F-3033428EEE76}"/>
    <hyperlink ref="TH147" r:id="rId126" xr:uid="{D7E42622-B21B-4B6A-B66A-07FA6CCA75C4}"/>
    <hyperlink ref="TP147" r:id="rId127" xr:uid="{D1FEFA10-88CE-418F-838E-627D40350955}"/>
    <hyperlink ref="TX147" r:id="rId128" xr:uid="{020A82DA-72F2-433A-9DC6-FEFDC2060E3B}"/>
    <hyperlink ref="UF147" r:id="rId129" xr:uid="{8A6C7C81-4260-4211-A773-6A7BD66EDD9D}"/>
    <hyperlink ref="UN147" r:id="rId130" xr:uid="{F151B59C-1891-4822-89D4-A4464327E42E}"/>
    <hyperlink ref="UV147" r:id="rId131" xr:uid="{0FD5BE3D-A4FF-4234-8BF0-F5C337E0A472}"/>
    <hyperlink ref="VD147" r:id="rId132" xr:uid="{BECB6119-9939-4290-BE61-E435EF8A663E}"/>
    <hyperlink ref="VL147" r:id="rId133" xr:uid="{8E95124B-F756-47AB-B39F-8B65123314E0}"/>
    <hyperlink ref="VT147" r:id="rId134" xr:uid="{2DA8D266-032D-466D-9E37-E491779B9885}"/>
    <hyperlink ref="WB147" r:id="rId135" xr:uid="{3EFCA307-6151-4BF1-84E8-8B1A36C73BBD}"/>
    <hyperlink ref="WJ147" r:id="rId136" xr:uid="{AB7B0D23-C376-4F17-8C8B-E27126632A8C}"/>
    <hyperlink ref="WR147" r:id="rId137" xr:uid="{C891D8C4-4E28-4B47-A4D5-62EB1FFE8D40}"/>
    <hyperlink ref="WZ147" r:id="rId138" xr:uid="{E9CB3AC4-EB08-46A5-BC7D-7391C356718B}"/>
    <hyperlink ref="XH147" r:id="rId139" xr:uid="{0B9CAD14-AC8D-4565-B871-F1D602CD1647}"/>
    <hyperlink ref="XP147" r:id="rId140" xr:uid="{1E01E73A-1F2E-4978-96A7-1620A0069C57}"/>
    <hyperlink ref="XX147" r:id="rId141" xr:uid="{F588F23D-00FF-4714-89F5-FE9D233CA5DF}"/>
    <hyperlink ref="YF147" r:id="rId142" xr:uid="{303D692D-C9D9-435E-B314-7BCF8D098C3F}"/>
    <hyperlink ref="YN147" r:id="rId143" xr:uid="{9E22ADFA-7ACB-4284-9322-C89CB319A305}"/>
    <hyperlink ref="YV147" r:id="rId144" xr:uid="{10C85023-B080-4AAB-9868-A1E40E07C9FA}"/>
    <hyperlink ref="ZD147" r:id="rId145" xr:uid="{403F6504-C902-415E-B4E8-69AADC6C5473}"/>
    <hyperlink ref="ZL147" r:id="rId146" xr:uid="{2EF6F95C-6498-4588-9947-8DCFBE5A1039}"/>
    <hyperlink ref="ZT147" r:id="rId147" xr:uid="{8C5C8EEF-8251-4D34-998B-73399E5F3D8C}"/>
    <hyperlink ref="AAB147" r:id="rId148" xr:uid="{E4D09CDE-9F4A-4464-BC16-043E58F0C0E5}"/>
    <hyperlink ref="AAJ147" r:id="rId149" xr:uid="{42604AC4-EAF3-444F-809F-55C031E84CFF}"/>
    <hyperlink ref="AAR147" r:id="rId150" xr:uid="{D72F39DB-D07E-4ED7-87A3-1A50D3AEF80A}"/>
    <hyperlink ref="AAZ147" r:id="rId151" xr:uid="{20B0E7A8-52B7-4BF2-A51F-D594BA793B9B}"/>
    <hyperlink ref="ABH147" r:id="rId152" xr:uid="{8A2211A4-360B-48EC-B752-FBE6B1D53DD8}"/>
    <hyperlink ref="ABP147" r:id="rId153" xr:uid="{B77819A4-C55D-4D19-A3A9-9B33096B8313}"/>
    <hyperlink ref="ABX147" r:id="rId154" xr:uid="{BA11770A-0BEF-43AE-BFEA-029A594CD831}"/>
    <hyperlink ref="ACF147" r:id="rId155" xr:uid="{65AAFC24-AA35-429D-B0B4-18C938AE68EA}"/>
    <hyperlink ref="ACN147" r:id="rId156" xr:uid="{E7C6BBDA-22EA-46D4-B58F-CA3F24AA3E11}"/>
    <hyperlink ref="ACV147" r:id="rId157" xr:uid="{D96086F4-C2A6-49E5-9107-97F271355895}"/>
    <hyperlink ref="ADD147" r:id="rId158" xr:uid="{A9667B57-6AD2-486C-AFB0-88BF84FC4F73}"/>
    <hyperlink ref="ADL147" r:id="rId159" xr:uid="{1936ECBF-FAA6-465B-BD42-88137898AE84}"/>
    <hyperlink ref="ADT147" r:id="rId160" xr:uid="{19617B63-245D-4841-8A3F-BD9296AC1D45}"/>
    <hyperlink ref="AEB147" r:id="rId161" xr:uid="{D7084C6C-8470-4F80-BE19-30474DF1BCC5}"/>
    <hyperlink ref="AEJ147" r:id="rId162" xr:uid="{271411E9-8D11-4D1B-8065-D0B2D783050C}"/>
    <hyperlink ref="AER147" r:id="rId163" xr:uid="{C4947ABE-4ED4-489B-81F7-C95CE1E447D6}"/>
    <hyperlink ref="AEZ147" r:id="rId164" xr:uid="{C7EDA70C-55FD-4FAE-B67A-0D4EDDC46017}"/>
    <hyperlink ref="AFH147" r:id="rId165" xr:uid="{8C134B8F-08C2-4652-92CF-BB28E3F0E9BA}"/>
    <hyperlink ref="AFP147" r:id="rId166" xr:uid="{B8F3695E-AB90-4474-824F-48F2E4CB4353}"/>
    <hyperlink ref="AFX147" r:id="rId167" xr:uid="{7EDC7312-832B-4461-AC69-09E0201C5277}"/>
    <hyperlink ref="AGF147" r:id="rId168" xr:uid="{8D59B813-8AE9-4FF2-A82D-541C7786044D}"/>
    <hyperlink ref="AGN147" r:id="rId169" xr:uid="{A4870EB2-3C4E-4C94-8261-C8B855C969FF}"/>
    <hyperlink ref="AGV147" r:id="rId170" xr:uid="{4FB6457F-62E0-49C0-9857-75466168E24D}"/>
    <hyperlink ref="AHD147" r:id="rId171" xr:uid="{1939BB7C-6DB7-40E6-8CAF-9F2C7353EE88}"/>
    <hyperlink ref="AHL147" r:id="rId172" xr:uid="{1C797182-B076-4938-9C0C-5E07F3D62704}"/>
    <hyperlink ref="AHT147" r:id="rId173" xr:uid="{0810F8A5-0908-4B54-B8EC-B20AE3165501}"/>
    <hyperlink ref="AIB147" r:id="rId174" xr:uid="{1415A9B4-9F74-4389-AA2F-D23529931660}"/>
    <hyperlink ref="AIJ147" r:id="rId175" xr:uid="{D7E812E3-5864-4B6A-B4BF-6C856BCF5A9F}"/>
    <hyperlink ref="AIR147" r:id="rId176" xr:uid="{7C2581B4-3C82-474C-8C37-D37189E0253F}"/>
    <hyperlink ref="AIZ147" r:id="rId177" xr:uid="{F84CD5C2-0975-41E7-85FA-97F0B55B253B}"/>
    <hyperlink ref="AJH147" r:id="rId178" xr:uid="{B358A8CE-FA76-40E9-A285-72C03D81C24B}"/>
    <hyperlink ref="AJP147" r:id="rId179" xr:uid="{F2D28380-C2C1-410B-BEC2-D1FF57BF534F}"/>
    <hyperlink ref="AJX147" r:id="rId180" xr:uid="{85034F6F-5D3A-4FC1-9AD7-FFA412EB4102}"/>
    <hyperlink ref="AKF147" r:id="rId181" xr:uid="{B006E220-DB1C-4F02-A20D-3AB9E4A12947}"/>
    <hyperlink ref="AKN147" r:id="rId182" xr:uid="{DFAA1F75-5BD7-437A-9316-BA9168F92651}"/>
    <hyperlink ref="AKV147" r:id="rId183" xr:uid="{D1FBA7E9-E622-455B-AF44-3E0C2906D19B}"/>
    <hyperlink ref="ALD147" r:id="rId184" xr:uid="{56DB0919-CF4F-41CC-BD0D-678E15FF330F}"/>
    <hyperlink ref="ALL147" r:id="rId185" xr:uid="{E7311C8E-CCDB-4C5C-A0E9-80A999637C70}"/>
    <hyperlink ref="ALT147" r:id="rId186" xr:uid="{7A44F178-9D90-4BED-BB40-197FDD7ACE48}"/>
    <hyperlink ref="AMB147" r:id="rId187" xr:uid="{7DAB6BFE-6431-49D7-91BC-EF4716389DA2}"/>
    <hyperlink ref="AMJ147" r:id="rId188" xr:uid="{31B84E5D-079A-4E04-934B-1B64F38CFDC0}"/>
    <hyperlink ref="AMR147" r:id="rId189" xr:uid="{D294D9B7-2454-4D1A-ACE1-122F0DBEF855}"/>
    <hyperlink ref="AMZ147" r:id="rId190" xr:uid="{FD658DB2-E173-4713-86F8-7D3BF6641A56}"/>
    <hyperlink ref="ANH147" r:id="rId191" xr:uid="{373F12D8-407F-46BE-88A3-EB7CC4368DCA}"/>
    <hyperlink ref="ANP147" r:id="rId192" xr:uid="{7655D6B2-8832-4CDF-ADE8-E349F141B9A8}"/>
    <hyperlink ref="ANX147" r:id="rId193" xr:uid="{F99A1885-9141-4D92-AEBE-95FA0DE37477}"/>
    <hyperlink ref="AOF147" r:id="rId194" xr:uid="{C311CEE7-3D16-45B6-9AF2-2E1356DC422C}"/>
    <hyperlink ref="AON147" r:id="rId195" xr:uid="{3BF5E1A6-44D6-4587-9987-061ABE42176A}"/>
    <hyperlink ref="AOV147" r:id="rId196" xr:uid="{D407F858-2F2B-40AD-A867-675F405B1477}"/>
    <hyperlink ref="APD147" r:id="rId197" xr:uid="{FDD48623-6445-43B3-8CB3-0FFCF8DB5316}"/>
    <hyperlink ref="APL147" r:id="rId198" xr:uid="{CF638D78-1EB2-402E-BB64-7153BD46A3C1}"/>
    <hyperlink ref="APT147" r:id="rId199" xr:uid="{B6E51AEA-667E-4F3A-AF24-6FE3D6267455}"/>
    <hyperlink ref="AQB147" r:id="rId200" xr:uid="{DBCA1F07-9F06-405F-B499-99F04C640B31}"/>
    <hyperlink ref="AQJ147" r:id="rId201" xr:uid="{01D487E9-3884-429F-8D92-37599ECAD6F7}"/>
    <hyperlink ref="AQR147" r:id="rId202" xr:uid="{67107640-297E-4F02-828E-5AB9A39E824D}"/>
    <hyperlink ref="AQZ147" r:id="rId203" xr:uid="{B63DD059-C434-4311-931B-7FEE822D5577}"/>
    <hyperlink ref="ARH147" r:id="rId204" xr:uid="{7011153E-08C2-42B7-A2A0-1DD0A0AD50A4}"/>
    <hyperlink ref="ARP147" r:id="rId205" xr:uid="{B21D56FF-5FE3-4980-BE6A-419D5E2C884B}"/>
    <hyperlink ref="ARX147" r:id="rId206" xr:uid="{636C2218-22F2-4D4A-A19B-489B78C3BF4A}"/>
    <hyperlink ref="ASF147" r:id="rId207" xr:uid="{48F8CFB2-D52B-4CAE-9A54-1A055BDEC179}"/>
    <hyperlink ref="ASN147" r:id="rId208" xr:uid="{49F388D7-E8F2-44ED-B204-900696A73D1A}"/>
    <hyperlink ref="ASV147" r:id="rId209" xr:uid="{BC732BCC-04E5-4986-AB0C-E888DCEF1E49}"/>
    <hyperlink ref="ATD147" r:id="rId210" xr:uid="{971D05FC-ADAA-44FE-975E-C5A34BBBFCE2}"/>
    <hyperlink ref="ATL147" r:id="rId211" xr:uid="{7DB8C3A0-0E26-47D0-8D4B-7576F9B12DE6}"/>
    <hyperlink ref="ATT147" r:id="rId212" xr:uid="{3579E4BE-5590-493B-B6F3-C62ACCDC5C54}"/>
    <hyperlink ref="AUB147" r:id="rId213" xr:uid="{2D21FC69-F904-428E-9DC8-7E1AE7B3599A}"/>
    <hyperlink ref="AUJ147" r:id="rId214" xr:uid="{10AEB839-7F5A-462A-9D07-D889828EBE38}"/>
    <hyperlink ref="AUR147" r:id="rId215" xr:uid="{20CEB1E7-A242-4A60-B1C5-A1390EE8F47E}"/>
    <hyperlink ref="AUZ147" r:id="rId216" xr:uid="{BAAF8F28-1680-4057-923C-C311288B8525}"/>
    <hyperlink ref="AVH147" r:id="rId217" xr:uid="{AF011535-3ABE-4F43-AEEE-BC9A27BA0AE8}"/>
    <hyperlink ref="AVP147" r:id="rId218" xr:uid="{5548E7FF-91E2-4455-886E-6FF3CBB7E808}"/>
    <hyperlink ref="AVX147" r:id="rId219" xr:uid="{BEB64CA3-5963-483A-94BE-6F1653EA85AA}"/>
    <hyperlink ref="AWF147" r:id="rId220" xr:uid="{7832CAE1-C89C-4C22-A454-81FA6553ED24}"/>
    <hyperlink ref="AWN147" r:id="rId221" xr:uid="{B4B292F9-F5ED-40EB-AC74-0C08341108D1}"/>
    <hyperlink ref="AWV147" r:id="rId222" xr:uid="{0D4AF678-255D-4E37-B373-922A31922FAD}"/>
    <hyperlink ref="AXD147" r:id="rId223" xr:uid="{F58B3EE4-A8C2-42C4-A219-50D6A2D33988}"/>
    <hyperlink ref="AXL147" r:id="rId224" xr:uid="{73CB0508-339F-413D-A10F-E2CA41D78620}"/>
    <hyperlink ref="AXT147" r:id="rId225" xr:uid="{E22429B3-86B6-4DCE-9797-59306E759E1F}"/>
    <hyperlink ref="AYB147" r:id="rId226" xr:uid="{6F189EF7-9E87-40C8-9ABA-A4E40284D13C}"/>
    <hyperlink ref="AYJ147" r:id="rId227" xr:uid="{5E46CD23-CD97-4DC9-AF10-9D3DA7994099}"/>
    <hyperlink ref="AYR147" r:id="rId228" xr:uid="{319D0BD1-4585-4FF7-BA5F-A9094B78FB09}"/>
    <hyperlink ref="AYZ147" r:id="rId229" xr:uid="{BD30241A-EEE0-4221-9E12-8765992C0792}"/>
    <hyperlink ref="AZH147" r:id="rId230" xr:uid="{02B7DBCE-6824-4B11-B15B-3B57FFDF83A2}"/>
    <hyperlink ref="AZP147" r:id="rId231" xr:uid="{2DD8BCF8-AC32-48AF-9D6B-0E4459DAFD76}"/>
    <hyperlink ref="AZX147" r:id="rId232" xr:uid="{7D1549E5-A134-4D08-B8DB-945079771342}"/>
    <hyperlink ref="BAF147" r:id="rId233" xr:uid="{DFD3489D-777A-443D-A15A-A89FDC11C30F}"/>
    <hyperlink ref="BAN147" r:id="rId234" xr:uid="{19324BCC-A5DD-4867-A414-A9371500BBC5}"/>
    <hyperlink ref="BAV147" r:id="rId235" xr:uid="{9D2AE801-6F48-427D-8B18-A288FA96C7F6}"/>
    <hyperlink ref="BBD147" r:id="rId236" xr:uid="{BC32BBE9-E90C-4266-B856-2A1851BC3B00}"/>
    <hyperlink ref="BBL147" r:id="rId237" xr:uid="{33A49177-BAAC-4B8A-AEA4-3029EF4051C8}"/>
    <hyperlink ref="BBT147" r:id="rId238" xr:uid="{3B5F99CB-3491-472E-A74E-5ADAD1BEDBB7}"/>
    <hyperlink ref="BCB147" r:id="rId239" xr:uid="{5906CC6D-0E4A-4E04-87EC-27C05F25175C}"/>
    <hyperlink ref="BCJ147" r:id="rId240" xr:uid="{4C773D74-54BE-4672-B6C1-A09C2945BE03}"/>
    <hyperlink ref="BCR147" r:id="rId241" xr:uid="{570C0D01-9B90-48F7-8F18-11E7DD874A5A}"/>
    <hyperlink ref="BCZ147" r:id="rId242" xr:uid="{AE1B74BF-5173-4801-BD8F-30932F7C47A1}"/>
    <hyperlink ref="BDH147" r:id="rId243" xr:uid="{280DFC1E-5A51-4724-8C63-68EB201725BD}"/>
    <hyperlink ref="BDP147" r:id="rId244" xr:uid="{04F8E022-6156-4821-AA92-26084892ED6A}"/>
    <hyperlink ref="BDX147" r:id="rId245" xr:uid="{A6540BAC-C139-4DB7-9825-90D742838891}"/>
    <hyperlink ref="BEF147" r:id="rId246" xr:uid="{82DCEA0C-8BA5-4EBD-A5F4-FE8615F6AA1A}"/>
    <hyperlink ref="BEN147" r:id="rId247" xr:uid="{DD27CDB6-F130-413D-AC4F-8618514F72BA}"/>
    <hyperlink ref="BEV147" r:id="rId248" xr:uid="{CAEDD6E9-8BBC-461D-B6AD-2D1609B3DA81}"/>
    <hyperlink ref="BFD147" r:id="rId249" xr:uid="{AF1A8E3B-3DED-47C4-B81B-E67DB3DA633F}"/>
    <hyperlink ref="BFL147" r:id="rId250" xr:uid="{53B76FA3-BB52-4851-808D-D125810FDBF6}"/>
    <hyperlink ref="BFT147" r:id="rId251" xr:uid="{FC616B4F-60BB-4B4B-80F7-B4B7BDF5E483}"/>
    <hyperlink ref="BGB147" r:id="rId252" xr:uid="{A3CE4C87-264F-4A27-A299-D235A34DD4BA}"/>
    <hyperlink ref="BGJ147" r:id="rId253" xr:uid="{BADB581F-3161-4614-A798-9A4026F8AE13}"/>
    <hyperlink ref="BGR147" r:id="rId254" xr:uid="{285EBC7E-D2D6-4BA8-9C46-0331F0DB60F6}"/>
    <hyperlink ref="BGZ147" r:id="rId255" xr:uid="{4821B71C-2191-49A0-8B86-DE1C5C43D2DA}"/>
    <hyperlink ref="BHH147" r:id="rId256" xr:uid="{DD86E42E-DA4C-4A79-B04F-D4E51E09809C}"/>
    <hyperlink ref="BHP147" r:id="rId257" xr:uid="{2151929D-7979-4802-8A0A-D8F09D6E1599}"/>
    <hyperlink ref="BHX147" r:id="rId258" xr:uid="{7064314F-75E9-464C-BBD8-49346D79A6B1}"/>
    <hyperlink ref="BIF147" r:id="rId259" xr:uid="{36FB5859-8483-4B6A-8C79-BA384DA613A5}"/>
    <hyperlink ref="BIN147" r:id="rId260" xr:uid="{BC9D2B17-0981-4C79-81F4-6149A2E2A85E}"/>
    <hyperlink ref="BIV147" r:id="rId261" xr:uid="{B8972327-DAFF-400D-9AF9-94A43FE63CD4}"/>
    <hyperlink ref="BJD147" r:id="rId262" xr:uid="{68E70115-0750-4CF9-82A9-51ECEE32F673}"/>
    <hyperlink ref="BJL147" r:id="rId263" xr:uid="{9AD2BC81-B343-4F4C-A7A5-061BA194BA78}"/>
    <hyperlink ref="BJT147" r:id="rId264" xr:uid="{1C1771F2-84F7-42C8-9EE8-951FF6CF29FB}"/>
    <hyperlink ref="BKB147" r:id="rId265" xr:uid="{B441C1FF-BACD-4DF3-B664-8DC4D762387F}"/>
    <hyperlink ref="BKJ147" r:id="rId266" xr:uid="{0D10F8C2-FA06-4522-95C9-B509571BD15A}"/>
    <hyperlink ref="BKR147" r:id="rId267" xr:uid="{0F08E943-21C6-4619-A6FC-1636733AD201}"/>
    <hyperlink ref="BKZ147" r:id="rId268" xr:uid="{31B50BA9-11D1-4879-B447-1389BB8C5894}"/>
    <hyperlink ref="BLH147" r:id="rId269" xr:uid="{B1B8D21D-F4D4-46EF-B42A-EF70A58DF7E0}"/>
    <hyperlink ref="BLP147" r:id="rId270" xr:uid="{438B714D-A93E-4662-A34E-3C0AB42895E0}"/>
    <hyperlink ref="BLX147" r:id="rId271" xr:uid="{251610B5-6049-45C7-B956-4FB7CB257762}"/>
    <hyperlink ref="BMF147" r:id="rId272" xr:uid="{AD340E77-5665-4452-A495-A1DDB7EE3C5B}"/>
    <hyperlink ref="BMN147" r:id="rId273" xr:uid="{DDBB0653-B3BF-4B57-862E-CC86380234E9}"/>
    <hyperlink ref="BMV147" r:id="rId274" xr:uid="{C74C3E68-868C-4BF7-97B7-36A3A314824B}"/>
    <hyperlink ref="BND147" r:id="rId275" xr:uid="{F299932C-537E-4280-88DF-9348B40387D3}"/>
    <hyperlink ref="BNL147" r:id="rId276" xr:uid="{399062D6-EA9A-475A-AE74-20E2FF2DD731}"/>
    <hyperlink ref="BNT147" r:id="rId277" xr:uid="{C5BAFAB8-15ED-4C5D-BC8F-4F9DB4760E5E}"/>
    <hyperlink ref="BOB147" r:id="rId278" xr:uid="{0A843CBE-C9BB-4500-9736-1FEFF4BDCBC8}"/>
    <hyperlink ref="BOJ147" r:id="rId279" xr:uid="{C15ABE88-EFE9-40A9-892D-C5E15256E756}"/>
    <hyperlink ref="BOR147" r:id="rId280" xr:uid="{D8A223C3-724D-433D-9060-D1C8DA797232}"/>
    <hyperlink ref="BOZ147" r:id="rId281" xr:uid="{8B60DB49-14CC-4B9A-87F8-DCF38D7D5200}"/>
    <hyperlink ref="BPH147" r:id="rId282" xr:uid="{78A6E401-8808-4661-97F0-E08065876CFC}"/>
    <hyperlink ref="BPP147" r:id="rId283" xr:uid="{8F0B9C0D-1BD9-47A4-AD6F-C031EEBE9CFB}"/>
    <hyperlink ref="BPX147" r:id="rId284" xr:uid="{C6772906-B97B-4F43-ABC9-6B8042BB2247}"/>
    <hyperlink ref="BQF147" r:id="rId285" xr:uid="{2A4F25B6-AE13-4EF8-8372-37DEC21A3DD1}"/>
    <hyperlink ref="BQN147" r:id="rId286" xr:uid="{D3842AE4-AD65-415B-BE3F-DB1B6C3828F2}"/>
    <hyperlink ref="BQV147" r:id="rId287" xr:uid="{C0A30BD5-8529-428E-A878-5B618255CA2B}"/>
    <hyperlink ref="BRD147" r:id="rId288" xr:uid="{0868B6C8-5817-4D8C-9DFA-7169E5722763}"/>
    <hyperlink ref="BRL147" r:id="rId289" xr:uid="{1DB09F69-E760-4C23-87A3-57B5A29E1122}"/>
    <hyperlink ref="BRT147" r:id="rId290" xr:uid="{4DE99A57-126D-4FC1-8AE1-46357CE0833F}"/>
    <hyperlink ref="BSB147" r:id="rId291" xr:uid="{D7F3FE69-C615-46C7-90E3-928756144AFB}"/>
    <hyperlink ref="BSJ147" r:id="rId292" xr:uid="{1631AE6D-57A9-4A61-8A47-199175576B6D}"/>
    <hyperlink ref="BSR147" r:id="rId293" xr:uid="{0060AC09-B0CA-49B4-9EFF-B7112F245000}"/>
    <hyperlink ref="BSZ147" r:id="rId294" xr:uid="{F9731E3F-D015-43FC-B4B2-3E6C4765F5ED}"/>
    <hyperlink ref="BTH147" r:id="rId295" xr:uid="{3EB9A266-A26C-46EA-BC9B-2E4F96F14444}"/>
    <hyperlink ref="BTP147" r:id="rId296" xr:uid="{2023AFD2-7FEF-40F3-A72B-51A83D64C0AF}"/>
    <hyperlink ref="BTX147" r:id="rId297" xr:uid="{C4004FC8-5197-480B-9AAE-A3C4BA606E9E}"/>
    <hyperlink ref="BUF147" r:id="rId298" xr:uid="{1D3BA83A-C1FC-4F71-8A0F-8AD3C49A90F0}"/>
    <hyperlink ref="BUN147" r:id="rId299" xr:uid="{4FFE30CE-4CE8-404D-BFF4-CC46740B8C8F}"/>
    <hyperlink ref="BUV147" r:id="rId300" xr:uid="{87E799BC-EF50-4A8B-A044-51EAD0B90F48}"/>
    <hyperlink ref="BVD147" r:id="rId301" xr:uid="{3B543881-CBD7-4F06-B815-40857367CFC3}"/>
    <hyperlink ref="BVL147" r:id="rId302" xr:uid="{3B225812-5F0C-424A-9672-542C515A92FC}"/>
    <hyperlink ref="BVT147" r:id="rId303" xr:uid="{64A92178-BFE2-4E3F-A8EE-E36A595F03D6}"/>
    <hyperlink ref="BWB147" r:id="rId304" xr:uid="{F5E3874D-35E4-44FD-99F9-97DCF97E8F26}"/>
    <hyperlink ref="BWJ147" r:id="rId305" xr:uid="{B14E010A-F123-4EB2-B850-2690C6BA971C}"/>
    <hyperlink ref="BWR147" r:id="rId306" xr:uid="{1C0ADFE2-4793-40AA-9993-CD49627F7D13}"/>
    <hyperlink ref="BWZ147" r:id="rId307" xr:uid="{5E340DDD-F437-4519-BC0B-EA58580055DC}"/>
    <hyperlink ref="BXH147" r:id="rId308" xr:uid="{607922D3-9F7B-42A2-91A2-B24601E16F3E}"/>
    <hyperlink ref="BXP147" r:id="rId309" xr:uid="{4BCD73E1-1C15-4A61-A3BD-6DCFF330A9E3}"/>
    <hyperlink ref="BXX147" r:id="rId310" xr:uid="{879A7933-64B4-40F6-A089-7802A2BCDC74}"/>
    <hyperlink ref="BYF147" r:id="rId311" xr:uid="{AC045C53-2297-4211-B3F7-F9F2C5809014}"/>
    <hyperlink ref="BYN147" r:id="rId312" xr:uid="{7CF36AE9-0974-4281-9F8F-CD1049647DF9}"/>
    <hyperlink ref="BYV147" r:id="rId313" xr:uid="{33242C69-09E5-437F-B649-AA7C25D1CE88}"/>
    <hyperlink ref="BZD147" r:id="rId314" xr:uid="{E64145F1-6C7E-4206-87A9-C18D2917855B}"/>
    <hyperlink ref="BZL147" r:id="rId315" xr:uid="{3893A6A9-D45E-4E67-8EB2-6F5335E08FDA}"/>
    <hyperlink ref="BZT147" r:id="rId316" xr:uid="{E27E19E8-2345-43E7-A175-EBDF7A70273D}"/>
    <hyperlink ref="CAB147" r:id="rId317" xr:uid="{D5E51D51-9DFB-4222-B4CA-E69E66C88A9C}"/>
    <hyperlink ref="CAJ147" r:id="rId318" xr:uid="{ED2F38BC-01EC-4235-A4F5-5D8269BD8E58}"/>
    <hyperlink ref="CAR147" r:id="rId319" xr:uid="{76FE4EFC-8791-4318-BC73-E0F8F20555C5}"/>
    <hyperlink ref="CAZ147" r:id="rId320" xr:uid="{F7945C33-5A8F-49AB-92FE-9FDF2E14F329}"/>
    <hyperlink ref="CBH147" r:id="rId321" xr:uid="{B0DF5F3E-B52A-4C4F-835D-1CFFC2CD7A2F}"/>
    <hyperlink ref="CBP147" r:id="rId322" xr:uid="{07AFF679-F768-46A8-B56E-C29A44F7393F}"/>
    <hyperlink ref="CBX147" r:id="rId323" xr:uid="{D16697EC-FD23-4BD3-BBE7-72725CC1D95C}"/>
    <hyperlink ref="CCF147" r:id="rId324" xr:uid="{7A77414C-61C5-45E8-A2E1-94D6CAAB3325}"/>
    <hyperlink ref="CCN147" r:id="rId325" xr:uid="{6DC9EDD9-3680-451B-9AE1-BE743D958D84}"/>
    <hyperlink ref="CCV147" r:id="rId326" xr:uid="{20652915-A83E-484C-B4A0-DF4481C46A52}"/>
    <hyperlink ref="CDD147" r:id="rId327" xr:uid="{C55DC861-15DC-40E0-B76F-C168E6229665}"/>
    <hyperlink ref="CDL147" r:id="rId328" xr:uid="{F62E5AE6-65F0-418B-A721-3B738E8135D4}"/>
    <hyperlink ref="CDT147" r:id="rId329" xr:uid="{5B75ECEC-076E-44CD-A917-A4F7B4F0D93F}"/>
    <hyperlink ref="CEB147" r:id="rId330" xr:uid="{510E9C8F-363C-483B-ADA7-47DEFED52E7F}"/>
    <hyperlink ref="CEJ147" r:id="rId331" xr:uid="{1E71EBAC-FAB0-418D-8798-AC4C751C5770}"/>
    <hyperlink ref="CER147" r:id="rId332" xr:uid="{CD6DCFD0-C52C-4906-9AF9-CF0506D083E7}"/>
    <hyperlink ref="CEZ147" r:id="rId333" xr:uid="{DECA0749-B0E1-47A0-B5F9-66680BE084EE}"/>
    <hyperlink ref="CFH147" r:id="rId334" xr:uid="{A0B6D905-6A9D-4C45-97F8-0FD32962898C}"/>
    <hyperlink ref="CFP147" r:id="rId335" xr:uid="{7CAF9E0A-0B30-4F2B-87B8-E7E8A6A527AE}"/>
    <hyperlink ref="CFX147" r:id="rId336" xr:uid="{EFD26D32-62A6-4FA0-822C-8043DD18D21E}"/>
    <hyperlink ref="CGF147" r:id="rId337" xr:uid="{B78D1491-17F0-47B1-A544-16065FA08084}"/>
    <hyperlink ref="CGN147" r:id="rId338" xr:uid="{C2C10CF1-4EAF-4771-A4D4-8BAC39034B98}"/>
    <hyperlink ref="CGV147" r:id="rId339" xr:uid="{C533B6AB-199F-48F0-9BBD-A0680C80B46F}"/>
    <hyperlink ref="CHD147" r:id="rId340" xr:uid="{1C295FF8-1430-4515-9922-76D271A5B8AA}"/>
    <hyperlink ref="CHL147" r:id="rId341" xr:uid="{5E6EAC37-C806-4E22-BC25-442A2E07BD0A}"/>
    <hyperlink ref="CHT147" r:id="rId342" xr:uid="{41C8678E-C053-4F5F-AB23-6D9965A6041E}"/>
    <hyperlink ref="CIB147" r:id="rId343" xr:uid="{0CDD0268-5272-4CE5-B57B-DCD8DC097B21}"/>
    <hyperlink ref="CIJ147" r:id="rId344" xr:uid="{27E3511A-7F91-4B71-B32D-210803DAB0E3}"/>
    <hyperlink ref="CIR147" r:id="rId345" xr:uid="{3B4718B6-598D-40C0-893D-F674361D9D89}"/>
    <hyperlink ref="CIZ147" r:id="rId346" xr:uid="{3EFAFE69-3F2C-4C81-9615-1650F5E9C116}"/>
    <hyperlink ref="CJH147" r:id="rId347" xr:uid="{C45EC11A-6F04-4CF0-9E1B-8B338007601C}"/>
    <hyperlink ref="CJP147" r:id="rId348" xr:uid="{A04E5C20-386A-46FC-A3B9-42722B696FC5}"/>
    <hyperlink ref="CJX147" r:id="rId349" xr:uid="{39E1B1AC-DDB8-4ADF-950E-9D19A054E3C9}"/>
    <hyperlink ref="CKF147" r:id="rId350" xr:uid="{EB23E0E6-9D64-405D-BB1D-608F045352D4}"/>
    <hyperlink ref="CKN147" r:id="rId351" xr:uid="{FAB97A2F-C784-4892-885C-74123EA91396}"/>
    <hyperlink ref="CKV147" r:id="rId352" xr:uid="{782D4946-DD5D-42E1-AC50-8D3145D8C44D}"/>
    <hyperlink ref="CLD147" r:id="rId353" xr:uid="{94B92BBA-BC7B-4EAF-96D4-82E6AD4C6827}"/>
    <hyperlink ref="CLL147" r:id="rId354" xr:uid="{45A9BEBB-4058-4D71-A054-C6A7A3A045A8}"/>
    <hyperlink ref="CLT147" r:id="rId355" xr:uid="{3461D0FA-222A-4318-A774-E46831A0ED71}"/>
    <hyperlink ref="CMB147" r:id="rId356" xr:uid="{41FBC898-B027-4758-9AF3-2927598491BB}"/>
    <hyperlink ref="CMJ147" r:id="rId357" xr:uid="{39AB13DD-427B-416D-8D68-7E56DA06CDBC}"/>
    <hyperlink ref="CMR147" r:id="rId358" xr:uid="{62A70E06-3410-485A-8B63-64B07F5F14EC}"/>
    <hyperlink ref="CMZ147" r:id="rId359" xr:uid="{52F957EE-917D-4CED-8419-132762104FCE}"/>
    <hyperlink ref="CNH147" r:id="rId360" xr:uid="{CB58E55F-F26E-482F-9DDF-7276134AC61B}"/>
    <hyperlink ref="CNP147" r:id="rId361" xr:uid="{37017C7D-EB56-40FC-BC76-F239C9E9DFB3}"/>
    <hyperlink ref="CNX147" r:id="rId362" xr:uid="{41AD125B-4513-4830-868B-E0ADB20FF925}"/>
    <hyperlink ref="COF147" r:id="rId363" xr:uid="{C517AC7C-9586-4FCC-890F-EA9EAB2F0F5A}"/>
    <hyperlink ref="CON147" r:id="rId364" xr:uid="{BC489DBA-305A-4E59-AF03-FB1B34239205}"/>
    <hyperlink ref="COV147" r:id="rId365" xr:uid="{02748480-4F19-49D8-9420-5F94745A6EE3}"/>
    <hyperlink ref="CPD147" r:id="rId366" xr:uid="{2444D348-FF20-4199-9D02-14020F577124}"/>
    <hyperlink ref="CPL147" r:id="rId367" xr:uid="{DEAB8118-57F5-4F7E-9CB3-A9B1DED20A9F}"/>
    <hyperlink ref="CPT147" r:id="rId368" xr:uid="{243BE391-7815-4448-880B-9602C7E4C509}"/>
    <hyperlink ref="CQB147" r:id="rId369" xr:uid="{C9D65AE4-5104-4DE4-95B0-4B566B17E208}"/>
    <hyperlink ref="CQJ147" r:id="rId370" xr:uid="{755E4462-48AA-4C2F-87CD-2E35A1A2B839}"/>
    <hyperlink ref="CQR147" r:id="rId371" xr:uid="{5E911415-E2B3-495F-A42B-03F96858E648}"/>
    <hyperlink ref="CQZ147" r:id="rId372" xr:uid="{7A845F12-5F2C-4F08-B66D-930E44FEF9BB}"/>
    <hyperlink ref="CRH147" r:id="rId373" xr:uid="{485FC3D2-6710-419F-94A2-E952B8173F3F}"/>
    <hyperlink ref="CRP147" r:id="rId374" xr:uid="{76DE66B5-F3D4-4EA1-96CE-C980F225F894}"/>
    <hyperlink ref="CRX147" r:id="rId375" xr:uid="{C982D96E-3C9F-4AA3-83AC-B48D35E453A5}"/>
    <hyperlink ref="CSF147" r:id="rId376" xr:uid="{AD296DFD-8D2F-41B5-8BFD-266BE3503DA5}"/>
    <hyperlink ref="CSN147" r:id="rId377" xr:uid="{85D9A620-C754-47DD-BBA4-8B206C6E6CBC}"/>
    <hyperlink ref="CSV147" r:id="rId378" xr:uid="{011DE312-551F-4637-87C6-61A778D7C3D9}"/>
    <hyperlink ref="CTD147" r:id="rId379" xr:uid="{48AACD4C-AA01-430E-B155-1FCC4E5B0730}"/>
    <hyperlink ref="CTL147" r:id="rId380" xr:uid="{62BCB957-B12B-4401-9625-25E1C7F15C82}"/>
    <hyperlink ref="CTT147" r:id="rId381" xr:uid="{8E0699AF-0B35-4653-B5B0-D1CD29AB871E}"/>
    <hyperlink ref="CUB147" r:id="rId382" xr:uid="{5EFD2C30-FD32-4AA8-B9F0-2A3FBC89D46B}"/>
    <hyperlink ref="CUJ147" r:id="rId383" xr:uid="{5DA34033-37D3-4141-8014-DABBF376CDE1}"/>
    <hyperlink ref="CUR147" r:id="rId384" xr:uid="{4EF5AC34-C397-4D4F-9D6D-45C01D072C81}"/>
    <hyperlink ref="CUZ147" r:id="rId385" xr:uid="{F2F098C1-4176-47E1-87EC-9EC4244BC556}"/>
    <hyperlink ref="CVH147" r:id="rId386" xr:uid="{35F29C5F-7B91-44D5-9695-9E30E830D0CC}"/>
    <hyperlink ref="CVP147" r:id="rId387" xr:uid="{57E14497-C13A-46ED-9502-B12E5F5E263E}"/>
    <hyperlink ref="CVX147" r:id="rId388" xr:uid="{0B46A409-165D-41F2-A7E4-95024E21F8B2}"/>
    <hyperlink ref="CWF147" r:id="rId389" xr:uid="{73FB460A-DE20-46F4-B8A2-EDCBAD3D9D7B}"/>
    <hyperlink ref="CWN147" r:id="rId390" xr:uid="{A4219948-557B-4E4C-ABE7-E587C9A42AE1}"/>
    <hyperlink ref="CWV147" r:id="rId391" xr:uid="{EE98FAA6-9D7C-4B38-8976-B68ADFD374A1}"/>
    <hyperlink ref="CXD147" r:id="rId392" xr:uid="{FA50737B-09CD-456D-BFD5-A29538B693D6}"/>
    <hyperlink ref="CXL147" r:id="rId393" xr:uid="{8075B29A-B145-475F-B639-8FF2CE9427A7}"/>
    <hyperlink ref="CXT147" r:id="rId394" xr:uid="{79141742-B2EC-4484-9AB2-02B30FBEA891}"/>
    <hyperlink ref="CYB147" r:id="rId395" xr:uid="{7D4A3A00-2DEB-42FC-8871-117F9FB53987}"/>
    <hyperlink ref="CYJ147" r:id="rId396" xr:uid="{15063264-AFAB-41C4-BA54-70713B0E84E2}"/>
    <hyperlink ref="CYR147" r:id="rId397" xr:uid="{D65BBD6B-A9DB-46B1-A940-9268A4086C73}"/>
    <hyperlink ref="CYZ147" r:id="rId398" xr:uid="{8C56C1E0-2CDE-415C-A1DC-F4B0AB357188}"/>
    <hyperlink ref="CZH147" r:id="rId399" xr:uid="{C1ECBB27-D7BB-4907-9F50-CE7259ADC972}"/>
    <hyperlink ref="CZP147" r:id="rId400" xr:uid="{141FEFAE-B30B-4402-9205-D69146432CC9}"/>
    <hyperlink ref="CZX147" r:id="rId401" xr:uid="{2F9E49D7-BF2E-4218-8BA1-5069BCCBA4E7}"/>
    <hyperlink ref="DAF147" r:id="rId402" xr:uid="{DE3D1F21-BB45-4318-9B5F-AEA37F857E30}"/>
    <hyperlink ref="DAN147" r:id="rId403" xr:uid="{5A6009CA-2ABE-40EE-8FCE-D0AD00B800A7}"/>
    <hyperlink ref="DAV147" r:id="rId404" xr:uid="{AFF94705-1684-4CB4-BCCC-622AEDD62AF7}"/>
    <hyperlink ref="DBD147" r:id="rId405" xr:uid="{426E4EFD-9191-4B6F-85E0-E315E1C5DF8F}"/>
    <hyperlink ref="DBL147" r:id="rId406" xr:uid="{3D79DC02-D246-4B69-9003-37CC437FAC9B}"/>
    <hyperlink ref="DBT147" r:id="rId407" xr:uid="{657981FA-3C97-49C6-8087-09164166694A}"/>
    <hyperlink ref="DCB147" r:id="rId408" xr:uid="{5570FEB5-81A8-43B8-A20F-CA3B9D454789}"/>
    <hyperlink ref="DCJ147" r:id="rId409" xr:uid="{C64BD69B-47BC-4C33-AFFF-DF26B9589141}"/>
    <hyperlink ref="DCR147" r:id="rId410" xr:uid="{3709D2CC-7225-4E8F-BB98-9CEC462E8D70}"/>
    <hyperlink ref="DCZ147" r:id="rId411" xr:uid="{39591860-DD01-416D-BB1F-806799268082}"/>
    <hyperlink ref="DDH147" r:id="rId412" xr:uid="{E1884C41-EDE1-4672-9F2A-6344D9C43B5F}"/>
    <hyperlink ref="DDP147" r:id="rId413" xr:uid="{A2CFB258-D45C-4360-AE76-1C3A2EBE58C3}"/>
    <hyperlink ref="DDX147" r:id="rId414" xr:uid="{E647A922-BFC9-434B-B0CC-19783FC0F80D}"/>
    <hyperlink ref="DEF147" r:id="rId415" xr:uid="{F56677DF-DBC4-404E-A5AB-485DE36446DD}"/>
    <hyperlink ref="DEN147" r:id="rId416" xr:uid="{4A6DF617-E73A-4E2C-AE7A-3405D8CFC4B0}"/>
    <hyperlink ref="DEV147" r:id="rId417" xr:uid="{6DE24F4A-EAE4-4366-9AF4-4435FB2767C6}"/>
    <hyperlink ref="DFD147" r:id="rId418" xr:uid="{627CC6FF-FD1F-490E-A532-61E6F3F29E67}"/>
    <hyperlink ref="DFL147" r:id="rId419" xr:uid="{CE7BB1F6-A727-45BB-906F-860E871A9461}"/>
    <hyperlink ref="DFT147" r:id="rId420" xr:uid="{E0C705E5-AA3D-41D4-A3F0-D2174EED8BFF}"/>
    <hyperlink ref="DGB147" r:id="rId421" xr:uid="{4BA345B7-7B86-4AC0-9EE7-4653BCF7AA5A}"/>
    <hyperlink ref="DGJ147" r:id="rId422" xr:uid="{617B2029-F6EC-41BF-9D8E-6ECF9A6A7F22}"/>
    <hyperlink ref="DGR147" r:id="rId423" xr:uid="{6A43022A-4307-41CB-938B-6CD9F6B55F52}"/>
    <hyperlink ref="DGZ147" r:id="rId424" xr:uid="{45FDE653-04D8-43E1-941D-289ADEAFBD7E}"/>
    <hyperlink ref="DHH147" r:id="rId425" xr:uid="{58B07423-BEEE-43EA-9511-5D131F9FD9E3}"/>
    <hyperlink ref="DHP147" r:id="rId426" xr:uid="{F6F04EF9-4E0E-4D12-95C1-D5ED393D12DE}"/>
    <hyperlink ref="DHX147" r:id="rId427" xr:uid="{FE5A2F61-A4DF-4A85-8873-3A67A999B416}"/>
    <hyperlink ref="DIF147" r:id="rId428" xr:uid="{AD4B4DDC-F2A5-496C-B872-0230527A1303}"/>
    <hyperlink ref="DIN147" r:id="rId429" xr:uid="{813FE561-429E-4B70-AD63-56387004B62F}"/>
    <hyperlink ref="DIV147" r:id="rId430" xr:uid="{A0B5AEC8-E112-4009-84C8-C4A32D71A146}"/>
    <hyperlink ref="DJD147" r:id="rId431" xr:uid="{86D6162D-AAFC-48E5-9C54-4843F10B7804}"/>
    <hyperlink ref="DJL147" r:id="rId432" xr:uid="{CB7BF844-C124-43D5-9674-CA8D2F05FCBE}"/>
    <hyperlink ref="DJT147" r:id="rId433" xr:uid="{5AB13D2B-73C1-4152-9C77-AC77997B12AA}"/>
    <hyperlink ref="DKB147" r:id="rId434" xr:uid="{AB1A03AF-1B46-4736-8EF3-182FAD2CEB8D}"/>
    <hyperlink ref="DKJ147" r:id="rId435" xr:uid="{4D3F9C6B-B8A8-46A6-ABB5-3A6CE82AFA19}"/>
    <hyperlink ref="DKR147" r:id="rId436" xr:uid="{A62AE8A4-33D8-4153-8FEE-E43808251BB7}"/>
    <hyperlink ref="DKZ147" r:id="rId437" xr:uid="{FD67AE9F-FF6D-47E1-9399-8DD73D1A0BB5}"/>
    <hyperlink ref="DLH147" r:id="rId438" xr:uid="{564D116B-CC28-4A93-9601-C5E0ED50DF85}"/>
    <hyperlink ref="DLP147" r:id="rId439" xr:uid="{911F2A69-BC1B-4F61-A0CE-6B0370232F52}"/>
    <hyperlink ref="DLX147" r:id="rId440" xr:uid="{EA11F809-1F11-4CDC-A2CB-895629F20BA2}"/>
    <hyperlink ref="DMF147" r:id="rId441" xr:uid="{ECCEF09E-ABD9-4CE6-8DD8-3E980848A334}"/>
    <hyperlink ref="DMN147" r:id="rId442" xr:uid="{9A29A8DE-6C27-4927-93E3-2F671B7CB29E}"/>
    <hyperlink ref="DMV147" r:id="rId443" xr:uid="{E3754C50-F2AA-4643-8127-A8D4261E886E}"/>
    <hyperlink ref="DND147" r:id="rId444" xr:uid="{23DBAF28-74D1-4C5B-9887-C01F2841EA30}"/>
    <hyperlink ref="DNL147" r:id="rId445" xr:uid="{3827EB63-117E-431C-9838-F345F22C7A05}"/>
    <hyperlink ref="DNT147" r:id="rId446" xr:uid="{DC719D5B-3240-4ED3-99AA-033E09A18FAA}"/>
    <hyperlink ref="DOB147" r:id="rId447" xr:uid="{963920F1-3A62-4F20-B7B1-8D8FB9B26F1C}"/>
    <hyperlink ref="DOJ147" r:id="rId448" xr:uid="{4692213A-F628-47AA-8674-74A85BB88173}"/>
    <hyperlink ref="DOR147" r:id="rId449" xr:uid="{22409672-4B24-4250-8ED9-3B473CA9343A}"/>
    <hyperlink ref="DOZ147" r:id="rId450" xr:uid="{337015D9-DC72-49C2-BFF7-F0C9642BB57F}"/>
    <hyperlink ref="DPH147" r:id="rId451" xr:uid="{8EE38AE2-AFAC-42F6-86B3-949C7CC24052}"/>
    <hyperlink ref="DPP147" r:id="rId452" xr:uid="{0C2856DB-4DD0-4B22-A0CF-578B64DBC8B4}"/>
    <hyperlink ref="DPX147" r:id="rId453" xr:uid="{E92E7B67-9E34-472C-8592-6ECD6C5BEE0B}"/>
    <hyperlink ref="DQF147" r:id="rId454" xr:uid="{5030A104-9DC1-4067-B031-B1968A41B5FA}"/>
    <hyperlink ref="DQN147" r:id="rId455" xr:uid="{ADC7BA8B-72A4-472D-8CC3-4E3CAB1E16B4}"/>
    <hyperlink ref="DQV147" r:id="rId456" xr:uid="{86178D77-B421-414D-A5CD-1B591095767C}"/>
    <hyperlink ref="DRD147" r:id="rId457" xr:uid="{96AF489D-20EE-4548-8EC0-406612044AE3}"/>
    <hyperlink ref="DRL147" r:id="rId458" xr:uid="{FFE41EF9-9DDA-4432-9092-6E4AEC0469EA}"/>
    <hyperlink ref="DRT147" r:id="rId459" xr:uid="{09735892-A49C-4076-B759-65AB7945E9C8}"/>
    <hyperlink ref="DSB147" r:id="rId460" xr:uid="{30EE0985-F30C-4E8C-8FC0-4B03B11F690C}"/>
    <hyperlink ref="DSJ147" r:id="rId461" xr:uid="{93BFAACD-F9CD-4EA9-837D-A032607D21CF}"/>
    <hyperlink ref="DSR147" r:id="rId462" xr:uid="{82D5A096-3700-4F9E-95CC-562CDC4A891F}"/>
    <hyperlink ref="DSZ147" r:id="rId463" xr:uid="{EF7BB6F7-F007-416F-AEF3-AD8742883D65}"/>
    <hyperlink ref="DTH147" r:id="rId464" xr:uid="{50354F20-A61E-478F-BC90-342E2D9F89B8}"/>
    <hyperlink ref="DTP147" r:id="rId465" xr:uid="{A77C309F-E51F-4E7F-8F6D-E36C8AC326BA}"/>
    <hyperlink ref="DTX147" r:id="rId466" xr:uid="{E8351137-46F7-43F1-BC69-2BC2F4B0FCCD}"/>
    <hyperlink ref="DUF147" r:id="rId467" xr:uid="{55F9BDC2-C3BB-4BB0-B8CB-3CB8055E7987}"/>
    <hyperlink ref="DUN147" r:id="rId468" xr:uid="{C7FF402B-C91C-4F6D-A6D0-4030DBC80244}"/>
    <hyperlink ref="DUV147" r:id="rId469" xr:uid="{DBB2E941-24B9-4555-893A-E9351C85A193}"/>
    <hyperlink ref="DVD147" r:id="rId470" xr:uid="{43018262-4425-4B02-BFA0-B42D57891FFD}"/>
    <hyperlink ref="DVL147" r:id="rId471" xr:uid="{7CC7BF4B-0F7B-49B1-A1A4-2892B226E60A}"/>
    <hyperlink ref="DVT147" r:id="rId472" xr:uid="{68ACE050-3266-4C52-83C2-C7272B455337}"/>
    <hyperlink ref="DWB147" r:id="rId473" xr:uid="{9595AF30-4926-44EB-8F3F-C83FC7FA0306}"/>
    <hyperlink ref="DWJ147" r:id="rId474" xr:uid="{E99E2A9C-9ABD-4B10-9AE0-43AF782DE8DD}"/>
    <hyperlink ref="DWR147" r:id="rId475" xr:uid="{6CB3B2A8-258F-4CE2-B4E3-F6719DCD8FBD}"/>
    <hyperlink ref="DWZ147" r:id="rId476" xr:uid="{8811B793-DC54-468B-8BE6-CCD3DD30DC29}"/>
    <hyperlink ref="DXH147" r:id="rId477" xr:uid="{536D0C6B-CF03-4C21-910F-1998F31DE22D}"/>
    <hyperlink ref="DXP147" r:id="rId478" xr:uid="{52031308-EBE0-4A83-B2B5-99DEFECBFEF1}"/>
    <hyperlink ref="DXX147" r:id="rId479" xr:uid="{6F749EC3-0EAE-427D-8BF2-DA8575F656F2}"/>
    <hyperlink ref="DYF147" r:id="rId480" xr:uid="{FDD169EF-7243-4284-88F1-28DA2278F401}"/>
    <hyperlink ref="DYN147" r:id="rId481" xr:uid="{D2902981-4C7D-41DA-9B0D-0B965EEFAA18}"/>
    <hyperlink ref="DYV147" r:id="rId482" xr:uid="{295167EF-83BB-4EF9-B499-41E4E243E891}"/>
    <hyperlink ref="DZD147" r:id="rId483" xr:uid="{A2E0A239-4AFD-4461-BD65-E215EB7C008C}"/>
    <hyperlink ref="DZL147" r:id="rId484" xr:uid="{0D70A633-555C-435F-91A8-6D83A7FF858E}"/>
    <hyperlink ref="DZT147" r:id="rId485" xr:uid="{F3C9C496-624A-4AC0-8A29-1B42AE4C2712}"/>
    <hyperlink ref="EAB147" r:id="rId486" xr:uid="{49F9490A-F4FB-4170-AC3B-924E94D5E3E1}"/>
    <hyperlink ref="EAJ147" r:id="rId487" xr:uid="{D19DF21D-CC6D-4C41-A0C8-F964032D41E2}"/>
    <hyperlink ref="EAR147" r:id="rId488" xr:uid="{B8372B78-B10A-41B9-B31D-DD3EDE2C3909}"/>
    <hyperlink ref="EAZ147" r:id="rId489" xr:uid="{DB109E81-054F-4FF4-A97B-1CA5310A0C29}"/>
    <hyperlink ref="EBH147" r:id="rId490" xr:uid="{6F024213-6694-4668-86A6-8D0F02C60AEB}"/>
    <hyperlink ref="EBP147" r:id="rId491" xr:uid="{C2065E52-013D-48DF-9720-E3A22EB6AB7E}"/>
    <hyperlink ref="EBX147" r:id="rId492" xr:uid="{724248CF-AB55-48CA-9DE6-AD46D81EE77B}"/>
    <hyperlink ref="ECF147" r:id="rId493" xr:uid="{5061D558-48CD-4D26-B62D-563B647FE6C1}"/>
    <hyperlink ref="ECN147" r:id="rId494" xr:uid="{DDE3AFCC-66D1-4054-A459-8B5ED76B9502}"/>
    <hyperlink ref="ECV147" r:id="rId495" xr:uid="{550C1324-3D21-4AD4-8712-66B66B7D1E2F}"/>
    <hyperlink ref="EDD147" r:id="rId496" xr:uid="{00BD09F2-3B4B-46F3-9C44-109D47E37747}"/>
    <hyperlink ref="EDL147" r:id="rId497" xr:uid="{5D19CE76-82E9-41EF-B19F-3E94D8A2E11B}"/>
    <hyperlink ref="EDT147" r:id="rId498" xr:uid="{C8490B5B-1AA0-4752-8B8A-87A4A5A36AC0}"/>
    <hyperlink ref="EEB147" r:id="rId499" xr:uid="{A4C90ABF-DBB6-4F14-A71C-FF245FAE4F91}"/>
    <hyperlink ref="EEJ147" r:id="rId500" xr:uid="{2F3B2BBB-631C-490E-AA5D-A99257E55C97}"/>
    <hyperlink ref="EER147" r:id="rId501" xr:uid="{C23381CA-353A-4097-B968-EEDD94722EFF}"/>
    <hyperlink ref="EEZ147" r:id="rId502" xr:uid="{F556F5A8-B789-4C70-9674-34FA921AEDE4}"/>
    <hyperlink ref="EFH147" r:id="rId503" xr:uid="{5CA3A604-D0B9-4913-B07D-34F259A7ED43}"/>
    <hyperlink ref="EFP147" r:id="rId504" xr:uid="{B38DFA44-10D4-4A0F-95BD-7F9037C99D5A}"/>
    <hyperlink ref="EFX147" r:id="rId505" xr:uid="{588513E9-6737-45A4-908B-6946CBBB04EA}"/>
    <hyperlink ref="EGF147" r:id="rId506" xr:uid="{AE65B5A5-DF99-4CA3-9570-F9F5FFB17002}"/>
    <hyperlink ref="EGN147" r:id="rId507" xr:uid="{6A9566A4-92B1-464E-AF91-A60EBCC0CB33}"/>
    <hyperlink ref="EGV147" r:id="rId508" xr:uid="{78A7306C-F6AE-466E-BB24-44F92875F326}"/>
    <hyperlink ref="EHD147" r:id="rId509" xr:uid="{FB3CA86F-678D-48CD-A234-B9B3E60784EC}"/>
    <hyperlink ref="EHL147" r:id="rId510" xr:uid="{1FD96C1B-809B-47F9-80B6-139AD20136C4}"/>
    <hyperlink ref="EHT147" r:id="rId511" xr:uid="{3F7CEF65-0B0D-490A-9F64-1094C5498F88}"/>
    <hyperlink ref="EIB147" r:id="rId512" xr:uid="{7F5DC949-2A1E-4AE3-A35B-68B643CB1EFD}"/>
    <hyperlink ref="EIJ147" r:id="rId513" xr:uid="{1A17F053-F2C1-4290-AC8A-DD5AB2A596D0}"/>
    <hyperlink ref="EIR147" r:id="rId514" xr:uid="{931C2834-0C6C-4DFB-9314-091FF302AAF9}"/>
    <hyperlink ref="EIZ147" r:id="rId515" xr:uid="{AD636754-A12E-4AB2-B9F1-50E06E40A00F}"/>
    <hyperlink ref="EJH147" r:id="rId516" xr:uid="{2B218B02-D2DF-4E41-94B9-89FB24978F2D}"/>
    <hyperlink ref="EJP147" r:id="rId517" xr:uid="{B790FB56-B2F6-4306-BDBD-F0922EE162F4}"/>
    <hyperlink ref="EJX147" r:id="rId518" xr:uid="{CAB284D4-88AE-4577-8789-F71AC521CC6B}"/>
    <hyperlink ref="EKF147" r:id="rId519" xr:uid="{D43E9908-492C-4666-9BAB-F626CF08CD9D}"/>
    <hyperlink ref="EKN147" r:id="rId520" xr:uid="{47665B08-4002-423A-A5CD-D5279D0E4CD4}"/>
    <hyperlink ref="EKV147" r:id="rId521" xr:uid="{B84E804A-2A05-48FB-B33B-831376985998}"/>
    <hyperlink ref="ELD147" r:id="rId522" xr:uid="{FFE3F70B-5D0C-4EF9-80FB-FCD7BAE11936}"/>
    <hyperlink ref="ELL147" r:id="rId523" xr:uid="{ADDAB95D-EEBD-4DDA-B7FB-2A028914BAEB}"/>
    <hyperlink ref="ELT147" r:id="rId524" xr:uid="{2565C8B6-5C19-4494-8E80-15F52A969E58}"/>
    <hyperlink ref="EMB147" r:id="rId525" xr:uid="{73F416AF-317B-4FAD-8364-55D7EEE6162A}"/>
    <hyperlink ref="EMJ147" r:id="rId526" xr:uid="{0F9E4857-CB8F-4D68-8ECB-9274DFBD7C34}"/>
    <hyperlink ref="EMR147" r:id="rId527" xr:uid="{82C1F6B8-4D6B-456F-8969-AF142C6F6BD6}"/>
    <hyperlink ref="EMZ147" r:id="rId528" xr:uid="{D61CEAC1-006E-4419-BD95-F7EECE2B80FA}"/>
    <hyperlink ref="ENH147" r:id="rId529" xr:uid="{17240855-33E5-4F50-BA1E-5D4644ABA932}"/>
    <hyperlink ref="ENP147" r:id="rId530" xr:uid="{9577C509-2069-4624-B6B1-E8FE0F1FDC1A}"/>
    <hyperlink ref="ENX147" r:id="rId531" xr:uid="{465C14E0-303F-4B47-B030-F3D163B50FE8}"/>
    <hyperlink ref="EOF147" r:id="rId532" xr:uid="{F32CB9DE-3249-4E8B-95E1-A7D10018BE9F}"/>
    <hyperlink ref="EON147" r:id="rId533" xr:uid="{40DCBE77-F76F-4C8A-93FB-80C343670886}"/>
    <hyperlink ref="EOV147" r:id="rId534" xr:uid="{1F73275B-364E-484E-AEDE-AB1F81EE83C7}"/>
    <hyperlink ref="EPD147" r:id="rId535" xr:uid="{95122414-CF11-4901-BFEB-052393F76BB7}"/>
    <hyperlink ref="EPL147" r:id="rId536" xr:uid="{636FBE7B-ABE9-49D7-96F3-34955F2898C7}"/>
    <hyperlink ref="EPT147" r:id="rId537" xr:uid="{6B626107-1453-4522-954D-0FBC54301178}"/>
    <hyperlink ref="EQB147" r:id="rId538" xr:uid="{00182062-8BED-431E-8888-FAE4A3E22910}"/>
    <hyperlink ref="EQJ147" r:id="rId539" xr:uid="{BDFD2DCE-B29C-466D-A2A4-8569F36607F0}"/>
    <hyperlink ref="EQR147" r:id="rId540" xr:uid="{E7C118AA-F75F-4DF5-84EA-7CE0501B351B}"/>
    <hyperlink ref="EQZ147" r:id="rId541" xr:uid="{B3BC33D6-69D2-4EC6-9E85-B6EF6F0F2922}"/>
    <hyperlink ref="ERH147" r:id="rId542" xr:uid="{1D592A69-E69F-4455-B695-1880B8DDA63C}"/>
    <hyperlink ref="ERP147" r:id="rId543" xr:uid="{4D07BA7F-2CC0-4A46-B259-1F9A77E4AB31}"/>
    <hyperlink ref="ERX147" r:id="rId544" xr:uid="{FFD4801B-9F5E-442B-A17C-68EFB33B54DD}"/>
    <hyperlink ref="ESF147" r:id="rId545" xr:uid="{2ABE7354-776E-45B3-ABFB-80E4FB5C95B4}"/>
    <hyperlink ref="ESN147" r:id="rId546" xr:uid="{0FEDDE61-0B10-467D-BF27-D73E6E0F6FC8}"/>
    <hyperlink ref="ESV147" r:id="rId547" xr:uid="{9A237C27-F138-4805-A0D4-E8940A3AF818}"/>
    <hyperlink ref="ETD147" r:id="rId548" xr:uid="{3D7333E6-1939-4341-922E-D69FABF2CCF5}"/>
    <hyperlink ref="ETL147" r:id="rId549" xr:uid="{D1D4990B-F610-4776-A943-AAD58D509149}"/>
    <hyperlink ref="ETT147" r:id="rId550" xr:uid="{739F0AB1-4CAD-4476-A43A-5DA7602569DD}"/>
    <hyperlink ref="EUB147" r:id="rId551" xr:uid="{1B9D4CCB-16DC-419C-84B2-0626C45AF602}"/>
    <hyperlink ref="EUJ147" r:id="rId552" xr:uid="{9F86E778-CD90-4BB3-89A4-A47304A698CF}"/>
    <hyperlink ref="EUR147" r:id="rId553" xr:uid="{3761A7FA-92AE-4668-B0F9-6A9F7F470899}"/>
    <hyperlink ref="EUZ147" r:id="rId554" xr:uid="{9BFD0D70-FA19-41D4-8AF2-5CE3F8864AA6}"/>
    <hyperlink ref="EVH147" r:id="rId555" xr:uid="{DA8AEF09-AB33-4ACD-ADFE-A8FBC98E67A9}"/>
    <hyperlink ref="EVP147" r:id="rId556" xr:uid="{DAE68EBF-EC38-4A89-82D5-F8BB89B58B15}"/>
    <hyperlink ref="EVX147" r:id="rId557" xr:uid="{69063989-7202-41A6-83A4-BF5FBAB5EBF9}"/>
    <hyperlink ref="EWF147" r:id="rId558" xr:uid="{76231D30-6AE4-4AAC-9013-B20375F25827}"/>
    <hyperlink ref="EWN147" r:id="rId559" xr:uid="{9B44BA8A-9E72-40C9-9D09-80BC86DC78C5}"/>
    <hyperlink ref="EWV147" r:id="rId560" xr:uid="{8733B289-C05D-42B5-B271-4D11843E1E95}"/>
    <hyperlink ref="EXD147" r:id="rId561" xr:uid="{E18790DF-5FA9-4F70-A493-2B329DBC47B0}"/>
    <hyperlink ref="EXL147" r:id="rId562" xr:uid="{A5D438A4-D6EE-4CCA-BF99-4D95719E8E8B}"/>
    <hyperlink ref="EXT147" r:id="rId563" xr:uid="{876B0B2B-98C5-4C50-B540-7BE920A7A07C}"/>
    <hyperlink ref="EYB147" r:id="rId564" xr:uid="{F622C54F-DB5A-477E-9A4E-1443D7EA5F51}"/>
    <hyperlink ref="EYJ147" r:id="rId565" xr:uid="{77D5BAD5-5A22-4E52-AB92-786B636670E7}"/>
    <hyperlink ref="EYR147" r:id="rId566" xr:uid="{202726FD-E86B-4176-8BE4-04E109B80CE6}"/>
    <hyperlink ref="EYZ147" r:id="rId567" xr:uid="{A39B3CAF-4E34-4853-B494-FE282F1E2B63}"/>
    <hyperlink ref="EZH147" r:id="rId568" xr:uid="{7F57F13D-9DBB-4C53-9F86-276A80782E04}"/>
    <hyperlink ref="EZP147" r:id="rId569" xr:uid="{02D8B3D9-43DB-40FE-9F88-71B076380DD3}"/>
    <hyperlink ref="EZX147" r:id="rId570" xr:uid="{CC839AFF-7E25-4738-BEFE-114C0E083A68}"/>
    <hyperlink ref="FAF147" r:id="rId571" xr:uid="{C4B686B4-EE06-40ED-9A9A-7EB3A3216913}"/>
    <hyperlink ref="FAN147" r:id="rId572" xr:uid="{E25E8FEC-C666-4E08-B4D4-430095E35D14}"/>
    <hyperlink ref="FAV147" r:id="rId573" xr:uid="{FA358718-3741-4C7E-AD22-B5CC539D4BF5}"/>
    <hyperlink ref="FBD147" r:id="rId574" xr:uid="{372ACF21-FA7B-4C4E-A1FF-6CC5E19DEF28}"/>
    <hyperlink ref="FBL147" r:id="rId575" xr:uid="{502AD84C-36E6-46D8-87CA-E12AF99E117E}"/>
    <hyperlink ref="FBT147" r:id="rId576" xr:uid="{2ECDBB5B-F25D-4774-958D-F550A2ADC6CF}"/>
    <hyperlink ref="FCB147" r:id="rId577" xr:uid="{F01DB33A-7798-491D-B6C4-92A40126DDD3}"/>
    <hyperlink ref="FCJ147" r:id="rId578" xr:uid="{78C272DE-94F1-40B5-A2AF-64DB25A489A6}"/>
    <hyperlink ref="FCR147" r:id="rId579" xr:uid="{ABB95327-9774-4171-B9D1-406320E72D02}"/>
    <hyperlink ref="FCZ147" r:id="rId580" xr:uid="{FB5A4DB3-CCD3-4CCB-96BE-21F9C07A890A}"/>
    <hyperlink ref="FDH147" r:id="rId581" xr:uid="{1AEAD5C8-BD9F-41BE-8C0D-D7366C117C9B}"/>
    <hyperlink ref="FDP147" r:id="rId582" xr:uid="{1CC14F8F-56CF-4BF4-83FC-B47C410A584C}"/>
    <hyperlink ref="FDX147" r:id="rId583" xr:uid="{25C2160E-9EA9-4238-B403-CBFEE8264813}"/>
    <hyperlink ref="FEF147" r:id="rId584" xr:uid="{3258E197-D534-4437-8927-42971257A405}"/>
    <hyperlink ref="FEN147" r:id="rId585" xr:uid="{CE6CB3A0-9121-4257-8C2C-43365D2E46C9}"/>
    <hyperlink ref="FEV147" r:id="rId586" xr:uid="{98863CC2-0C77-4D28-ABD6-CEF5531C2C2D}"/>
    <hyperlink ref="FFD147" r:id="rId587" xr:uid="{D01E0988-3386-4EBC-8100-699CB549D9EF}"/>
    <hyperlink ref="FFL147" r:id="rId588" xr:uid="{A9D63C86-71D6-4139-BEAC-16D9A002D7D0}"/>
    <hyperlink ref="FFT147" r:id="rId589" xr:uid="{662B711F-ED7A-4FEF-A096-E101919CC72A}"/>
    <hyperlink ref="FGB147" r:id="rId590" xr:uid="{453395E6-1E1A-4779-8E99-176F0A0B37D0}"/>
    <hyperlink ref="FGJ147" r:id="rId591" xr:uid="{8CE3D0E8-3B02-4B77-84EA-3FEC145572D1}"/>
    <hyperlink ref="FGR147" r:id="rId592" xr:uid="{5B9F36E2-0F7F-4C22-8E96-E10D79E6236D}"/>
    <hyperlink ref="FGZ147" r:id="rId593" xr:uid="{4002DA36-B4E1-41C4-B7E3-ECFE462C794E}"/>
    <hyperlink ref="FHH147" r:id="rId594" xr:uid="{0DF7339B-0FF3-413C-9252-15C4462B3667}"/>
    <hyperlink ref="FHP147" r:id="rId595" xr:uid="{64A5C6C4-46E8-4DF8-9ACA-69BB24831CEE}"/>
    <hyperlink ref="FHX147" r:id="rId596" xr:uid="{4DDCC687-2AAA-450C-9E47-D94ED3E4D9B5}"/>
    <hyperlink ref="FIF147" r:id="rId597" xr:uid="{41A8EEF5-9275-4DA7-AAB2-3D8279AA0EE1}"/>
    <hyperlink ref="FIN147" r:id="rId598" xr:uid="{61863AD9-D7A9-4528-A858-3430F4A9016B}"/>
    <hyperlink ref="FIV147" r:id="rId599" xr:uid="{714EEB9D-5672-4B8C-9403-41B43D2E3A13}"/>
    <hyperlink ref="FJD147" r:id="rId600" xr:uid="{3590C964-57C0-4486-BF18-3463F5C605F5}"/>
    <hyperlink ref="FJL147" r:id="rId601" xr:uid="{80A8ED14-FCFC-417E-BA7D-0FE6FAE01281}"/>
    <hyperlink ref="FJT147" r:id="rId602" xr:uid="{71252CFA-FB3B-4335-9D8C-264361BFD3F2}"/>
    <hyperlink ref="FKB147" r:id="rId603" xr:uid="{2DA869CB-89B3-4F51-A9AE-96C5F307A071}"/>
    <hyperlink ref="FKJ147" r:id="rId604" xr:uid="{7412A3FD-F846-42A8-B8CF-8A040A56BF2B}"/>
    <hyperlink ref="FKR147" r:id="rId605" xr:uid="{06F82AE5-FF09-4A8A-9B81-5C82E1161C18}"/>
    <hyperlink ref="FKZ147" r:id="rId606" xr:uid="{F31FC03B-BBDD-4784-B285-BEFD30568A74}"/>
    <hyperlink ref="FLH147" r:id="rId607" xr:uid="{BDE974B1-941C-41C0-8F9C-85CBD9A2E902}"/>
    <hyperlink ref="FLP147" r:id="rId608" xr:uid="{5966663B-7383-439E-9A08-C107471EF7B3}"/>
    <hyperlink ref="FLX147" r:id="rId609" xr:uid="{E0AABD5F-8EAF-41E6-BBD0-4B5B3AB2F9F7}"/>
    <hyperlink ref="FMF147" r:id="rId610" xr:uid="{A9A5B14A-2C73-472B-9BF7-26C20FF4BA6D}"/>
    <hyperlink ref="FMN147" r:id="rId611" xr:uid="{F145C18F-8A1A-477C-8E20-0DFD39004D83}"/>
    <hyperlink ref="FMV147" r:id="rId612" xr:uid="{BC5CC342-0060-4019-9F04-5D78069C2CAC}"/>
    <hyperlink ref="FND147" r:id="rId613" xr:uid="{6F5A5042-A05F-4DBC-A0CF-C3D3AF246ACB}"/>
    <hyperlink ref="FNL147" r:id="rId614" xr:uid="{03086A60-3927-4E91-8CFE-AC0BDD471012}"/>
    <hyperlink ref="FNT147" r:id="rId615" xr:uid="{63238F70-1AA7-4FEE-B96F-76867D3CDDD2}"/>
    <hyperlink ref="FOB147" r:id="rId616" xr:uid="{80E40BCF-CBFC-4A23-B63E-782A4D0B3626}"/>
    <hyperlink ref="FOJ147" r:id="rId617" xr:uid="{3B3C9D46-1690-4516-88A3-88535BEFB5A4}"/>
    <hyperlink ref="FOR147" r:id="rId618" xr:uid="{E8CFC5C5-F14F-4A96-9500-650998E06BA4}"/>
    <hyperlink ref="FOZ147" r:id="rId619" xr:uid="{1FAAFCE5-D71A-46CB-8524-E2601F866590}"/>
    <hyperlink ref="FPH147" r:id="rId620" xr:uid="{E3728F7D-9F54-4266-B17E-84D31E6B777D}"/>
    <hyperlink ref="FPP147" r:id="rId621" xr:uid="{F4782067-D882-4589-AC4E-5AB51EA8411E}"/>
    <hyperlink ref="FPX147" r:id="rId622" xr:uid="{C5D9C7D1-BE86-4E9A-BA90-6A7A4F66DBD5}"/>
    <hyperlink ref="FQF147" r:id="rId623" xr:uid="{B7C1E7AA-48E2-4488-9A16-6BE42EE82C6D}"/>
    <hyperlink ref="FQN147" r:id="rId624" xr:uid="{EEF8C1EA-DC46-4D56-BAE4-4B075D58BD73}"/>
    <hyperlink ref="FQV147" r:id="rId625" xr:uid="{6E5009C1-1043-43B9-B674-1D913A4D3EC8}"/>
    <hyperlink ref="FRD147" r:id="rId626" xr:uid="{225B0AD5-36F1-4971-82FA-2F4CD483223E}"/>
    <hyperlink ref="FRL147" r:id="rId627" xr:uid="{02A11E1A-2F2A-457B-9C8B-12192ECFB198}"/>
    <hyperlink ref="FRT147" r:id="rId628" xr:uid="{CC8033E0-CEEB-4FCE-82C5-1DD7A0A10060}"/>
    <hyperlink ref="FSB147" r:id="rId629" xr:uid="{53EE6D07-6CD8-4FC5-8196-E90E0C1EE969}"/>
    <hyperlink ref="FSJ147" r:id="rId630" xr:uid="{FBC8E867-A754-4127-8550-26884CFDB594}"/>
    <hyperlink ref="FSR147" r:id="rId631" xr:uid="{FAA33186-58E4-4257-B028-7572EBADCBE4}"/>
    <hyperlink ref="FSZ147" r:id="rId632" xr:uid="{DB2D310B-76DE-472B-92C9-905CE3495645}"/>
    <hyperlink ref="FTH147" r:id="rId633" xr:uid="{424CF664-37A3-47DA-9A67-9428C7D97B74}"/>
    <hyperlink ref="FTP147" r:id="rId634" xr:uid="{1810D521-6853-45D8-B3DB-04EF824EC97F}"/>
    <hyperlink ref="FTX147" r:id="rId635" xr:uid="{A92AFE64-C8CC-4667-934C-C4AB0030E067}"/>
    <hyperlink ref="FUF147" r:id="rId636" xr:uid="{2F668FAD-84F1-4CC2-BE24-6B8E96A76C3D}"/>
    <hyperlink ref="FUN147" r:id="rId637" xr:uid="{746921ED-3617-44E5-8C05-D71C4AAF2007}"/>
    <hyperlink ref="FUV147" r:id="rId638" xr:uid="{07579BAA-0218-4582-A610-E85CAEB9AAEA}"/>
    <hyperlink ref="FVD147" r:id="rId639" xr:uid="{87ECEC7C-17A7-499D-A81D-1D0417E2A6A0}"/>
    <hyperlink ref="FVL147" r:id="rId640" xr:uid="{555A2503-2E14-43D3-92C5-5D72C518DC19}"/>
    <hyperlink ref="FVT147" r:id="rId641" xr:uid="{DA61BC88-E83F-471B-A774-1E3AE3914CBE}"/>
    <hyperlink ref="FWB147" r:id="rId642" xr:uid="{2789C5FF-C374-4839-B1FB-D70B1A8DE4D9}"/>
    <hyperlink ref="FWJ147" r:id="rId643" xr:uid="{27E810F0-AD43-4988-8F83-E5D583474B95}"/>
    <hyperlink ref="FWR147" r:id="rId644" xr:uid="{15E6B6FA-5810-4E25-A431-5384A13584AB}"/>
    <hyperlink ref="FWZ147" r:id="rId645" xr:uid="{B6856975-1504-4C6A-9339-27337AA3BECB}"/>
    <hyperlink ref="FXH147" r:id="rId646" xr:uid="{83D0A8BD-DA37-432E-9315-666E638B5590}"/>
    <hyperlink ref="FXP147" r:id="rId647" xr:uid="{AF135CA7-F01A-4CC5-B597-570DF7B16D42}"/>
    <hyperlink ref="FXX147" r:id="rId648" xr:uid="{82450F8F-9F1C-4067-8A7B-249C74135CBC}"/>
    <hyperlink ref="FYF147" r:id="rId649" xr:uid="{F7A605AE-AE66-40C7-B657-2DDF32A399D1}"/>
    <hyperlink ref="FYN147" r:id="rId650" xr:uid="{C0EA87AD-0270-4395-9F32-040B0AADC4D5}"/>
    <hyperlink ref="FYV147" r:id="rId651" xr:uid="{0557210B-11D5-41AB-8B69-7295AD849644}"/>
    <hyperlink ref="FZD147" r:id="rId652" xr:uid="{6AADF5EB-F14B-44A1-B61E-6702EACA3ECC}"/>
    <hyperlink ref="FZL147" r:id="rId653" xr:uid="{C47FFCDA-413A-4019-84F1-8A35D978FC93}"/>
    <hyperlink ref="FZT147" r:id="rId654" xr:uid="{86BB401E-1013-4A54-8814-A19A6B875E38}"/>
    <hyperlink ref="GAB147" r:id="rId655" xr:uid="{392234E8-CE71-4DAC-88DD-7724166E6BC2}"/>
    <hyperlink ref="GAJ147" r:id="rId656" xr:uid="{B43BEA3C-7271-4125-95EB-64737F6596EA}"/>
    <hyperlink ref="GAR147" r:id="rId657" xr:uid="{77132EF9-EFAB-4384-BF81-96D3399E9315}"/>
    <hyperlink ref="GAZ147" r:id="rId658" xr:uid="{6C28FFE0-118E-4912-9E74-F52E55158A38}"/>
    <hyperlink ref="GBH147" r:id="rId659" xr:uid="{99026DE9-9557-4495-851E-9B2FAF0F731E}"/>
    <hyperlink ref="GBP147" r:id="rId660" xr:uid="{7FBD12D6-9F05-439A-99E7-74A63012A829}"/>
    <hyperlink ref="GBX147" r:id="rId661" xr:uid="{13223D6B-D403-41EA-89AC-DBC458730F6D}"/>
    <hyperlink ref="GCF147" r:id="rId662" xr:uid="{C743A56B-BEE6-4747-9B1D-776F245CA770}"/>
    <hyperlink ref="GCN147" r:id="rId663" xr:uid="{B3D363ED-6C2A-43A0-907C-B29CA0960ABB}"/>
    <hyperlink ref="GCV147" r:id="rId664" xr:uid="{057CA05F-7FAE-4523-9762-D8917AEE90DE}"/>
    <hyperlink ref="GDD147" r:id="rId665" xr:uid="{BFCFA4A4-E086-4857-9D10-1A6C573722CB}"/>
    <hyperlink ref="GDL147" r:id="rId666" xr:uid="{D7159928-26BE-4C9C-B669-93085281CFEB}"/>
    <hyperlink ref="GDT147" r:id="rId667" xr:uid="{96A57871-3882-4690-B9DD-973E216E6D17}"/>
    <hyperlink ref="GEB147" r:id="rId668" xr:uid="{9541407C-67D0-426D-AEDD-C1ACA4A2BC9D}"/>
    <hyperlink ref="GEJ147" r:id="rId669" xr:uid="{7695D946-7797-4BB1-9651-8F4B42E2060C}"/>
    <hyperlink ref="GER147" r:id="rId670" xr:uid="{3F2E0E3F-7EB0-48F4-9D15-B225F0D54A07}"/>
    <hyperlink ref="GEZ147" r:id="rId671" xr:uid="{870EC3DB-FABC-4308-8FFF-D294AFDFF5E1}"/>
    <hyperlink ref="GFH147" r:id="rId672" xr:uid="{90C427B8-8395-4CB1-BA79-85F0FA473612}"/>
    <hyperlink ref="GFP147" r:id="rId673" xr:uid="{14CB31E9-8600-4992-9227-9BBFA7F81A68}"/>
    <hyperlink ref="GFX147" r:id="rId674" xr:uid="{8CCF7547-CF33-4891-B15A-BD6A809CF960}"/>
    <hyperlink ref="GGF147" r:id="rId675" xr:uid="{309089CB-CE1B-4001-A483-E6046374322B}"/>
    <hyperlink ref="GGN147" r:id="rId676" xr:uid="{CDA1E1E3-6CC5-4289-BF86-AF742E57A624}"/>
    <hyperlink ref="GGV147" r:id="rId677" xr:uid="{215ABCD3-CC2E-4DED-B47C-CAD89566306B}"/>
    <hyperlink ref="GHD147" r:id="rId678" xr:uid="{79B45740-7521-46A0-9BE1-09A3968483B7}"/>
    <hyperlink ref="GHL147" r:id="rId679" xr:uid="{EE9832D7-4EB8-4469-8352-FB9533B560B5}"/>
    <hyperlink ref="GHT147" r:id="rId680" xr:uid="{DEA719C0-58A6-4411-89D8-59720E614DA9}"/>
    <hyperlink ref="GIB147" r:id="rId681" xr:uid="{851D5FCE-D60F-4412-A0ED-882B48EE66BB}"/>
    <hyperlink ref="GIJ147" r:id="rId682" xr:uid="{550B1463-D59A-4541-8335-F7EA39931092}"/>
    <hyperlink ref="GIR147" r:id="rId683" xr:uid="{CCEA951A-2A8C-4C1C-8D09-965B27199310}"/>
    <hyperlink ref="GIZ147" r:id="rId684" xr:uid="{BF56E94B-8262-40E1-8403-21E691F6CA8D}"/>
    <hyperlink ref="GJH147" r:id="rId685" xr:uid="{9F675325-0C44-4E5E-B41E-277A88C36453}"/>
    <hyperlink ref="GJP147" r:id="rId686" xr:uid="{966A07A3-21DF-46F1-8295-5E82B84BB8BD}"/>
    <hyperlink ref="GJX147" r:id="rId687" xr:uid="{09EFC8C8-9A81-4E4F-9759-F32FF4400EFA}"/>
    <hyperlink ref="GKF147" r:id="rId688" xr:uid="{1101BCFF-98FF-45AF-852D-143A24BBB574}"/>
    <hyperlink ref="GKN147" r:id="rId689" xr:uid="{18B6FE9C-915B-4718-956F-7AB314AD5DFE}"/>
    <hyperlink ref="GKV147" r:id="rId690" xr:uid="{3BDFBF6A-13C0-4663-88F0-2E92897FA232}"/>
    <hyperlink ref="GLD147" r:id="rId691" xr:uid="{F52B0F8F-0170-4BC1-99E6-70D291E966BA}"/>
    <hyperlink ref="GLL147" r:id="rId692" xr:uid="{9A1F853D-1424-4F71-8CF1-FA4A54B0A69D}"/>
    <hyperlink ref="GLT147" r:id="rId693" xr:uid="{3937F944-4B11-4BE8-B991-44D6CBDC4FBE}"/>
    <hyperlink ref="GMB147" r:id="rId694" xr:uid="{9B94E405-B1AB-4128-AE3D-B54F1644108C}"/>
    <hyperlink ref="GMJ147" r:id="rId695" xr:uid="{5B54A420-F7C2-4883-B671-7F641084A162}"/>
    <hyperlink ref="GMR147" r:id="rId696" xr:uid="{9BBA5E3A-EDCF-4BB8-93F9-323A24F3F0F0}"/>
    <hyperlink ref="GMZ147" r:id="rId697" xr:uid="{B84B8ED1-E373-472B-9BCF-5373EA3CF08B}"/>
    <hyperlink ref="GNH147" r:id="rId698" xr:uid="{C01015F6-FECC-4285-90AC-E82D6592F579}"/>
    <hyperlink ref="GNP147" r:id="rId699" xr:uid="{B16C1499-C78B-45F0-8ADF-9042DC3FC136}"/>
    <hyperlink ref="GNX147" r:id="rId700" xr:uid="{939304CB-25E1-46C3-ABF4-8A68EAC5F666}"/>
    <hyperlink ref="GOF147" r:id="rId701" xr:uid="{C1A568DF-BA1E-4FCB-8810-ED56D9744419}"/>
    <hyperlink ref="GON147" r:id="rId702" xr:uid="{737A4196-A953-45DB-A5FF-DC60DB5182D9}"/>
    <hyperlink ref="GOV147" r:id="rId703" xr:uid="{A16BEECF-2F08-4C8B-8EA2-4BECE6F2723E}"/>
    <hyperlink ref="GPD147" r:id="rId704" xr:uid="{BB1D8168-F517-4F5D-9627-2F21CEF99CBA}"/>
    <hyperlink ref="GPL147" r:id="rId705" xr:uid="{E430C7BD-690C-4075-AFDC-3111E8EEAB4F}"/>
    <hyperlink ref="GPT147" r:id="rId706" xr:uid="{39D0E76E-F799-48B1-B68D-4FD5C99AFAD3}"/>
    <hyperlink ref="GQB147" r:id="rId707" xr:uid="{3BDBC881-6E36-46DE-9AE6-0FAA072EB15E}"/>
    <hyperlink ref="GQJ147" r:id="rId708" xr:uid="{5593F257-B765-4AC2-9B08-9EBFE96ABA9E}"/>
    <hyperlink ref="GQR147" r:id="rId709" xr:uid="{73FD5712-DA7C-44F5-8BF7-EDBD72A0728A}"/>
    <hyperlink ref="GQZ147" r:id="rId710" xr:uid="{D3C7F898-0E71-4DED-B960-CEFF6109185E}"/>
    <hyperlink ref="GRH147" r:id="rId711" xr:uid="{2B779DBB-A861-418B-AE0D-8BC96111CAF0}"/>
    <hyperlink ref="GRP147" r:id="rId712" xr:uid="{8528CD59-27A8-4091-9693-4154CC4AA125}"/>
    <hyperlink ref="GRX147" r:id="rId713" xr:uid="{9B883933-613B-4D7B-9392-73F3528FFBC0}"/>
    <hyperlink ref="GSF147" r:id="rId714" xr:uid="{B36B2DC7-691A-43A9-AE0D-4A660BA8494F}"/>
    <hyperlink ref="GSN147" r:id="rId715" xr:uid="{5399030C-2C1B-4FFC-9D3B-7B43FADB707B}"/>
    <hyperlink ref="GSV147" r:id="rId716" xr:uid="{580713BC-3217-47DF-A33D-A7E64ABE109B}"/>
    <hyperlink ref="GTD147" r:id="rId717" xr:uid="{CD98E257-1FAC-4F94-98DB-E644295A5631}"/>
    <hyperlink ref="GTL147" r:id="rId718" xr:uid="{1C737062-53AD-4C30-BBD6-7BBC54E5784F}"/>
    <hyperlink ref="GTT147" r:id="rId719" xr:uid="{E80C69E8-F363-4818-ACF7-E09A8245A82A}"/>
    <hyperlink ref="GUB147" r:id="rId720" xr:uid="{2F188486-F087-4005-B946-5DACAFE2BB8F}"/>
    <hyperlink ref="GUJ147" r:id="rId721" xr:uid="{2B805717-F813-4CF3-98E4-DD5DC2F3A7CD}"/>
    <hyperlink ref="GUR147" r:id="rId722" xr:uid="{26D312CC-307C-4DE5-9C58-FF8581C62876}"/>
    <hyperlink ref="GUZ147" r:id="rId723" xr:uid="{6B43E0B1-9929-4126-A568-4E3B13112131}"/>
    <hyperlink ref="GVH147" r:id="rId724" xr:uid="{76665BA9-8979-4F23-961F-13B2C96FECE7}"/>
    <hyperlink ref="GVP147" r:id="rId725" xr:uid="{0BEF3D39-2EFA-4E59-A0F2-70A5CB7EA28D}"/>
    <hyperlink ref="GVX147" r:id="rId726" xr:uid="{78720DE0-3E2D-462E-9FB8-CFE5DD672EA1}"/>
    <hyperlink ref="GWF147" r:id="rId727" xr:uid="{4720ECBD-FA28-4F88-9EFF-E34A3B880209}"/>
    <hyperlink ref="GWN147" r:id="rId728" xr:uid="{64696FC7-1722-4C49-95CA-26A629B440FD}"/>
    <hyperlink ref="GWV147" r:id="rId729" xr:uid="{8F2A9191-DD99-4499-9ECF-3307C9C39C70}"/>
    <hyperlink ref="GXD147" r:id="rId730" xr:uid="{EA9CEE28-D78E-4A76-8308-0AA05E7FC8E6}"/>
    <hyperlink ref="GXL147" r:id="rId731" xr:uid="{B7B894AB-70AE-4EF9-9913-443C5DDD0CAB}"/>
    <hyperlink ref="GXT147" r:id="rId732" xr:uid="{F28D2BDC-2119-461B-B9FD-6E25969A4DFC}"/>
    <hyperlink ref="GYB147" r:id="rId733" xr:uid="{DFBE688B-CFB8-4AB2-AC24-C06F6D33DB68}"/>
    <hyperlink ref="GYJ147" r:id="rId734" xr:uid="{9EC69F76-FC7D-4F19-972C-599B18BEB690}"/>
    <hyperlink ref="GYR147" r:id="rId735" xr:uid="{677F07D5-E071-4D18-A99E-C61AB2BAD011}"/>
    <hyperlink ref="GYZ147" r:id="rId736" xr:uid="{72180E80-9598-45E7-BA88-7AE89F9716EA}"/>
    <hyperlink ref="GZH147" r:id="rId737" xr:uid="{F6E0C9A8-68E6-4E04-8C94-9530916B72B1}"/>
    <hyperlink ref="GZP147" r:id="rId738" xr:uid="{7B8C8FDF-164B-4541-A586-F9B155F8B8F5}"/>
    <hyperlink ref="GZX147" r:id="rId739" xr:uid="{01E2449E-A7C2-4A9A-A434-BA311ED61351}"/>
    <hyperlink ref="HAF147" r:id="rId740" xr:uid="{8E12E5DD-D05E-4652-930E-195EA51A939C}"/>
    <hyperlink ref="HAN147" r:id="rId741" xr:uid="{01360648-FF56-4BAC-B4B1-8764073E50E0}"/>
    <hyperlink ref="HAV147" r:id="rId742" xr:uid="{998F02C3-A66B-42B4-933B-3986AA05CBD5}"/>
    <hyperlink ref="HBD147" r:id="rId743" xr:uid="{0ED4E81C-32E1-48EC-9FDB-F618E0DA7730}"/>
    <hyperlink ref="HBL147" r:id="rId744" xr:uid="{C1633326-1D92-4DC1-8FA1-F940D11A16EE}"/>
    <hyperlink ref="HBT147" r:id="rId745" xr:uid="{80EFA3A6-8515-4618-9681-69114B8347D1}"/>
    <hyperlink ref="HCB147" r:id="rId746" xr:uid="{8FBB47AA-FD39-4362-ADE8-3A1CB573F387}"/>
    <hyperlink ref="HCJ147" r:id="rId747" xr:uid="{F64109D8-5DCE-44D2-9BB5-302F0369DE3D}"/>
    <hyperlink ref="HCR147" r:id="rId748" xr:uid="{4E4B947E-0F42-4CFF-87FF-2A7D16BA6A51}"/>
    <hyperlink ref="HCZ147" r:id="rId749" xr:uid="{5614C88F-0382-463C-954C-36C18B75C312}"/>
    <hyperlink ref="HDH147" r:id="rId750" xr:uid="{C806ED33-4D41-4D34-8F23-CCACD76855B1}"/>
    <hyperlink ref="HDP147" r:id="rId751" xr:uid="{6A137108-C242-45D7-A7E6-E2ED66326EC5}"/>
    <hyperlink ref="HDX147" r:id="rId752" xr:uid="{D01D4D2F-78B2-47E8-8B3C-446C8A26FDDA}"/>
    <hyperlink ref="HEF147" r:id="rId753" xr:uid="{9CB41C4C-3401-42FA-9F90-2D2326B9E46D}"/>
    <hyperlink ref="HEN147" r:id="rId754" xr:uid="{61380B9F-F97C-4543-B031-0711336EFC75}"/>
    <hyperlink ref="HEV147" r:id="rId755" xr:uid="{C53D06B1-3CA9-40B0-9475-C76685D425C4}"/>
    <hyperlink ref="HFD147" r:id="rId756" xr:uid="{AE12ABA0-DBBC-44AB-919D-9FE0FF4B0EB4}"/>
    <hyperlink ref="HFL147" r:id="rId757" xr:uid="{94BC2E4A-D4B1-4E2B-9235-714398434F73}"/>
    <hyperlink ref="HFT147" r:id="rId758" xr:uid="{CA9C86AF-0AE4-4AF7-80C8-3F6674595219}"/>
    <hyperlink ref="HGB147" r:id="rId759" xr:uid="{720548D6-5521-44FB-80B3-F2D387C987A4}"/>
    <hyperlink ref="HGJ147" r:id="rId760" xr:uid="{3120A889-37BB-4727-B61C-7B86A4FDE539}"/>
    <hyperlink ref="HGR147" r:id="rId761" xr:uid="{6E4A667C-673B-46D0-A07D-1B853A059523}"/>
    <hyperlink ref="HGZ147" r:id="rId762" xr:uid="{052E85D4-AC0D-406B-B393-FE0C05DAD5FA}"/>
    <hyperlink ref="HHH147" r:id="rId763" xr:uid="{16D8C74D-65EA-4A4A-90B5-E75A21D80280}"/>
    <hyperlink ref="HHP147" r:id="rId764" xr:uid="{6D4B34D5-CA8D-43B7-A034-4D80F8615615}"/>
    <hyperlink ref="HHX147" r:id="rId765" xr:uid="{6161ED27-B2DE-4E52-B19E-0B779EA00772}"/>
    <hyperlink ref="HIF147" r:id="rId766" xr:uid="{93E71CCA-A232-485B-8074-034EA04D07A6}"/>
    <hyperlink ref="HIN147" r:id="rId767" xr:uid="{85C1AFB6-382C-4F70-9BC6-5E47A4D6E3A9}"/>
    <hyperlink ref="HIV147" r:id="rId768" xr:uid="{89CE0BDA-0FCF-4AE6-8F4A-A124AEC87946}"/>
    <hyperlink ref="HJD147" r:id="rId769" xr:uid="{E4C3F7DD-F37B-4DB7-8D15-CAD41A8D32B1}"/>
    <hyperlink ref="HJL147" r:id="rId770" xr:uid="{4F4E5085-075F-40D0-86C9-C819422A77F6}"/>
    <hyperlink ref="HJT147" r:id="rId771" xr:uid="{05F24AD4-956F-46A1-B1AE-23A83B5B27D7}"/>
    <hyperlink ref="HKB147" r:id="rId772" xr:uid="{2A558FEA-7C7B-4D37-A475-1E7285C2F689}"/>
    <hyperlink ref="HKJ147" r:id="rId773" xr:uid="{D8266DF8-DC86-44CF-920D-D049C8AB1C25}"/>
    <hyperlink ref="HKR147" r:id="rId774" xr:uid="{433F20DD-E637-4641-BD50-07985818E9D1}"/>
    <hyperlink ref="HKZ147" r:id="rId775" xr:uid="{07AA9A9C-2C2D-4A5A-8787-466BD535A4B6}"/>
    <hyperlink ref="HLH147" r:id="rId776" xr:uid="{A11EEFB5-FD50-4D64-B3E9-B6EF5331C36B}"/>
    <hyperlink ref="HLP147" r:id="rId777" xr:uid="{59AD42A8-4D1A-488D-BA95-EBCB61C1C1AA}"/>
    <hyperlink ref="HLX147" r:id="rId778" xr:uid="{B5792EBA-02AF-4244-BD35-C667CBECCB8E}"/>
    <hyperlink ref="HMF147" r:id="rId779" xr:uid="{07325FAA-2495-42A7-8839-F4EC7365B357}"/>
    <hyperlink ref="HMN147" r:id="rId780" xr:uid="{EF9D6D8B-0799-4FD9-8ED3-A848B43B3698}"/>
    <hyperlink ref="HMV147" r:id="rId781" xr:uid="{E9A6CA7A-E963-451B-90C8-38CBB7254DCA}"/>
    <hyperlink ref="HND147" r:id="rId782" xr:uid="{F6BFB497-DB57-49C4-AFF1-0A767F153BA2}"/>
    <hyperlink ref="HNL147" r:id="rId783" xr:uid="{370B584D-0599-4A20-AEF4-447311E1B0BA}"/>
    <hyperlink ref="HNT147" r:id="rId784" xr:uid="{B3BA8C20-2366-4CA6-8558-3D0021013265}"/>
    <hyperlink ref="HOB147" r:id="rId785" xr:uid="{67C200C9-EF7E-42E6-A73C-41C018677DFE}"/>
    <hyperlink ref="HOJ147" r:id="rId786" xr:uid="{E33C6C91-8D1E-47B8-BDBD-F25E137A38D5}"/>
    <hyperlink ref="HOR147" r:id="rId787" xr:uid="{980B4C22-6317-4E98-9882-6FCFB84059FA}"/>
    <hyperlink ref="HOZ147" r:id="rId788" xr:uid="{B3311250-0152-4E5D-A9DA-BFDFA5D84098}"/>
    <hyperlink ref="HPH147" r:id="rId789" xr:uid="{70B82A96-AB13-444D-84B4-F11A1C778880}"/>
    <hyperlink ref="HPP147" r:id="rId790" xr:uid="{4FD0D1F4-DE4D-48F1-83A1-D61BD0572569}"/>
    <hyperlink ref="HPX147" r:id="rId791" xr:uid="{B2F595CD-8D51-408F-88C4-F253ABDE7D58}"/>
    <hyperlink ref="HQF147" r:id="rId792" xr:uid="{CBFC51DE-EC22-4FA7-93C7-BF44439DC5B6}"/>
    <hyperlink ref="HQN147" r:id="rId793" xr:uid="{310C7305-424C-424A-B4B6-33E2E0423FEB}"/>
    <hyperlink ref="HQV147" r:id="rId794" xr:uid="{A00CFE4F-582F-4478-9616-AE5536D08112}"/>
    <hyperlink ref="HRD147" r:id="rId795" xr:uid="{571ECF42-52B6-4530-9055-A0843C83CED9}"/>
    <hyperlink ref="HRL147" r:id="rId796" xr:uid="{7665362A-E256-4A60-B6AA-89FB867F2EA5}"/>
    <hyperlink ref="HRT147" r:id="rId797" xr:uid="{01A5DB6C-F2D9-4339-AAC2-9671BA2C0AE5}"/>
    <hyperlink ref="HSB147" r:id="rId798" xr:uid="{C3373614-B912-4517-B067-880DD5242127}"/>
    <hyperlink ref="HSJ147" r:id="rId799" xr:uid="{3398ABDF-8FFA-4CF7-99D1-E3048789FDE8}"/>
    <hyperlink ref="HSR147" r:id="rId800" xr:uid="{C49E5A17-54A8-45B3-8FDA-274864457D3C}"/>
    <hyperlink ref="HSZ147" r:id="rId801" xr:uid="{33937250-AD88-4023-82DD-21252DEA9510}"/>
    <hyperlink ref="HTH147" r:id="rId802" xr:uid="{45111441-A24B-49F8-8972-D63509443147}"/>
    <hyperlink ref="HTP147" r:id="rId803" xr:uid="{39A86D34-72F2-4977-A313-B6202836802A}"/>
    <hyperlink ref="HTX147" r:id="rId804" xr:uid="{904F008D-D836-42FB-B5D0-E0757D05B113}"/>
    <hyperlink ref="HUF147" r:id="rId805" xr:uid="{EB8E954F-CE81-4AF3-86AC-CA863952909E}"/>
    <hyperlink ref="HUN147" r:id="rId806" xr:uid="{4E2CE1B1-C932-4ECE-9053-A8B9F6453BE1}"/>
    <hyperlink ref="HUV147" r:id="rId807" xr:uid="{51DCB6DB-5B08-422A-93D7-4B432539244C}"/>
    <hyperlink ref="HVD147" r:id="rId808" xr:uid="{1B2C798D-F88E-42D5-B7AD-416B147DB745}"/>
    <hyperlink ref="HVL147" r:id="rId809" xr:uid="{1CB10ED6-4BD7-4E26-A45A-6D970652876C}"/>
    <hyperlink ref="HVT147" r:id="rId810" xr:uid="{5E55A4CF-5AE4-4D80-8FE3-2430B4C28F4D}"/>
    <hyperlink ref="HWB147" r:id="rId811" xr:uid="{DE99C95F-CB7A-4685-9304-525C0E000416}"/>
    <hyperlink ref="HWJ147" r:id="rId812" xr:uid="{94ABCD74-7522-4910-B1DF-5C1465C6F8CE}"/>
    <hyperlink ref="HWR147" r:id="rId813" xr:uid="{6E9BBD36-DCC9-4053-B943-8DCAB4FB5A46}"/>
    <hyperlink ref="HWZ147" r:id="rId814" xr:uid="{535C1354-22F4-487A-8203-248729576F7C}"/>
    <hyperlink ref="HXH147" r:id="rId815" xr:uid="{9EE6411C-A87C-4CA0-A981-23C957507293}"/>
    <hyperlink ref="HXP147" r:id="rId816" xr:uid="{FBE8682D-2595-4D55-8A10-BF2B4202D792}"/>
    <hyperlink ref="HXX147" r:id="rId817" xr:uid="{34844D11-1925-48D4-9E1A-436953C6013D}"/>
    <hyperlink ref="HYF147" r:id="rId818" xr:uid="{67B6288C-10FE-4B05-B56B-18B7A0DF4FF7}"/>
    <hyperlink ref="HYN147" r:id="rId819" xr:uid="{DCFFB25E-C91F-4232-B19C-CFD794A944F9}"/>
    <hyperlink ref="HYV147" r:id="rId820" xr:uid="{BA4AC3E3-D6E5-4F73-A9E5-CEE1A7B28ECE}"/>
    <hyperlink ref="HZD147" r:id="rId821" xr:uid="{F9CD3FC8-F92D-4698-8C38-8A18BECFE1C5}"/>
    <hyperlink ref="HZL147" r:id="rId822" xr:uid="{6669102B-B388-46E0-AD5F-C5E54F19C1F5}"/>
    <hyperlink ref="HZT147" r:id="rId823" xr:uid="{05F2E94A-99DA-4694-8C45-EC75DE4F0A9B}"/>
    <hyperlink ref="IAB147" r:id="rId824" xr:uid="{7D45D8C9-D8F0-4336-B4FA-C7A1A70FAE34}"/>
    <hyperlink ref="IAJ147" r:id="rId825" xr:uid="{ED3E73A4-6AD9-486E-8F19-2E6FA3AEDF59}"/>
    <hyperlink ref="IAR147" r:id="rId826" xr:uid="{4FB1F9BB-634F-40AB-A71D-CA07440D5862}"/>
    <hyperlink ref="IAZ147" r:id="rId827" xr:uid="{306A4AFD-F474-4AB7-A89D-94B96399DB3F}"/>
    <hyperlink ref="IBH147" r:id="rId828" xr:uid="{9BBD6018-7EE9-4C43-BBE8-7C7CFAE92C54}"/>
    <hyperlink ref="IBP147" r:id="rId829" xr:uid="{05E1CDA0-3FAD-4540-9825-ED1D1B1DCD4A}"/>
    <hyperlink ref="IBX147" r:id="rId830" xr:uid="{6C9B792A-3B22-49AD-A08B-E0717E485924}"/>
    <hyperlink ref="ICF147" r:id="rId831" xr:uid="{BAF19701-444B-4D55-974B-8177A8B48FAD}"/>
    <hyperlink ref="ICN147" r:id="rId832" xr:uid="{F5FC39BD-533A-47BA-A672-B2F21908D4B1}"/>
    <hyperlink ref="ICV147" r:id="rId833" xr:uid="{DD13856F-CD5E-4837-95C6-DE2DF956E9BC}"/>
    <hyperlink ref="IDD147" r:id="rId834" xr:uid="{8C6ADF9D-31B2-4353-9BE4-9336D2F7117B}"/>
    <hyperlink ref="IDL147" r:id="rId835" xr:uid="{33E792CC-5990-4455-A982-A21E4F7E5730}"/>
    <hyperlink ref="IDT147" r:id="rId836" xr:uid="{FD79ADBE-D3AA-4F0C-A5FD-272E0B75FC99}"/>
    <hyperlink ref="IEB147" r:id="rId837" xr:uid="{7BAC0EA8-75A7-4ED5-A155-0B623112CEAA}"/>
    <hyperlink ref="IEJ147" r:id="rId838" xr:uid="{082F4FA3-96E3-40C5-B93B-2DF10B8422F0}"/>
    <hyperlink ref="IER147" r:id="rId839" xr:uid="{248D02BB-FE47-4D37-993B-6517C7C611C1}"/>
    <hyperlink ref="IEZ147" r:id="rId840" xr:uid="{274ADE11-B714-4063-9DD0-9F5856B1D021}"/>
    <hyperlink ref="IFH147" r:id="rId841" xr:uid="{C3132512-A060-4E78-9147-EDEE73087BC7}"/>
    <hyperlink ref="IFP147" r:id="rId842" xr:uid="{B3A84787-5D57-41F2-83D9-BDAC1096011F}"/>
    <hyperlink ref="IFX147" r:id="rId843" xr:uid="{875F7B8F-D876-4634-8C0B-0DB63A5F1789}"/>
    <hyperlink ref="IGF147" r:id="rId844" xr:uid="{AB998B15-EBDC-41CC-987E-A169240E01D5}"/>
    <hyperlink ref="IGN147" r:id="rId845" xr:uid="{E85917BC-875D-4D25-A8E5-F27E4981534C}"/>
    <hyperlink ref="IGV147" r:id="rId846" xr:uid="{9A724326-2D95-46F0-95BF-CCD4FF9A54F0}"/>
    <hyperlink ref="IHD147" r:id="rId847" xr:uid="{2051C878-9879-4542-9FB4-177CC10F7B51}"/>
    <hyperlink ref="IHL147" r:id="rId848" xr:uid="{58F04E76-A8D4-4458-9FF9-18A85DE66471}"/>
    <hyperlink ref="IHT147" r:id="rId849" xr:uid="{22C5BCE7-3664-4C89-81E8-0EE3E595ACFC}"/>
    <hyperlink ref="IIB147" r:id="rId850" xr:uid="{842FF33C-FFF7-4677-80A6-D71FD200550D}"/>
    <hyperlink ref="IIJ147" r:id="rId851" xr:uid="{A55609E1-08DD-4407-967E-815FB7AC967F}"/>
    <hyperlink ref="IIR147" r:id="rId852" xr:uid="{4290F633-95AD-4D42-BB19-64E79BEFCF83}"/>
    <hyperlink ref="IIZ147" r:id="rId853" xr:uid="{7D7CF73F-77EF-4496-B78B-5CA91F84BDD1}"/>
    <hyperlink ref="IJH147" r:id="rId854" xr:uid="{CDDA7BD2-8277-46B6-9B94-CA0E187540B5}"/>
    <hyperlink ref="IJP147" r:id="rId855" xr:uid="{AEB434E6-A0FD-456F-8664-B9D66DCCB8EB}"/>
    <hyperlink ref="IJX147" r:id="rId856" xr:uid="{590AA23D-8D6B-48EF-ADFF-D6F657617387}"/>
    <hyperlink ref="IKF147" r:id="rId857" xr:uid="{5C68F287-E5D7-4338-9E5D-FE1454373023}"/>
    <hyperlink ref="IKN147" r:id="rId858" xr:uid="{73D185A8-2018-429E-8AEF-5FF9595086F7}"/>
    <hyperlink ref="IKV147" r:id="rId859" xr:uid="{234A3656-72B7-4838-9562-4C30C0821BBB}"/>
    <hyperlink ref="ILD147" r:id="rId860" xr:uid="{9B51B00F-69A5-4E5B-BBD1-293D89586C0B}"/>
    <hyperlink ref="ILL147" r:id="rId861" xr:uid="{05B12584-CEF7-46A8-8060-98F755BA555D}"/>
    <hyperlink ref="ILT147" r:id="rId862" xr:uid="{C61A5E30-BCEB-48E3-BFBA-213E770F379D}"/>
    <hyperlink ref="IMB147" r:id="rId863" xr:uid="{2BB09803-1E6E-461D-9DBC-32781630366C}"/>
    <hyperlink ref="IMJ147" r:id="rId864" xr:uid="{E0A3E23D-E1B8-4F8E-AAF2-2156DBEACEBA}"/>
    <hyperlink ref="IMR147" r:id="rId865" xr:uid="{97BEFF40-4AC4-4898-B7FD-AF5CF933F23E}"/>
    <hyperlink ref="IMZ147" r:id="rId866" xr:uid="{CFE26D81-4478-4F07-BD5A-AFE5C749DAA2}"/>
    <hyperlink ref="INH147" r:id="rId867" xr:uid="{2702D3A3-CD3A-4395-BAA4-D63E34F79DBF}"/>
    <hyperlink ref="INP147" r:id="rId868" xr:uid="{01FEFF9B-CD30-4C28-B7DA-0224A64A1284}"/>
    <hyperlink ref="INX147" r:id="rId869" xr:uid="{1C2DB6C5-BC32-4D3A-A842-A19B671F04A0}"/>
    <hyperlink ref="IOF147" r:id="rId870" xr:uid="{9F3FA7A0-5144-472B-A08A-35B7E5852857}"/>
    <hyperlink ref="ION147" r:id="rId871" xr:uid="{4919A03B-DC2B-442C-A213-D29B022DDD53}"/>
    <hyperlink ref="IOV147" r:id="rId872" xr:uid="{04A94885-37E4-4C41-AC3C-1903A64BD1DD}"/>
    <hyperlink ref="IPD147" r:id="rId873" xr:uid="{57B9F391-BE24-4ABC-829D-78FE16185661}"/>
    <hyperlink ref="IPL147" r:id="rId874" xr:uid="{88F1EB6B-3196-423E-8CD0-F6047F4951D5}"/>
    <hyperlink ref="IPT147" r:id="rId875" xr:uid="{0D7206D2-D245-4412-A828-08C5D6A618C1}"/>
    <hyperlink ref="IQB147" r:id="rId876" xr:uid="{4CFDA752-9A6D-4935-8072-4CC45AA741F3}"/>
    <hyperlink ref="IQJ147" r:id="rId877" xr:uid="{7FD51787-B8AD-4F05-9CB4-07F667CE775A}"/>
    <hyperlink ref="IQR147" r:id="rId878" xr:uid="{5144CD98-DD18-4C48-8107-6027BA8D7B5D}"/>
    <hyperlink ref="IQZ147" r:id="rId879" xr:uid="{CFB327B3-B9B4-4359-A2CB-3A8E4A27586E}"/>
    <hyperlink ref="IRH147" r:id="rId880" xr:uid="{F8939F98-527F-4C84-8981-6348372D68B7}"/>
    <hyperlink ref="IRP147" r:id="rId881" xr:uid="{9ED96C77-BA1C-4D14-97C3-BAA7A32BE482}"/>
    <hyperlink ref="IRX147" r:id="rId882" xr:uid="{DF966D97-DCCD-463F-886E-FD0D4302205E}"/>
    <hyperlink ref="ISF147" r:id="rId883" xr:uid="{5AD33BFE-F9FA-4FE6-86CC-EDD9C90155A4}"/>
    <hyperlink ref="ISN147" r:id="rId884" xr:uid="{F480D5F0-11D2-4612-8583-B86CC4AB4134}"/>
    <hyperlink ref="ISV147" r:id="rId885" xr:uid="{839D7C36-B71A-4191-BB13-761F6FC65947}"/>
    <hyperlink ref="ITD147" r:id="rId886" xr:uid="{5355B795-247A-44D3-906F-306037CEF3D5}"/>
    <hyperlink ref="ITL147" r:id="rId887" xr:uid="{4900AF16-2358-464D-9041-CA32AB65C331}"/>
    <hyperlink ref="ITT147" r:id="rId888" xr:uid="{2BA256DE-411E-4C53-A300-3702E7984948}"/>
    <hyperlink ref="IUB147" r:id="rId889" xr:uid="{41A17663-455A-4AC0-81DF-E5C7B5F6AB1A}"/>
    <hyperlink ref="IUJ147" r:id="rId890" xr:uid="{3288EDD8-C7E3-40DE-8CAD-7B30D303052E}"/>
    <hyperlink ref="IUR147" r:id="rId891" xr:uid="{8A7FCE09-AED6-4F88-9D9A-376305F76A84}"/>
    <hyperlink ref="IUZ147" r:id="rId892" xr:uid="{6FE26A31-7FAC-480D-8895-099507920F07}"/>
    <hyperlink ref="IVH147" r:id="rId893" xr:uid="{D55CDB45-4055-427D-8BB7-3DC07D42BF80}"/>
    <hyperlink ref="IVP147" r:id="rId894" xr:uid="{776C6D58-CDD2-4619-9F15-F135A27C1950}"/>
    <hyperlink ref="IVX147" r:id="rId895" xr:uid="{97A53BD2-F37B-49C5-9A4D-1C94A88F683A}"/>
    <hyperlink ref="IWF147" r:id="rId896" xr:uid="{6D348DE6-F351-49CE-BEB7-7D59E4A1DC8A}"/>
    <hyperlink ref="IWN147" r:id="rId897" xr:uid="{0A6D0C12-E979-4773-AD01-2A9E9A90B16B}"/>
    <hyperlink ref="IWV147" r:id="rId898" xr:uid="{0F7F74E3-F5BF-4847-B0B3-5FE8245AAD4A}"/>
    <hyperlink ref="IXD147" r:id="rId899" xr:uid="{F4C5C6C1-6832-4290-AA6F-9C882998A7CF}"/>
    <hyperlink ref="IXL147" r:id="rId900" xr:uid="{9E33A61A-837C-4417-AE60-5876910EE2D0}"/>
    <hyperlink ref="IXT147" r:id="rId901" xr:uid="{507CA393-329E-4FED-B9D3-221A5DC4F855}"/>
    <hyperlink ref="IYB147" r:id="rId902" xr:uid="{72873109-47B1-4235-AF2B-C5BF8D9DB736}"/>
    <hyperlink ref="IYJ147" r:id="rId903" xr:uid="{2CDF2148-D2AB-4BA7-9562-7B681FE6EDC3}"/>
    <hyperlink ref="IYR147" r:id="rId904" xr:uid="{FE727C05-ADAE-4D12-8AF4-C11C46EE8DE8}"/>
    <hyperlink ref="IYZ147" r:id="rId905" xr:uid="{0D57792A-24A0-4B45-B319-053C419DD625}"/>
    <hyperlink ref="IZH147" r:id="rId906" xr:uid="{7B7E8E10-0178-4E60-8E44-0780A1242285}"/>
    <hyperlink ref="IZP147" r:id="rId907" xr:uid="{AEDBF4A6-8197-4538-9A5B-674A2C8C6C8D}"/>
    <hyperlink ref="IZX147" r:id="rId908" xr:uid="{4B5A5DBE-F497-4E42-80B1-06FA35E7201C}"/>
    <hyperlink ref="JAF147" r:id="rId909" xr:uid="{CAB420A1-DDF1-4EC8-BEA4-233509FF3CB0}"/>
    <hyperlink ref="JAN147" r:id="rId910" xr:uid="{FBA09A5F-F970-48A0-85AC-54285B290857}"/>
    <hyperlink ref="JAV147" r:id="rId911" xr:uid="{38361918-BB70-47A4-AC90-1928C8160EE8}"/>
    <hyperlink ref="JBD147" r:id="rId912" xr:uid="{137A868E-3236-43E1-88AF-9A9699727DB5}"/>
    <hyperlink ref="JBL147" r:id="rId913" xr:uid="{D81AC4F1-BB77-475A-80E9-2E442BA9F319}"/>
    <hyperlink ref="JBT147" r:id="rId914" xr:uid="{A170FCC5-40F8-47BC-95B7-A96B5415216B}"/>
    <hyperlink ref="JCB147" r:id="rId915" xr:uid="{8B313A3F-1372-4B27-AD6F-1F7F1E786FA7}"/>
    <hyperlink ref="JCJ147" r:id="rId916" xr:uid="{C139E29D-E2FD-41D1-BEBD-FAE7293F2EFA}"/>
    <hyperlink ref="JCR147" r:id="rId917" xr:uid="{6C2A8F0A-1270-4E7B-B630-0D9866F741C2}"/>
    <hyperlink ref="JCZ147" r:id="rId918" xr:uid="{CF011E2A-EE77-4107-AC6D-6EDAF5D3A54A}"/>
    <hyperlink ref="JDH147" r:id="rId919" xr:uid="{E19A4A01-9A63-4015-B8A6-125B62BA7A50}"/>
    <hyperlink ref="JDP147" r:id="rId920" xr:uid="{E738CCE5-0555-4AFC-8094-541693194F38}"/>
    <hyperlink ref="JDX147" r:id="rId921" xr:uid="{8A1A1236-928B-4C3F-B7ED-2EEEA16E93C3}"/>
    <hyperlink ref="JEF147" r:id="rId922" xr:uid="{C494966E-B7A9-4D34-8F6C-00EE5DDF631F}"/>
    <hyperlink ref="JEN147" r:id="rId923" xr:uid="{257C82D0-212F-454B-88BE-F2D5B8875038}"/>
    <hyperlink ref="JEV147" r:id="rId924" xr:uid="{E39B468F-26E8-4D2C-8E75-23C886D32BF2}"/>
    <hyperlink ref="JFD147" r:id="rId925" xr:uid="{8E919A67-E30B-48CD-AE5D-57D8F333092D}"/>
    <hyperlink ref="JFL147" r:id="rId926" xr:uid="{D2D50C05-022D-4D07-A6F8-BD1AC8D3CF4C}"/>
    <hyperlink ref="JFT147" r:id="rId927" xr:uid="{678CFFE5-E07E-4653-BF1C-4A2F65979662}"/>
    <hyperlink ref="JGB147" r:id="rId928" xr:uid="{7EC5AE25-39DA-4D75-BD6B-2BA4602FADF6}"/>
    <hyperlink ref="JGJ147" r:id="rId929" xr:uid="{D8F87084-F208-4925-AD42-C040717DF21D}"/>
    <hyperlink ref="JGR147" r:id="rId930" xr:uid="{5E725140-6D6F-47D4-8522-E54E2073DBC0}"/>
    <hyperlink ref="JGZ147" r:id="rId931" xr:uid="{4D08C2F8-5B04-4C80-9B3C-4B0E49B7443E}"/>
    <hyperlink ref="JHH147" r:id="rId932" xr:uid="{6DC8B381-4B78-4483-81E5-12A06829CE0F}"/>
    <hyperlink ref="JHP147" r:id="rId933" xr:uid="{C6EA3FB0-8882-4BB8-923E-827FFA21912A}"/>
    <hyperlink ref="JHX147" r:id="rId934" xr:uid="{543E0A45-E0F0-4265-915D-69233D905FA4}"/>
    <hyperlink ref="JIF147" r:id="rId935" xr:uid="{9242D398-E164-41C0-852D-7F240C0F9340}"/>
    <hyperlink ref="JIN147" r:id="rId936" xr:uid="{EDD8D0F6-65DC-4E24-A86E-29F09FF2CD99}"/>
    <hyperlink ref="JIV147" r:id="rId937" xr:uid="{A8F6FCE9-3F3B-4216-8FF0-2BAC10E787A4}"/>
    <hyperlink ref="JJD147" r:id="rId938" xr:uid="{AC13610C-1974-4012-9C60-C51939D90EA5}"/>
    <hyperlink ref="JJL147" r:id="rId939" xr:uid="{794EC2FC-FD01-4DA6-8F36-607B20A7D7D3}"/>
    <hyperlink ref="JJT147" r:id="rId940" xr:uid="{AED0BE6E-4549-47A5-A961-F3E9278B6E87}"/>
    <hyperlink ref="JKB147" r:id="rId941" xr:uid="{76B7457A-03A0-4894-B70F-9D7ED903D579}"/>
    <hyperlink ref="JKJ147" r:id="rId942" xr:uid="{ECC7C3A4-9011-4628-A488-6DC12D26EFE7}"/>
    <hyperlink ref="JKR147" r:id="rId943" xr:uid="{1CB51454-4E76-4C88-B9B8-759D401E8D6B}"/>
    <hyperlink ref="JKZ147" r:id="rId944" xr:uid="{6B0DA9B2-F1F5-42EE-92B2-FBB707D6F7FD}"/>
    <hyperlink ref="JLH147" r:id="rId945" xr:uid="{EC104F54-3815-42E9-8B45-72C9F17987CF}"/>
    <hyperlink ref="JLP147" r:id="rId946" xr:uid="{7DF310B6-A156-4064-8A09-B34868F7428F}"/>
    <hyperlink ref="JLX147" r:id="rId947" xr:uid="{C33455F0-FCFB-4806-8409-788AF108B13D}"/>
    <hyperlink ref="JMF147" r:id="rId948" xr:uid="{C8B1B242-E9CF-4BC0-8A25-ABA7A2A59D91}"/>
    <hyperlink ref="JMN147" r:id="rId949" xr:uid="{8A073680-F621-4D88-937B-111198868F33}"/>
    <hyperlink ref="JMV147" r:id="rId950" xr:uid="{3F969ED8-5191-4BCC-B502-B1C9FCFF120C}"/>
    <hyperlink ref="JND147" r:id="rId951" xr:uid="{0C9D3D5F-7154-4F23-8631-0ABED21BFF2A}"/>
    <hyperlink ref="JNL147" r:id="rId952" xr:uid="{B9DB3595-EC43-4D60-8BD8-3BDDFF95A276}"/>
    <hyperlink ref="JNT147" r:id="rId953" xr:uid="{1DD8F0CF-B668-4EE4-95C8-00D4C6DEFCAC}"/>
    <hyperlink ref="JOB147" r:id="rId954" xr:uid="{9E94095D-75B1-4302-A9D9-A6DE2C12DEED}"/>
    <hyperlink ref="JOJ147" r:id="rId955" xr:uid="{35A6CF77-3304-4E2D-84EE-C543B2933AAD}"/>
    <hyperlink ref="JOR147" r:id="rId956" xr:uid="{D7CA6AC0-68DE-4580-9323-6C3B2F5D145B}"/>
    <hyperlink ref="JOZ147" r:id="rId957" xr:uid="{59896912-8A45-430F-9242-D4C5F20FFEBE}"/>
    <hyperlink ref="JPH147" r:id="rId958" xr:uid="{86C04409-A1A9-4D52-9FFB-441D70B0FA0E}"/>
    <hyperlink ref="JPP147" r:id="rId959" xr:uid="{35A84720-C693-460B-B885-45BBEB1A7442}"/>
    <hyperlink ref="JPX147" r:id="rId960" xr:uid="{24FABA8F-D925-4E6C-B151-C34ABADA89BE}"/>
    <hyperlink ref="JQF147" r:id="rId961" xr:uid="{89B7F6EF-B493-4F9B-B234-3AE8057AB953}"/>
    <hyperlink ref="JQN147" r:id="rId962" xr:uid="{133AD600-3FCB-475E-9EE4-C8658BFE9530}"/>
    <hyperlink ref="JQV147" r:id="rId963" xr:uid="{50E4E703-2729-4BEC-A857-8F53429932F1}"/>
    <hyperlink ref="JRD147" r:id="rId964" xr:uid="{1BBADDAC-753C-4CA1-99AF-F3F165BE66D1}"/>
    <hyperlink ref="JRL147" r:id="rId965" xr:uid="{028F3E4A-EF84-4B66-944E-8B5C06148C6C}"/>
    <hyperlink ref="JRT147" r:id="rId966" xr:uid="{62202AEF-28DD-422D-BCD2-791F62901D59}"/>
    <hyperlink ref="JSB147" r:id="rId967" xr:uid="{269F288B-E161-465F-80C8-C1EA0B7F70FF}"/>
    <hyperlink ref="JSJ147" r:id="rId968" xr:uid="{19DFF5BC-141C-4DB7-A5F1-FA88F5AD1F42}"/>
    <hyperlink ref="JSR147" r:id="rId969" xr:uid="{C377D9D3-50E2-44E2-A49C-3C0851665C6E}"/>
    <hyperlink ref="JSZ147" r:id="rId970" xr:uid="{A13DCEE1-9780-4205-9AE6-4B4C5947EFD0}"/>
    <hyperlink ref="JTH147" r:id="rId971" xr:uid="{2F430EEF-CF41-48FD-B909-C2FC85D020DE}"/>
    <hyperlink ref="JTP147" r:id="rId972" xr:uid="{7373E4E4-890E-4B41-BF8F-6A5A34C9C869}"/>
    <hyperlink ref="JTX147" r:id="rId973" xr:uid="{5EED29B0-780E-493E-AB21-7C92E62FFF3D}"/>
    <hyperlink ref="JUF147" r:id="rId974" xr:uid="{24952E4F-118A-4F9C-8959-7A9454EED147}"/>
    <hyperlink ref="JUN147" r:id="rId975" xr:uid="{8E3F2DDD-D3A9-4B7F-9623-D5074C3F927A}"/>
    <hyperlink ref="JUV147" r:id="rId976" xr:uid="{E09C3C0A-EAB1-4754-BAE6-1262368C7143}"/>
    <hyperlink ref="JVD147" r:id="rId977" xr:uid="{BC35AD40-C96E-4AEF-B781-D98A9A2E5F9A}"/>
    <hyperlink ref="JVL147" r:id="rId978" xr:uid="{FBBF5DC7-48C9-4C92-8B29-8644E15D72E4}"/>
    <hyperlink ref="JVT147" r:id="rId979" xr:uid="{55479FCC-65F0-447A-89B4-680538F003E4}"/>
    <hyperlink ref="JWB147" r:id="rId980" xr:uid="{5D45D4DD-BC84-4DAD-9579-DECD626EC38A}"/>
    <hyperlink ref="JWJ147" r:id="rId981" xr:uid="{08D5644C-0588-4B73-A7ED-41D18C05D1AC}"/>
    <hyperlink ref="JWR147" r:id="rId982" xr:uid="{E9C7627D-2437-4555-8015-2EC1B5145F93}"/>
    <hyperlink ref="JWZ147" r:id="rId983" xr:uid="{6E3F2010-DEFD-4375-8C63-1FE14AFFCEC9}"/>
    <hyperlink ref="JXH147" r:id="rId984" xr:uid="{5E8523E1-03F4-4960-B192-9B31A2035009}"/>
    <hyperlink ref="JXP147" r:id="rId985" xr:uid="{9BC96407-1682-40AC-8675-972CBA219A02}"/>
    <hyperlink ref="JXX147" r:id="rId986" xr:uid="{B93342E4-53B9-4682-A187-BD08FBD88D87}"/>
    <hyperlink ref="JYF147" r:id="rId987" xr:uid="{A30A5473-B85F-4BBB-BC1A-98FF63100F3E}"/>
    <hyperlink ref="JYN147" r:id="rId988" xr:uid="{7ADCF2BE-D083-40C4-A651-41DC39486CD0}"/>
    <hyperlink ref="JYV147" r:id="rId989" xr:uid="{65E21308-F24C-432B-8B2F-EF1FC5E38C5A}"/>
    <hyperlink ref="JZD147" r:id="rId990" xr:uid="{87E4DE97-9271-4955-9C3F-3370791B65C3}"/>
    <hyperlink ref="JZL147" r:id="rId991" xr:uid="{0C6BC732-B75A-448B-9496-B5BAD7363282}"/>
    <hyperlink ref="JZT147" r:id="rId992" xr:uid="{7BF1F20F-EBD4-4EF2-9C68-FD5C1BBEB112}"/>
    <hyperlink ref="KAB147" r:id="rId993" xr:uid="{9F4B8FCA-2F9D-4766-AE88-7942B88E78CE}"/>
    <hyperlink ref="KAJ147" r:id="rId994" xr:uid="{26C48393-5561-4E17-8910-BA82790B5264}"/>
    <hyperlink ref="KAR147" r:id="rId995" xr:uid="{E13990E2-0F2D-4FC9-8F36-C1862C3A1A32}"/>
    <hyperlink ref="KAZ147" r:id="rId996" xr:uid="{44AF7327-8DEE-4D9C-9985-074423374762}"/>
    <hyperlink ref="KBH147" r:id="rId997" xr:uid="{D0AE7293-1357-426A-9CDC-DC5490E10042}"/>
    <hyperlink ref="KBP147" r:id="rId998" xr:uid="{0FD20252-BEAB-41DB-B049-E8A5ACA922A0}"/>
    <hyperlink ref="KBX147" r:id="rId999" xr:uid="{A0F7D4C6-84BA-4E78-BEF0-56461273FA48}"/>
    <hyperlink ref="KCF147" r:id="rId1000" xr:uid="{BCE0F8DD-528C-4599-983B-DE7BF215EFE8}"/>
    <hyperlink ref="KCN147" r:id="rId1001" xr:uid="{26EAF954-6600-4C9E-BEDB-E58E904908FE}"/>
    <hyperlink ref="KCV147" r:id="rId1002" xr:uid="{11FA4539-BCBD-4A61-A624-4AB878A12E0E}"/>
    <hyperlink ref="KDD147" r:id="rId1003" xr:uid="{DC23FBE4-6BEA-47DF-8987-09BCC138A017}"/>
    <hyperlink ref="KDL147" r:id="rId1004" xr:uid="{A6C64742-CE7B-46D7-9BDC-2681B9AD0573}"/>
    <hyperlink ref="KDT147" r:id="rId1005" xr:uid="{84655D1E-BC7E-4D39-BB4F-DC03A0C3F1F5}"/>
    <hyperlink ref="KEB147" r:id="rId1006" xr:uid="{E1682E7E-258E-47C4-81A8-B555AF9A6625}"/>
    <hyperlink ref="KEJ147" r:id="rId1007" xr:uid="{49FAB2AE-2003-4D0D-B597-67283292F26A}"/>
    <hyperlink ref="KER147" r:id="rId1008" xr:uid="{045EB964-5A6C-492C-87B1-6627C863F089}"/>
    <hyperlink ref="KEZ147" r:id="rId1009" xr:uid="{43BC51DF-0A0E-483A-905B-5F0249C2AB5E}"/>
    <hyperlink ref="KFH147" r:id="rId1010" xr:uid="{15B83600-7CF4-4735-A3DB-5ECCAF4CABBA}"/>
    <hyperlink ref="KFP147" r:id="rId1011" xr:uid="{D7280A73-5764-4061-8BBA-F021F3DFDD39}"/>
    <hyperlink ref="KFX147" r:id="rId1012" xr:uid="{2AB692AA-18B7-4526-9CF0-1ACB24BB7240}"/>
    <hyperlink ref="KGF147" r:id="rId1013" xr:uid="{8DDA214E-4728-45A4-959C-49407C289E94}"/>
    <hyperlink ref="KGN147" r:id="rId1014" xr:uid="{59558E8D-849A-48B1-AAE8-AC6270BC59D6}"/>
    <hyperlink ref="KGV147" r:id="rId1015" xr:uid="{4D596BC1-6C91-4689-892E-050790FC405A}"/>
    <hyperlink ref="KHD147" r:id="rId1016" xr:uid="{71CB685D-06F1-4952-8E90-E4910D3C5BA0}"/>
    <hyperlink ref="KHL147" r:id="rId1017" xr:uid="{CFC74AF1-2A84-4876-8B21-48235D56D224}"/>
    <hyperlink ref="KHT147" r:id="rId1018" xr:uid="{D917A48F-1C4C-46F9-ADCD-2C6433802D14}"/>
    <hyperlink ref="KIB147" r:id="rId1019" xr:uid="{DF1A8764-ADB6-48C6-AD58-6A357AFF3106}"/>
    <hyperlink ref="KIJ147" r:id="rId1020" xr:uid="{DB9D1824-18D1-4024-BF00-8DA27354AA67}"/>
    <hyperlink ref="KIR147" r:id="rId1021" xr:uid="{31B312AA-5235-4828-9CC2-05FE78279297}"/>
    <hyperlink ref="KIZ147" r:id="rId1022" xr:uid="{ECBD6059-3A89-49AE-9AC6-A0BEA9963A72}"/>
    <hyperlink ref="KJH147" r:id="rId1023" xr:uid="{71C5B03A-77FA-4E29-BEC4-830784C5F8E1}"/>
    <hyperlink ref="KJP147" r:id="rId1024" xr:uid="{504D7B2B-45D8-4D4E-9FFC-ADD5E3C72E03}"/>
    <hyperlink ref="KJX147" r:id="rId1025" xr:uid="{FFBF38E1-A406-4457-9775-488BD6CFA9D3}"/>
    <hyperlink ref="KKF147" r:id="rId1026" xr:uid="{455E0F67-7FDE-47A8-8F9B-4884F3DD7EFC}"/>
    <hyperlink ref="KKN147" r:id="rId1027" xr:uid="{2A5AF0EA-AB1A-4A6D-A825-7023B9F593A5}"/>
    <hyperlink ref="KKV147" r:id="rId1028" xr:uid="{3E9009BE-3140-48FB-A542-E84B827E0F52}"/>
    <hyperlink ref="KLD147" r:id="rId1029" xr:uid="{D6260B0B-4F2F-4413-BC98-8BD7AF8830F8}"/>
    <hyperlink ref="KLL147" r:id="rId1030" xr:uid="{E2B8152C-39FE-4F48-A2BC-9C714F42B61F}"/>
    <hyperlink ref="KLT147" r:id="rId1031" xr:uid="{6A324151-EE4C-4D89-A7B2-45F161F072FD}"/>
    <hyperlink ref="KMB147" r:id="rId1032" xr:uid="{4C006DF0-3012-4582-9588-41E593E061E0}"/>
    <hyperlink ref="KMJ147" r:id="rId1033" xr:uid="{25F3FE3C-5EAF-410D-B4D3-B573C17C12DA}"/>
    <hyperlink ref="KMR147" r:id="rId1034" xr:uid="{A4B743B1-ECEB-4AA9-8253-87FE08B638B1}"/>
    <hyperlink ref="KMZ147" r:id="rId1035" xr:uid="{F6A6CD56-8292-417A-8BD7-66036750D578}"/>
    <hyperlink ref="KNH147" r:id="rId1036" xr:uid="{573AD8DF-B7B3-48BD-89A2-F4DC3FD6E856}"/>
    <hyperlink ref="KNP147" r:id="rId1037" xr:uid="{0B037C3E-52F6-47D3-A3FF-9ED7237C02FD}"/>
    <hyperlink ref="KNX147" r:id="rId1038" xr:uid="{9FBEA59D-EE4B-4E3E-B3DF-4CFB617CE9BC}"/>
    <hyperlink ref="KOF147" r:id="rId1039" xr:uid="{455845F1-3B75-4282-B766-C23A7D781CA7}"/>
    <hyperlink ref="KON147" r:id="rId1040" xr:uid="{F340DC23-13AD-4E86-8CC1-7D07DE390DD8}"/>
    <hyperlink ref="KOV147" r:id="rId1041" xr:uid="{4BBAFC2B-329D-451E-A627-8A0B75C152FC}"/>
    <hyperlink ref="KPD147" r:id="rId1042" xr:uid="{7376586B-37DC-4967-BCAC-A64CAFFFD61D}"/>
    <hyperlink ref="KPL147" r:id="rId1043" xr:uid="{48BE38E2-D121-48D6-9155-996BF3590DF9}"/>
    <hyperlink ref="KPT147" r:id="rId1044" xr:uid="{08F1E468-7F18-4C8A-9F3D-B490C070ACA3}"/>
    <hyperlink ref="KQB147" r:id="rId1045" xr:uid="{93183593-5022-42EC-95A8-4A2F60F9712D}"/>
    <hyperlink ref="KQJ147" r:id="rId1046" xr:uid="{F42F38D1-E8B7-41AA-B34C-6909B6CC24A7}"/>
    <hyperlink ref="KQR147" r:id="rId1047" xr:uid="{A4BE9AA8-08C7-4318-9ECE-170F023CD6B7}"/>
    <hyperlink ref="KQZ147" r:id="rId1048" xr:uid="{7461EDCF-98F3-4EC3-81B6-E16FB5832A66}"/>
    <hyperlink ref="KRH147" r:id="rId1049" xr:uid="{89FB9ECE-0571-447A-8D46-8281A2ECD81D}"/>
    <hyperlink ref="KRP147" r:id="rId1050" xr:uid="{50488C38-DDD8-42EF-AECB-9583D1DC9558}"/>
    <hyperlink ref="KRX147" r:id="rId1051" xr:uid="{0ADBD93C-75B2-4C04-B7C4-D284C636B0F8}"/>
    <hyperlink ref="KSF147" r:id="rId1052" xr:uid="{87EA2A46-8CD9-47C2-86DF-F939FC3F545D}"/>
    <hyperlink ref="KSN147" r:id="rId1053" xr:uid="{3CD7E21A-97CA-412B-B1DB-91013B2EB9BE}"/>
    <hyperlink ref="KSV147" r:id="rId1054" xr:uid="{A48A7486-D104-4646-BD48-0D6786D14A3F}"/>
    <hyperlink ref="KTD147" r:id="rId1055" xr:uid="{7F4A8441-EC6E-439C-B50D-9259CDC85109}"/>
    <hyperlink ref="KTL147" r:id="rId1056" xr:uid="{1CD54A9F-A712-48FB-95CB-B65098C650D0}"/>
    <hyperlink ref="KTT147" r:id="rId1057" xr:uid="{22F0BBAF-B4BB-4291-88C4-3E2C8CA9C5A7}"/>
    <hyperlink ref="KUB147" r:id="rId1058" xr:uid="{10FCCBB6-9918-4271-B25A-7AF05F049D88}"/>
    <hyperlink ref="KUJ147" r:id="rId1059" xr:uid="{9761D69F-0134-415D-AA28-6084D626D778}"/>
    <hyperlink ref="KUR147" r:id="rId1060" xr:uid="{D2908BDF-05D1-4C82-94A4-8685E307193B}"/>
    <hyperlink ref="KUZ147" r:id="rId1061" xr:uid="{925E1E28-FAA0-4A7A-B754-FEC2FE5A44A7}"/>
    <hyperlink ref="KVH147" r:id="rId1062" xr:uid="{5B81A4D2-5C4F-4F4B-842C-B7CED7E8FF97}"/>
    <hyperlink ref="KVP147" r:id="rId1063" xr:uid="{77C1F594-C738-463E-8832-1E10682653E3}"/>
    <hyperlink ref="KVX147" r:id="rId1064" xr:uid="{8EB1A52C-84CB-4979-928B-EEEDD9175A03}"/>
    <hyperlink ref="KWF147" r:id="rId1065" xr:uid="{5B8ADBF7-383E-4805-AF6C-BB373FE7060D}"/>
    <hyperlink ref="KWN147" r:id="rId1066" xr:uid="{21E8C3CC-0809-4E6D-B50B-24C48DFF386E}"/>
    <hyperlink ref="KWV147" r:id="rId1067" xr:uid="{77DADBA1-8C63-4DFA-BA8E-E759EE546E19}"/>
    <hyperlink ref="KXD147" r:id="rId1068" xr:uid="{5FF37271-AE40-4E69-B6B3-A734E275273C}"/>
    <hyperlink ref="KXL147" r:id="rId1069" xr:uid="{BE193689-CB09-46EF-9579-A0B239A9FB42}"/>
    <hyperlink ref="KXT147" r:id="rId1070" xr:uid="{6F043232-93D0-434C-9BD4-ECF413026617}"/>
    <hyperlink ref="KYB147" r:id="rId1071" xr:uid="{FDD5F988-2F66-41AE-9A2F-ACB073E690A2}"/>
    <hyperlink ref="KYJ147" r:id="rId1072" xr:uid="{E8DF4D43-D519-4F63-B1B8-BD8C107ADA3F}"/>
    <hyperlink ref="KYR147" r:id="rId1073" xr:uid="{D2CCE9AD-08AE-4F19-8B84-ABB44E10203F}"/>
    <hyperlink ref="KYZ147" r:id="rId1074" xr:uid="{2C5F1BA0-5920-4700-B0F4-D1C084296EB1}"/>
    <hyperlink ref="KZH147" r:id="rId1075" xr:uid="{00C75F30-7BA6-4D6A-AD18-B324980AD8D9}"/>
    <hyperlink ref="KZP147" r:id="rId1076" xr:uid="{63265FB3-8943-4490-A87A-4FF036F794C9}"/>
    <hyperlink ref="KZX147" r:id="rId1077" xr:uid="{8667ED10-9A55-4F1C-8D65-16681C0E1D1A}"/>
    <hyperlink ref="LAF147" r:id="rId1078" xr:uid="{4FFFD93D-21DD-45C1-94AD-F9BA4FFC086F}"/>
    <hyperlink ref="LAN147" r:id="rId1079" xr:uid="{2633C03F-4BFC-4582-BF71-0FBF6C98046B}"/>
    <hyperlink ref="LAV147" r:id="rId1080" xr:uid="{3745AAE9-6C73-4835-95B8-E64F2EF50A6F}"/>
    <hyperlink ref="LBD147" r:id="rId1081" xr:uid="{ED2DED88-6DB4-487E-AB5E-ABAE78E28310}"/>
    <hyperlink ref="LBL147" r:id="rId1082" xr:uid="{07C17FEC-4F82-4B7B-9119-6B7C3F55F5DE}"/>
    <hyperlink ref="LBT147" r:id="rId1083" xr:uid="{DF691007-8ADF-45A6-B8A1-582FAAB3DC2E}"/>
    <hyperlink ref="LCB147" r:id="rId1084" xr:uid="{FB48B6A2-C64B-4714-B813-E0C1D8D629DD}"/>
    <hyperlink ref="LCJ147" r:id="rId1085" xr:uid="{88F30917-63D6-4BE2-B080-5674EE74AD62}"/>
    <hyperlink ref="LCR147" r:id="rId1086" xr:uid="{E4BBA629-C37F-4E1B-AA96-54F6CBAE7BF1}"/>
    <hyperlink ref="LCZ147" r:id="rId1087" xr:uid="{01DD1329-D180-40F6-88A0-05FF810302E1}"/>
    <hyperlink ref="LDH147" r:id="rId1088" xr:uid="{14554BDA-F5E4-4362-B3B9-1EDCC1F711BE}"/>
    <hyperlink ref="LDP147" r:id="rId1089" xr:uid="{283C8AE5-2ED2-4D53-8E11-28CEB24ECAC7}"/>
    <hyperlink ref="LDX147" r:id="rId1090" xr:uid="{88896C48-D070-4260-9197-13BE65B024A7}"/>
    <hyperlink ref="LEF147" r:id="rId1091" xr:uid="{A9C8EDC7-8702-483F-A5E8-6E5D6B80B7F3}"/>
    <hyperlink ref="LEN147" r:id="rId1092" xr:uid="{0716CA65-201E-4D5E-87D7-BCF9D7A013C3}"/>
    <hyperlink ref="LEV147" r:id="rId1093" xr:uid="{F7136AF9-AD54-4702-B8EC-AF24F0E755DC}"/>
    <hyperlink ref="LFD147" r:id="rId1094" xr:uid="{DB7DF6C9-FDB7-44D7-B1C1-4546BEF9B542}"/>
    <hyperlink ref="LFL147" r:id="rId1095" xr:uid="{4EEE7FCC-FDB1-49D7-AB13-26E5502919DA}"/>
    <hyperlink ref="LFT147" r:id="rId1096" xr:uid="{80BB52C8-DC91-4E0E-80B6-0D1767F8F19E}"/>
    <hyperlink ref="LGB147" r:id="rId1097" xr:uid="{3E4F95F3-CA4D-4032-936D-EA27F4E309EB}"/>
    <hyperlink ref="LGJ147" r:id="rId1098" xr:uid="{72BF11EA-BB42-463E-ADB4-C365F0C3E99E}"/>
    <hyperlink ref="LGR147" r:id="rId1099" xr:uid="{F1FC7C21-E8C7-40B6-AC0A-55B2ECD30974}"/>
    <hyperlink ref="LGZ147" r:id="rId1100" xr:uid="{FDAF30CE-AA57-4A8D-A456-D3BF1B5A6883}"/>
    <hyperlink ref="LHH147" r:id="rId1101" xr:uid="{36B8865F-6114-4E55-95FA-53A1E9373DC1}"/>
    <hyperlink ref="LHP147" r:id="rId1102" xr:uid="{5D7C6B78-D455-45F1-B171-6ABFDF3361C1}"/>
    <hyperlink ref="LHX147" r:id="rId1103" xr:uid="{D10E3E2F-ECD9-42D4-9DF5-8FA2B41A218F}"/>
    <hyperlink ref="LIF147" r:id="rId1104" xr:uid="{91BD695F-D458-423B-A0D8-4891E44E364C}"/>
    <hyperlink ref="LIN147" r:id="rId1105" xr:uid="{0722E3C1-3220-4FA6-8080-E34598C1DEAE}"/>
    <hyperlink ref="LIV147" r:id="rId1106" xr:uid="{85AF4EA5-343D-46DA-834C-0DF71E18686B}"/>
    <hyperlink ref="LJD147" r:id="rId1107" xr:uid="{C005E06B-8E4D-4FE9-BF87-6B583B6C19C9}"/>
    <hyperlink ref="LJL147" r:id="rId1108" xr:uid="{2D554F33-6E1A-4154-B805-73382969FD74}"/>
    <hyperlink ref="LJT147" r:id="rId1109" xr:uid="{F994F570-66D1-4B06-A642-20E35F1909D5}"/>
    <hyperlink ref="LKB147" r:id="rId1110" xr:uid="{DBED2956-81CC-44F2-B6DA-C889B0E15BB8}"/>
    <hyperlink ref="LKJ147" r:id="rId1111" xr:uid="{C9C7AD1A-D95F-45A2-9904-10DF054184E4}"/>
    <hyperlink ref="LKR147" r:id="rId1112" xr:uid="{989871C8-8B1C-44FD-A91E-6ACC30130D7E}"/>
    <hyperlink ref="LKZ147" r:id="rId1113" xr:uid="{93D86E19-8DC3-4130-B5BF-9AC1FB05015B}"/>
    <hyperlink ref="LLH147" r:id="rId1114" xr:uid="{944C678D-8C23-4DE5-AE9E-1749B56931B5}"/>
    <hyperlink ref="LLP147" r:id="rId1115" xr:uid="{FD91DBCA-8492-406A-882F-63F1D1456927}"/>
    <hyperlink ref="LLX147" r:id="rId1116" xr:uid="{C4EA7716-5163-41EE-84D4-64D651787B1F}"/>
    <hyperlink ref="LMF147" r:id="rId1117" xr:uid="{4585C6AF-F1EB-4B1C-9C3E-70F593A2B7D5}"/>
    <hyperlink ref="LMN147" r:id="rId1118" xr:uid="{A6E17380-FA6C-4F6C-AF44-879FBE520A41}"/>
    <hyperlink ref="LMV147" r:id="rId1119" xr:uid="{0FEA5167-ABB8-465D-9EB8-C435F399DE00}"/>
    <hyperlink ref="LND147" r:id="rId1120" xr:uid="{5B2C5BAB-29FC-4361-BE31-6B8EE5798D06}"/>
    <hyperlink ref="LNL147" r:id="rId1121" xr:uid="{D6C53EA8-07F5-4FC8-9B7C-5EF37EBF4AF6}"/>
    <hyperlink ref="LNT147" r:id="rId1122" xr:uid="{DD7C1A64-B28C-45B3-9A8E-8AC2A8DE6569}"/>
    <hyperlink ref="LOB147" r:id="rId1123" xr:uid="{962C8272-D78D-4B85-A62F-6F89F8D7F544}"/>
    <hyperlink ref="LOJ147" r:id="rId1124" xr:uid="{3C4F5717-954F-46FA-8F34-A41915D5DB48}"/>
    <hyperlink ref="LOR147" r:id="rId1125" xr:uid="{0D6AD59F-EE6E-406F-979F-CF1B78D58026}"/>
    <hyperlink ref="LOZ147" r:id="rId1126" xr:uid="{73C85F4A-2C1A-449E-9FF8-8CE56086A79B}"/>
    <hyperlink ref="LPH147" r:id="rId1127" xr:uid="{94E4F19B-5326-4BC5-B2DA-81ACDCFBDF42}"/>
    <hyperlink ref="LPP147" r:id="rId1128" xr:uid="{C2F47E25-0CD1-4245-AEE4-EE5D216015DB}"/>
    <hyperlink ref="LPX147" r:id="rId1129" xr:uid="{C7B560A0-C19A-4283-B4DB-1FF4F35146D5}"/>
    <hyperlink ref="LQF147" r:id="rId1130" xr:uid="{D9DE7CF1-989F-4205-A09C-FECDF4F3A8EE}"/>
    <hyperlink ref="LQN147" r:id="rId1131" xr:uid="{C3C6B600-5624-49D4-8A88-43BDFC9E2816}"/>
    <hyperlink ref="LQV147" r:id="rId1132" xr:uid="{8806D089-CABD-4205-9BA4-43A5A2D477CF}"/>
    <hyperlink ref="LRD147" r:id="rId1133" xr:uid="{BE9927FD-A6B4-4CAF-8CB8-771C91C1A7A0}"/>
    <hyperlink ref="LRL147" r:id="rId1134" xr:uid="{0738AF8C-AFB5-4971-92F8-50774FD29485}"/>
    <hyperlink ref="LRT147" r:id="rId1135" xr:uid="{C25478BD-FE30-41CC-A42B-88A2ADD6C591}"/>
    <hyperlink ref="LSB147" r:id="rId1136" xr:uid="{E1682C6A-B056-426D-AA3B-F4CBA545A8EE}"/>
    <hyperlink ref="LSJ147" r:id="rId1137" xr:uid="{F834B3EB-46BE-4D37-AA59-CFED66BAA24B}"/>
    <hyperlink ref="LSR147" r:id="rId1138" xr:uid="{DCED1C50-3129-4799-8884-4AE0AC28DC63}"/>
    <hyperlink ref="LSZ147" r:id="rId1139" xr:uid="{72E4A9BC-B171-4EB7-A4C1-0668F5CF0738}"/>
    <hyperlink ref="LTH147" r:id="rId1140" xr:uid="{85D5CDE5-AB74-4963-873D-FCE0AA01CEDF}"/>
    <hyperlink ref="LTP147" r:id="rId1141" xr:uid="{2B652194-9311-4238-8D10-CF884B958455}"/>
    <hyperlink ref="LTX147" r:id="rId1142" xr:uid="{66045173-7E66-4F4B-8A4F-524FFC7C0915}"/>
    <hyperlink ref="LUF147" r:id="rId1143" xr:uid="{FED2276C-5D34-4564-BCB4-78E7165921FB}"/>
    <hyperlink ref="LUN147" r:id="rId1144" xr:uid="{22B17C5F-FE45-49A9-B647-351C874A971B}"/>
    <hyperlink ref="LUV147" r:id="rId1145" xr:uid="{B49AEF6A-9A84-48C4-AA7D-06529242D0E2}"/>
    <hyperlink ref="LVD147" r:id="rId1146" xr:uid="{D130339A-8521-4554-BADC-78EA59815DA2}"/>
    <hyperlink ref="LVL147" r:id="rId1147" xr:uid="{5DFC574C-9324-4B20-AFB0-33321D7762DB}"/>
    <hyperlink ref="LVT147" r:id="rId1148" xr:uid="{1A508624-ED20-4FD6-A9CB-F87C777A48EA}"/>
    <hyperlink ref="LWB147" r:id="rId1149" xr:uid="{C9EED545-889E-4D71-9685-9BD675E02D77}"/>
    <hyperlink ref="LWJ147" r:id="rId1150" xr:uid="{BE1C21B5-6B45-413E-B24C-480EACB1D1E1}"/>
    <hyperlink ref="LWR147" r:id="rId1151" xr:uid="{D06BDE73-B638-4CBE-B2D6-CAAE27EEFC19}"/>
    <hyperlink ref="LWZ147" r:id="rId1152" xr:uid="{2A02FA70-B21E-45BC-AAE5-1307ECF30C9F}"/>
    <hyperlink ref="LXH147" r:id="rId1153" xr:uid="{0A3E354F-BFA4-4BC2-9511-2D7600002F01}"/>
    <hyperlink ref="LXP147" r:id="rId1154" xr:uid="{2E449EBF-8469-4453-A311-0AE5F21D541F}"/>
    <hyperlink ref="LXX147" r:id="rId1155" xr:uid="{043042EF-09E5-49FD-B88D-A9B67AAE437E}"/>
    <hyperlink ref="LYF147" r:id="rId1156" xr:uid="{BBA5A31E-B3DB-49F6-B9B2-1CE0D5074C17}"/>
    <hyperlink ref="LYN147" r:id="rId1157" xr:uid="{A7DAE928-8ED4-4E08-BBFA-0889A3ACF77F}"/>
    <hyperlink ref="LYV147" r:id="rId1158" xr:uid="{DE28C4CA-920D-4F55-94D1-73C786A84E15}"/>
    <hyperlink ref="LZD147" r:id="rId1159" xr:uid="{74FBA9CD-2EA7-4EB3-B9EB-43428C48A7A9}"/>
    <hyperlink ref="LZL147" r:id="rId1160" xr:uid="{9D3C9B81-9BB9-4957-99CB-4C3A639FD3E6}"/>
    <hyperlink ref="LZT147" r:id="rId1161" xr:uid="{F0A2198E-A0BE-44F8-B7FD-4F41D5024D85}"/>
    <hyperlink ref="MAB147" r:id="rId1162" xr:uid="{55DA9DEF-F677-4057-8045-EC1C217F9AB8}"/>
    <hyperlink ref="MAJ147" r:id="rId1163" xr:uid="{23565247-A0EB-4603-A436-3824736D1C55}"/>
    <hyperlink ref="MAR147" r:id="rId1164" xr:uid="{03986BBD-E3AF-4AE2-81CD-A88417933215}"/>
    <hyperlink ref="MAZ147" r:id="rId1165" xr:uid="{8CBD410C-A9F8-4E1E-B624-2C4FE57826C0}"/>
    <hyperlink ref="MBH147" r:id="rId1166" xr:uid="{541C4244-3833-4B76-B2B8-D1E31CB5F59F}"/>
    <hyperlink ref="MBP147" r:id="rId1167" xr:uid="{7B69D544-0D27-4431-BA7F-159CC698EEE8}"/>
    <hyperlink ref="MBX147" r:id="rId1168" xr:uid="{BDF23171-092E-4A5E-B9B8-B2E5D82B1BB2}"/>
    <hyperlink ref="MCF147" r:id="rId1169" xr:uid="{2B34A21B-4527-445A-A787-46C37E107D10}"/>
    <hyperlink ref="MCN147" r:id="rId1170" xr:uid="{317F3A48-0F03-4E62-B616-D12EC591630B}"/>
    <hyperlink ref="MCV147" r:id="rId1171" xr:uid="{84450103-D9C1-4CFB-9C59-50A1CF400EC0}"/>
    <hyperlink ref="MDD147" r:id="rId1172" xr:uid="{D2A86154-01C7-41E8-A428-852C7A2F591D}"/>
    <hyperlink ref="MDL147" r:id="rId1173" xr:uid="{ABEC6164-A566-4992-B163-A5B621745D37}"/>
    <hyperlink ref="MDT147" r:id="rId1174" xr:uid="{2553FE55-59A0-4BC8-8F1F-74725388B413}"/>
    <hyperlink ref="MEB147" r:id="rId1175" xr:uid="{D18EACE2-6EA2-4E75-8DBE-E7039FC97014}"/>
    <hyperlink ref="MEJ147" r:id="rId1176" xr:uid="{B8E14DFA-BB9C-492C-B3E9-A5FB544E6000}"/>
    <hyperlink ref="MER147" r:id="rId1177" xr:uid="{B938A8A9-D75F-4F24-9DBF-00970334DE54}"/>
    <hyperlink ref="MEZ147" r:id="rId1178" xr:uid="{A4D7AC7F-235B-40FC-9911-EBB5C896414D}"/>
    <hyperlink ref="MFH147" r:id="rId1179" xr:uid="{A5FD1C6E-8F2A-494D-AEB6-DE4379C4A1E3}"/>
    <hyperlink ref="MFP147" r:id="rId1180" xr:uid="{849C702F-1C37-425B-80C4-185F7798C8FC}"/>
    <hyperlink ref="MFX147" r:id="rId1181" xr:uid="{B07DD852-F179-4EA2-900D-8C8379C66CF2}"/>
    <hyperlink ref="MGF147" r:id="rId1182" xr:uid="{8E47588E-F6C7-4A1C-91B5-2A3D9E6A76ED}"/>
    <hyperlink ref="MGN147" r:id="rId1183" xr:uid="{4883E022-41AD-442B-A2A3-4FE1B1734F5B}"/>
    <hyperlink ref="MGV147" r:id="rId1184" xr:uid="{D5BA6038-C6F6-430E-B395-82CC446B1789}"/>
    <hyperlink ref="MHD147" r:id="rId1185" xr:uid="{D0DD0EAF-BA7A-4B33-ADC5-DC5DA9E3174E}"/>
    <hyperlink ref="MHL147" r:id="rId1186" xr:uid="{7DE7ED62-AF15-4844-B3B1-3F1E7D583982}"/>
    <hyperlink ref="MHT147" r:id="rId1187" xr:uid="{EDDDAAAA-5434-4C39-BAC2-E6C0185B0FD6}"/>
    <hyperlink ref="MIB147" r:id="rId1188" xr:uid="{CE25A5A8-3700-4E87-A705-C7DF6BF6EE3D}"/>
    <hyperlink ref="MIJ147" r:id="rId1189" xr:uid="{2358773F-7ED7-443E-92DB-698265988AC1}"/>
    <hyperlink ref="MIR147" r:id="rId1190" xr:uid="{0614FD90-6763-4F9C-B12C-7814F21636C5}"/>
    <hyperlink ref="MIZ147" r:id="rId1191" xr:uid="{09153E82-178F-4CAC-9F08-B024585F045B}"/>
    <hyperlink ref="MJH147" r:id="rId1192" xr:uid="{6948C569-2CD5-412D-B9B2-B027408BAD38}"/>
    <hyperlink ref="MJP147" r:id="rId1193" xr:uid="{1ED0A719-8E61-4969-B38C-70AA714ADF12}"/>
    <hyperlink ref="MJX147" r:id="rId1194" xr:uid="{C359AD7E-5BBB-4EF6-AAD6-D15B1FA18286}"/>
    <hyperlink ref="MKF147" r:id="rId1195" xr:uid="{39BF30CC-E570-4DE5-93EB-DE63BDE05F05}"/>
    <hyperlink ref="MKN147" r:id="rId1196" xr:uid="{06A82064-60D5-43A9-BF05-55E35159FADF}"/>
    <hyperlink ref="MKV147" r:id="rId1197" xr:uid="{B356FF5B-29A9-4D96-95BC-E803DE7520F7}"/>
    <hyperlink ref="MLD147" r:id="rId1198" xr:uid="{DF38EEDB-266D-41A9-8CC9-8C57F24BBEB2}"/>
    <hyperlink ref="MLL147" r:id="rId1199" xr:uid="{8D49C38C-9FFC-472E-AF89-67238A883AFD}"/>
    <hyperlink ref="MLT147" r:id="rId1200" xr:uid="{A02E89DE-70EE-432B-92CF-50EFED28BED7}"/>
    <hyperlink ref="MMB147" r:id="rId1201" xr:uid="{3A513A66-C266-4FA2-88D8-3CCE289080E5}"/>
    <hyperlink ref="MMJ147" r:id="rId1202" xr:uid="{8CC19265-801E-4B9D-8DCB-726DC34AD94E}"/>
    <hyperlink ref="MMR147" r:id="rId1203" xr:uid="{15C043C7-502C-490B-B418-B574584254D4}"/>
    <hyperlink ref="MMZ147" r:id="rId1204" xr:uid="{CB7D9FBA-1F09-41A1-85F2-1341744CBFC1}"/>
    <hyperlink ref="MNH147" r:id="rId1205" xr:uid="{98065941-3D90-4D9F-9821-CB708CA51BC7}"/>
    <hyperlink ref="MNP147" r:id="rId1206" xr:uid="{3519B6EB-B623-4B4B-83DE-EF96928566E5}"/>
    <hyperlink ref="MNX147" r:id="rId1207" xr:uid="{A5F5EE4D-BE78-4AB6-8ABC-C8C47C37740E}"/>
    <hyperlink ref="MOF147" r:id="rId1208" xr:uid="{666B7324-7724-43AD-8004-45A274B56A59}"/>
    <hyperlink ref="MON147" r:id="rId1209" xr:uid="{C00478EC-B38A-4D7E-B5C7-2E2229BFFED7}"/>
    <hyperlink ref="MOV147" r:id="rId1210" xr:uid="{831A5A83-3E3C-4F64-A7CA-2D86600FC361}"/>
    <hyperlink ref="MPD147" r:id="rId1211" xr:uid="{0D5F5D45-BDB9-4701-AABD-16A04D31448D}"/>
    <hyperlink ref="MPL147" r:id="rId1212" xr:uid="{950E34E1-F428-4F39-A367-9CF5E47D2478}"/>
    <hyperlink ref="MPT147" r:id="rId1213" xr:uid="{F008926E-1061-4FBF-B6C7-C9509975629C}"/>
    <hyperlink ref="MQB147" r:id="rId1214" xr:uid="{98CC414B-21A4-4107-B617-145D4988E399}"/>
    <hyperlink ref="MQJ147" r:id="rId1215" xr:uid="{08DB27DA-B6F3-4FD6-BFCC-6EF2F4DC8CFB}"/>
    <hyperlink ref="MQR147" r:id="rId1216" xr:uid="{15D259EE-58EC-499D-A3A5-FA52220041BA}"/>
    <hyperlink ref="MQZ147" r:id="rId1217" xr:uid="{F9C73AAA-2552-4036-B780-AC6589CEE0A4}"/>
    <hyperlink ref="MRH147" r:id="rId1218" xr:uid="{726BE503-2762-4825-9192-C663680B6C76}"/>
    <hyperlink ref="MRP147" r:id="rId1219" xr:uid="{13A8EB5C-DBF5-41DF-902C-683B1718686A}"/>
    <hyperlink ref="MRX147" r:id="rId1220" xr:uid="{873F313C-591C-4729-ADE0-994B7B53DE36}"/>
    <hyperlink ref="MSF147" r:id="rId1221" xr:uid="{E35BE3B8-51A2-4219-B9A1-1F5271A8E369}"/>
    <hyperlink ref="MSN147" r:id="rId1222" xr:uid="{002B8143-04BF-4893-A6A6-178311F0EAE8}"/>
    <hyperlink ref="MSV147" r:id="rId1223" xr:uid="{BBE0EBDF-3601-42F2-B93C-13635214E976}"/>
    <hyperlink ref="MTD147" r:id="rId1224" xr:uid="{2A246E82-4196-4771-BEB1-015B7BC5AD86}"/>
    <hyperlink ref="MTL147" r:id="rId1225" xr:uid="{C8C3E818-BACC-4283-9905-1E79B23675E2}"/>
    <hyperlink ref="MTT147" r:id="rId1226" xr:uid="{6E24BCCE-DC42-4A2C-A302-175D7A5DDA85}"/>
    <hyperlink ref="MUB147" r:id="rId1227" xr:uid="{AFE9BBEA-B0D3-41EF-A9FE-74B3E74EDC46}"/>
    <hyperlink ref="MUJ147" r:id="rId1228" xr:uid="{056CFF7A-AD80-41D8-921D-43E7A4A453D7}"/>
    <hyperlink ref="MUR147" r:id="rId1229" xr:uid="{C70B3456-887B-43B9-870E-36AB61EE9ABB}"/>
    <hyperlink ref="MUZ147" r:id="rId1230" xr:uid="{65623413-E2D4-45A2-B7F6-E6F001571AB2}"/>
    <hyperlink ref="MVH147" r:id="rId1231" xr:uid="{AA6550C9-3E74-4ABB-8A4C-00515278A761}"/>
    <hyperlink ref="MVP147" r:id="rId1232" xr:uid="{137A34F8-55E9-4A66-AE65-4CE35D0A9233}"/>
    <hyperlink ref="MVX147" r:id="rId1233" xr:uid="{A6FBBD41-7395-4C26-9ACD-7ACDAD033465}"/>
    <hyperlink ref="MWF147" r:id="rId1234" xr:uid="{C4F6AA41-DB48-4549-A07C-A6ABDCDFB46B}"/>
    <hyperlink ref="MWN147" r:id="rId1235" xr:uid="{B135F9B8-5510-40F6-8C39-2F8DBB5EEC0B}"/>
    <hyperlink ref="MWV147" r:id="rId1236" xr:uid="{B5B3136C-E5D2-422A-B5B8-6D0AF2D6A5AC}"/>
    <hyperlink ref="MXD147" r:id="rId1237" xr:uid="{60D48765-CC46-4F1E-B986-00317E4C5FCA}"/>
    <hyperlink ref="MXL147" r:id="rId1238" xr:uid="{B3BAA3DF-153C-4965-BFD0-3388D00DE0DC}"/>
    <hyperlink ref="MXT147" r:id="rId1239" xr:uid="{D7904F37-720B-4992-88F4-E9B4B9A206B9}"/>
    <hyperlink ref="MYB147" r:id="rId1240" xr:uid="{54318266-D5DA-4972-A4EA-2C07DBF795E0}"/>
    <hyperlink ref="MYJ147" r:id="rId1241" xr:uid="{C1AB9AC1-BE0D-4852-A86F-B4F0D0B94E6D}"/>
    <hyperlink ref="MYR147" r:id="rId1242" xr:uid="{7A303F3E-D3A5-4C03-92E8-7BD33B315219}"/>
    <hyperlink ref="MYZ147" r:id="rId1243" xr:uid="{8E1CD128-663F-4616-819C-779CE789DC55}"/>
    <hyperlink ref="MZH147" r:id="rId1244" xr:uid="{3388194C-31C8-4BD1-9416-8F27FEA59253}"/>
    <hyperlink ref="MZP147" r:id="rId1245" xr:uid="{C540B847-4880-4339-9532-108AA4D3C374}"/>
    <hyperlink ref="MZX147" r:id="rId1246" xr:uid="{4BFD4771-9DDD-4AAE-B2FB-D1DD649F6562}"/>
    <hyperlink ref="NAF147" r:id="rId1247" xr:uid="{ADF276ED-E301-45EC-9F53-23CA5DFF534A}"/>
    <hyperlink ref="NAN147" r:id="rId1248" xr:uid="{63B00602-3682-4685-9597-EB55EC8F7C6C}"/>
    <hyperlink ref="NAV147" r:id="rId1249" xr:uid="{DC333083-44BA-4C66-A624-04497A2A3319}"/>
    <hyperlink ref="NBD147" r:id="rId1250" xr:uid="{0233543C-A2C0-4623-98DF-6DA29E123004}"/>
    <hyperlink ref="NBL147" r:id="rId1251" xr:uid="{0A66A634-6228-47CA-94AE-37E836BE4EF3}"/>
    <hyperlink ref="NBT147" r:id="rId1252" xr:uid="{DD4C7B86-E58B-46D8-8456-9260D3481B11}"/>
    <hyperlink ref="NCB147" r:id="rId1253" xr:uid="{26CCFABC-E614-42E0-B971-774C08D66F17}"/>
    <hyperlink ref="NCJ147" r:id="rId1254" xr:uid="{2DBAC161-B1F9-43DF-A7EE-5BD8DC1655CB}"/>
    <hyperlink ref="NCR147" r:id="rId1255" xr:uid="{8E21FA50-996A-4833-AEBA-49A4AC3F4657}"/>
    <hyperlink ref="NCZ147" r:id="rId1256" xr:uid="{56A4C7F2-5F84-469D-A898-C8C7A3C3D872}"/>
    <hyperlink ref="NDH147" r:id="rId1257" xr:uid="{EB54F293-B8F4-425A-BF37-C76634194BCD}"/>
    <hyperlink ref="NDP147" r:id="rId1258" xr:uid="{D8ABF547-19C3-42C9-99E3-3F24A88B58F8}"/>
    <hyperlink ref="NDX147" r:id="rId1259" xr:uid="{41B9130A-3266-49A4-8C76-38882A034A3C}"/>
    <hyperlink ref="NEF147" r:id="rId1260" xr:uid="{C753AEB7-5BC9-422A-824B-D59A83460FDC}"/>
    <hyperlink ref="NEN147" r:id="rId1261" xr:uid="{6696540B-36DC-4ED5-976F-C4C0C62FF5F7}"/>
    <hyperlink ref="NEV147" r:id="rId1262" xr:uid="{96AA8A30-75F0-4B22-BCC5-A7CA8432D208}"/>
    <hyperlink ref="NFD147" r:id="rId1263" xr:uid="{EB213CF4-3E37-43BA-AD89-9B898EBA9929}"/>
    <hyperlink ref="NFL147" r:id="rId1264" xr:uid="{39866365-4AD1-4F6D-B501-889F9C6BD8B0}"/>
    <hyperlink ref="NFT147" r:id="rId1265" xr:uid="{5C5F5FCD-AC67-4B01-87FD-C68D00539F99}"/>
    <hyperlink ref="NGB147" r:id="rId1266" xr:uid="{9B2B9FDE-36CF-4690-B34E-B1880A0E7BA6}"/>
    <hyperlink ref="NGJ147" r:id="rId1267" xr:uid="{BCEF8686-907D-4E91-ACE8-D49D81072DA4}"/>
    <hyperlink ref="NGR147" r:id="rId1268" xr:uid="{EBBED1E5-4890-46CC-B7AE-9C47E85DE67C}"/>
    <hyperlink ref="NGZ147" r:id="rId1269" xr:uid="{8A1D5616-7CAD-4449-BECB-07AE1F208FD5}"/>
    <hyperlink ref="NHH147" r:id="rId1270" xr:uid="{5EEF05B4-6BB8-4DB1-B633-BAC54E675AB0}"/>
    <hyperlink ref="NHP147" r:id="rId1271" xr:uid="{31484CB8-4234-41B9-A8BD-3D72DD4EC1CF}"/>
    <hyperlink ref="NHX147" r:id="rId1272" xr:uid="{B2438F08-4C05-4E3B-A35B-1B1C4A14C9D5}"/>
    <hyperlink ref="NIF147" r:id="rId1273" xr:uid="{D7A24406-99A9-4531-8DA5-5F1E7955BD81}"/>
    <hyperlink ref="NIN147" r:id="rId1274" xr:uid="{6C520A5A-3E84-4A65-97B6-E6F919BB1283}"/>
    <hyperlink ref="NIV147" r:id="rId1275" xr:uid="{87ED1A04-2E98-48E2-80F5-8495B3407C4F}"/>
    <hyperlink ref="NJD147" r:id="rId1276" xr:uid="{45C65B9A-A0B2-478E-8543-18DC65717786}"/>
    <hyperlink ref="NJL147" r:id="rId1277" xr:uid="{D7C78516-8F23-46DE-93BE-A763E4A56A98}"/>
    <hyperlink ref="NJT147" r:id="rId1278" xr:uid="{D35757BA-1B43-4B56-BEBE-46C66AFA9E77}"/>
    <hyperlink ref="NKB147" r:id="rId1279" xr:uid="{DD8766DC-953F-4E70-BE67-FE3931146C99}"/>
    <hyperlink ref="NKJ147" r:id="rId1280" xr:uid="{1A2903BC-0280-4B77-996C-B9629F67B484}"/>
    <hyperlink ref="NKR147" r:id="rId1281" xr:uid="{469791EE-76DB-4E21-9F36-02B8B77AD086}"/>
    <hyperlink ref="NKZ147" r:id="rId1282" xr:uid="{919B0685-F12D-4F22-977E-04288B314411}"/>
    <hyperlink ref="NLH147" r:id="rId1283" xr:uid="{6D916042-99F2-4280-8E4A-0C17C9A0EB58}"/>
    <hyperlink ref="NLP147" r:id="rId1284" xr:uid="{98EA98D7-7002-4065-9AAF-409CEC726CAB}"/>
    <hyperlink ref="NLX147" r:id="rId1285" xr:uid="{D1BCC120-A068-4157-8FD1-B01DF0AEB1A6}"/>
    <hyperlink ref="NMF147" r:id="rId1286" xr:uid="{FD1ADE13-46B6-4F3A-8EE7-B49B1D96701A}"/>
    <hyperlink ref="NMN147" r:id="rId1287" xr:uid="{A1CA13DC-AF7A-4B8D-A540-A652B24108B6}"/>
    <hyperlink ref="NMV147" r:id="rId1288" xr:uid="{5F4761C3-1F64-41CA-84AF-317FCBD640F7}"/>
    <hyperlink ref="NND147" r:id="rId1289" xr:uid="{87914430-15A1-4CC8-9573-6E95C09B4670}"/>
    <hyperlink ref="NNL147" r:id="rId1290" xr:uid="{084517AA-9EBB-4064-8C22-035CF2C00692}"/>
    <hyperlink ref="NNT147" r:id="rId1291" xr:uid="{981FB2E2-F8D9-4DC2-A794-FE89A952F3CD}"/>
    <hyperlink ref="NOB147" r:id="rId1292" xr:uid="{3C93045A-1AD6-4DCE-87A2-B09941D67AE1}"/>
    <hyperlink ref="NOJ147" r:id="rId1293" xr:uid="{9A992749-D47E-445D-8AC1-8F0E84EDCB13}"/>
    <hyperlink ref="NOR147" r:id="rId1294" xr:uid="{1CAD39B1-8508-4F2E-B790-66EAC012F466}"/>
    <hyperlink ref="NOZ147" r:id="rId1295" xr:uid="{2539595F-093D-4BB5-8517-16B1F2A210C2}"/>
    <hyperlink ref="NPH147" r:id="rId1296" xr:uid="{65D213C0-6260-4BBE-9D18-96EF1F05DE61}"/>
    <hyperlink ref="NPP147" r:id="rId1297" xr:uid="{A9C53184-F1E2-439F-BE2E-C48B8E5D3DC1}"/>
    <hyperlink ref="NPX147" r:id="rId1298" xr:uid="{7AF63DA1-5D55-48AD-82D5-345F3153A14D}"/>
    <hyperlink ref="NQF147" r:id="rId1299" xr:uid="{8E9849E1-A3E5-4645-AB3B-88444F823A7A}"/>
    <hyperlink ref="NQN147" r:id="rId1300" xr:uid="{FA263F9F-C0F0-4463-BDCA-7D674E41C454}"/>
    <hyperlink ref="NQV147" r:id="rId1301" xr:uid="{AEFC6027-FCE4-410E-9667-2E281E93C10F}"/>
    <hyperlink ref="NRD147" r:id="rId1302" xr:uid="{A7858A45-3229-420A-B7AB-76F7A2569B93}"/>
    <hyperlink ref="NRL147" r:id="rId1303" xr:uid="{5E58E34C-3DD9-400F-B669-02888FB3FA2F}"/>
    <hyperlink ref="NRT147" r:id="rId1304" xr:uid="{B2306F80-87B4-4FEE-B7CB-4ABF551B1CF0}"/>
    <hyperlink ref="NSB147" r:id="rId1305" xr:uid="{53A34CA0-FCDA-40FD-878D-EFD07628BCBA}"/>
    <hyperlink ref="NSJ147" r:id="rId1306" xr:uid="{0A823E7A-E1C2-4961-BE2D-57CCF7094853}"/>
    <hyperlink ref="NSR147" r:id="rId1307" xr:uid="{5D9726D2-CD12-4CAA-B9EB-CBD6BB251FB3}"/>
    <hyperlink ref="NSZ147" r:id="rId1308" xr:uid="{055EADF5-C768-47C4-9CBE-B8E0776DEC19}"/>
    <hyperlink ref="NTH147" r:id="rId1309" xr:uid="{685223AA-A86B-48EB-BF55-137B83943ACC}"/>
    <hyperlink ref="NTP147" r:id="rId1310" xr:uid="{1B3F49E3-3474-4350-A65A-25EEBFAB371E}"/>
    <hyperlink ref="NTX147" r:id="rId1311" xr:uid="{C8BB3216-D680-4FEC-92E3-27354B12F431}"/>
    <hyperlink ref="NUF147" r:id="rId1312" xr:uid="{685ED66F-6A03-46DF-8188-B608548C478D}"/>
    <hyperlink ref="NUN147" r:id="rId1313" xr:uid="{0AEECFB8-AFB9-48CC-9138-06D0A756158E}"/>
    <hyperlink ref="NUV147" r:id="rId1314" xr:uid="{561685F6-229B-4D84-8E7C-39CF36949161}"/>
    <hyperlink ref="NVD147" r:id="rId1315" xr:uid="{D82D53C7-0BAD-41AF-936D-8D68D24A2094}"/>
    <hyperlink ref="NVL147" r:id="rId1316" xr:uid="{8E89DDFC-69E3-4264-854D-391E0548EB40}"/>
    <hyperlink ref="NVT147" r:id="rId1317" xr:uid="{C6FD2FB8-B452-4B07-9150-90F50660948A}"/>
    <hyperlink ref="NWB147" r:id="rId1318" xr:uid="{28382A8E-455F-4E54-9FC0-820356E5495F}"/>
    <hyperlink ref="NWJ147" r:id="rId1319" xr:uid="{1C247F5F-C054-4B8A-A1E7-026A454AFA42}"/>
    <hyperlink ref="NWR147" r:id="rId1320" xr:uid="{48C2EE3C-64A2-4ACC-A7AD-5A774D94A75C}"/>
    <hyperlink ref="NWZ147" r:id="rId1321" xr:uid="{29514DCD-0B43-4073-925A-D56E170A71C0}"/>
    <hyperlink ref="NXH147" r:id="rId1322" xr:uid="{E9FF5240-D3A9-4C32-BAAF-D2E738D801A0}"/>
    <hyperlink ref="NXP147" r:id="rId1323" xr:uid="{23997585-BEDD-4D55-8198-0B0712709C85}"/>
    <hyperlink ref="NXX147" r:id="rId1324" xr:uid="{180AB8E3-F3DC-47D8-830B-4475387F95FA}"/>
    <hyperlink ref="NYF147" r:id="rId1325" xr:uid="{E7E51BFD-B4B8-41A9-ABAF-9B13E6D15AF6}"/>
    <hyperlink ref="NYN147" r:id="rId1326" xr:uid="{B268B762-A20C-4EA4-A0E6-B707902E2965}"/>
    <hyperlink ref="NYV147" r:id="rId1327" xr:uid="{38C73846-7171-4359-9FEE-0831B726D45D}"/>
    <hyperlink ref="NZD147" r:id="rId1328" xr:uid="{1B930EED-1D21-4958-973C-A82EE8D59158}"/>
    <hyperlink ref="NZL147" r:id="rId1329" xr:uid="{3104EDE5-1145-4F11-BECF-0311C2CCC2B2}"/>
    <hyperlink ref="NZT147" r:id="rId1330" xr:uid="{C0446419-9F65-4317-B5DA-52B140531B3C}"/>
    <hyperlink ref="OAB147" r:id="rId1331" xr:uid="{DE28A046-8B6A-409D-BE89-7102E5E431EA}"/>
    <hyperlink ref="OAJ147" r:id="rId1332" xr:uid="{DC2DBA21-67D7-4214-94B0-63B4AB044978}"/>
    <hyperlink ref="OAR147" r:id="rId1333" xr:uid="{A45911CB-3E71-4BD9-9D62-756FCEE0D586}"/>
    <hyperlink ref="OAZ147" r:id="rId1334" xr:uid="{1BA934F2-4252-4A7F-AD3A-D228E257ADC5}"/>
    <hyperlink ref="OBH147" r:id="rId1335" xr:uid="{4197E907-331B-473C-ADB2-BF386EEE7AC9}"/>
    <hyperlink ref="OBP147" r:id="rId1336" xr:uid="{C4A677C6-E8F6-4E04-8E39-7E579389108D}"/>
    <hyperlink ref="OBX147" r:id="rId1337" xr:uid="{6B392229-28ED-4DA6-A4D1-22AF201A4D88}"/>
    <hyperlink ref="OCF147" r:id="rId1338" xr:uid="{7097E3FA-C1E9-41B4-95C0-488423B6C309}"/>
    <hyperlink ref="OCN147" r:id="rId1339" xr:uid="{D6F6AF67-6976-4FEA-A05E-5991B13E5E5D}"/>
    <hyperlink ref="OCV147" r:id="rId1340" xr:uid="{A2E5A8F5-D688-49DA-9129-138195DB3069}"/>
    <hyperlink ref="ODD147" r:id="rId1341" xr:uid="{2D6F0CA5-4CF3-40D8-90C9-860F9CF62A2F}"/>
    <hyperlink ref="ODL147" r:id="rId1342" xr:uid="{5BBE88E5-5C0F-4AE4-905D-01371BFE6667}"/>
    <hyperlink ref="ODT147" r:id="rId1343" xr:uid="{3FAD1169-5DD8-472F-9F66-B4CCA2B82CBF}"/>
    <hyperlink ref="OEB147" r:id="rId1344" xr:uid="{F965FFAD-9A43-4E3B-861F-41BDAB82829D}"/>
    <hyperlink ref="OEJ147" r:id="rId1345" xr:uid="{3660F405-46CE-4E97-BF8D-725E2EA6A4E9}"/>
    <hyperlink ref="OER147" r:id="rId1346" xr:uid="{57C7EFDF-D015-4C94-A10A-5468611B2398}"/>
    <hyperlink ref="OEZ147" r:id="rId1347" xr:uid="{73C4A679-8124-44D1-BA9E-8FAFCD032E76}"/>
    <hyperlink ref="OFH147" r:id="rId1348" xr:uid="{4202E0C5-AAE1-446F-957C-3D55DAA99137}"/>
    <hyperlink ref="OFP147" r:id="rId1349" xr:uid="{A123FD93-B0D6-47F7-A0BB-C0331C110047}"/>
    <hyperlink ref="OFX147" r:id="rId1350" xr:uid="{88543897-863B-4537-A0E8-A6518E1576E9}"/>
    <hyperlink ref="OGF147" r:id="rId1351" xr:uid="{94C8505C-AB06-40B3-B17B-8A97A96089A2}"/>
    <hyperlink ref="OGN147" r:id="rId1352" xr:uid="{1E55FCBB-90F9-4481-A814-0E65C32CC5B3}"/>
    <hyperlink ref="OGV147" r:id="rId1353" xr:uid="{E8549EEA-41B9-4518-B990-31AFEE326B59}"/>
    <hyperlink ref="OHD147" r:id="rId1354" xr:uid="{7839D8E3-1DA8-4DE7-9C85-F43B4496E22A}"/>
    <hyperlink ref="OHL147" r:id="rId1355" xr:uid="{A3C49D72-6C96-437C-85DD-EDD86890DE6C}"/>
    <hyperlink ref="OHT147" r:id="rId1356" xr:uid="{1D7A37F7-9549-4BF5-B74E-7778B6A74CB6}"/>
    <hyperlink ref="OIB147" r:id="rId1357" xr:uid="{F0B15D89-67B0-44C1-9DF3-F725C16A21CA}"/>
    <hyperlink ref="OIJ147" r:id="rId1358" xr:uid="{0015683B-E57B-4A54-9E29-7DFB2A51BF40}"/>
    <hyperlink ref="OIR147" r:id="rId1359" xr:uid="{44D19713-C296-46B1-B584-06BE918D4E6A}"/>
    <hyperlink ref="OIZ147" r:id="rId1360" xr:uid="{B0669DE0-549D-4941-A4AB-2ABD1B7A8DEF}"/>
    <hyperlink ref="OJH147" r:id="rId1361" xr:uid="{BA4975CF-3992-44D5-B749-D401223D7E76}"/>
    <hyperlink ref="OJP147" r:id="rId1362" xr:uid="{16E4E836-4AFC-466A-85B1-79453C05B39D}"/>
    <hyperlink ref="OJX147" r:id="rId1363" xr:uid="{36E54C19-80A3-4F3E-B330-4DA5B850B59F}"/>
    <hyperlink ref="OKF147" r:id="rId1364" xr:uid="{E814AB02-8C21-4678-B0EA-990CD48AB787}"/>
    <hyperlink ref="OKN147" r:id="rId1365" xr:uid="{C3E273BA-6054-4AF9-9983-E1EAECF39C09}"/>
    <hyperlink ref="OKV147" r:id="rId1366" xr:uid="{D2685E59-3226-41FF-92BF-B0CC2140115D}"/>
    <hyperlink ref="OLD147" r:id="rId1367" xr:uid="{6A199AC2-00E3-4097-B6C1-21F88480C1FB}"/>
    <hyperlink ref="OLL147" r:id="rId1368" xr:uid="{038FFFB4-7155-4CEA-96E4-3BA29D077769}"/>
    <hyperlink ref="OLT147" r:id="rId1369" xr:uid="{0A691F0D-A6AF-4863-B263-30CCD2CC63F4}"/>
    <hyperlink ref="OMB147" r:id="rId1370" xr:uid="{9B15C8C4-78B1-4251-AE83-01231E969DC9}"/>
    <hyperlink ref="OMJ147" r:id="rId1371" xr:uid="{506DD8BA-4420-4D5D-A00E-CBE1D23A1C55}"/>
    <hyperlink ref="OMR147" r:id="rId1372" xr:uid="{2524645E-604C-4685-8CAA-9FDF4D3ED2F1}"/>
    <hyperlink ref="OMZ147" r:id="rId1373" xr:uid="{CF283D1B-4483-458B-92CC-6B1B77F9A244}"/>
    <hyperlink ref="ONH147" r:id="rId1374" xr:uid="{B90B0291-A2B5-4B26-ADB3-540163C37D44}"/>
    <hyperlink ref="ONP147" r:id="rId1375" xr:uid="{A5DADEB1-0986-4A0D-ADAB-3E9C20B9BACC}"/>
    <hyperlink ref="ONX147" r:id="rId1376" xr:uid="{0C02497D-A7A2-49A9-A7E3-87D6156A8DE4}"/>
    <hyperlink ref="OOF147" r:id="rId1377" xr:uid="{EE7768E7-31C6-471F-B1FC-357B6552D7BE}"/>
    <hyperlink ref="OON147" r:id="rId1378" xr:uid="{5D5F9411-9690-4FCD-BFA8-CA509CF59338}"/>
    <hyperlink ref="OOV147" r:id="rId1379" xr:uid="{DCE70A8A-6DA7-4FF3-9B5A-8E7DB4057872}"/>
    <hyperlink ref="OPD147" r:id="rId1380" xr:uid="{CCA1BBAF-5C09-4366-B360-1F084FA632AD}"/>
    <hyperlink ref="OPL147" r:id="rId1381" xr:uid="{BDF70C51-895B-42C9-B0A3-27ACF49308CA}"/>
    <hyperlink ref="OPT147" r:id="rId1382" xr:uid="{C8031EFB-AF6B-4CFE-B0D2-349D3D6FE4B8}"/>
    <hyperlink ref="OQB147" r:id="rId1383" xr:uid="{EC1903E1-C149-47BF-8103-565280D5FE23}"/>
    <hyperlink ref="OQJ147" r:id="rId1384" xr:uid="{C2D1CF07-39EE-4538-954D-FB5BDEA6B84D}"/>
    <hyperlink ref="OQR147" r:id="rId1385" xr:uid="{B33F03F6-C016-41CF-8C4E-A564380C725F}"/>
    <hyperlink ref="OQZ147" r:id="rId1386" xr:uid="{400AB0D2-3CC6-4B68-B6B8-9FF1C689E2FD}"/>
    <hyperlink ref="ORH147" r:id="rId1387" xr:uid="{D473525D-01B5-47A4-855B-809D6EC90C20}"/>
    <hyperlink ref="ORP147" r:id="rId1388" xr:uid="{FCD4AEDE-6DE2-4E4E-ABA6-BC3EEF1977CC}"/>
    <hyperlink ref="ORX147" r:id="rId1389" xr:uid="{BA245A2C-8B44-433A-8E64-A5A73065D4E9}"/>
    <hyperlink ref="OSF147" r:id="rId1390" xr:uid="{23CC4783-5BBC-4F85-914C-C780DE85AA17}"/>
    <hyperlink ref="OSN147" r:id="rId1391" xr:uid="{3A46D508-C34F-4324-8496-4BE4BE25CAD9}"/>
    <hyperlink ref="OSV147" r:id="rId1392" xr:uid="{423E87FD-F00E-45E2-A3C3-3898D7B7701F}"/>
    <hyperlink ref="OTD147" r:id="rId1393" xr:uid="{E3415BC9-D79C-4ECE-AFF4-5966ECBBB9F1}"/>
    <hyperlink ref="OTL147" r:id="rId1394" xr:uid="{F299AE3B-568F-4624-95ED-609810E6B955}"/>
    <hyperlink ref="OTT147" r:id="rId1395" xr:uid="{3FBEFC16-6DE8-4461-8041-CD2098268484}"/>
    <hyperlink ref="OUB147" r:id="rId1396" xr:uid="{A2CA01F7-80FA-44DB-8724-0FCFA92F3FF8}"/>
    <hyperlink ref="OUJ147" r:id="rId1397" xr:uid="{CF5505F6-DD3F-4120-B5BC-A5929AA77E37}"/>
    <hyperlink ref="OUR147" r:id="rId1398" xr:uid="{3FE36F5E-2F98-4BCB-AF7B-2DA30DB95AD6}"/>
    <hyperlink ref="OUZ147" r:id="rId1399" xr:uid="{3BA36027-48F1-438B-9877-0D66AEB75222}"/>
    <hyperlink ref="OVH147" r:id="rId1400" xr:uid="{A2A2A15A-2F9D-4CC0-BA00-F5AB9136B46A}"/>
    <hyperlink ref="OVP147" r:id="rId1401" xr:uid="{074A0CF5-E186-4371-B021-22E940493301}"/>
    <hyperlink ref="OVX147" r:id="rId1402" xr:uid="{38C4391E-7DBA-48C7-92C9-F608BA37D3AF}"/>
    <hyperlink ref="OWF147" r:id="rId1403" xr:uid="{86DC2A90-30A8-45E0-9483-EBB3BC5E25DF}"/>
    <hyperlink ref="OWN147" r:id="rId1404" xr:uid="{4A2687E2-C2DD-48C6-9B1F-AC45937FB522}"/>
    <hyperlink ref="OWV147" r:id="rId1405" xr:uid="{C3F3DCAB-F272-4459-ABDB-E4CEFA24D97A}"/>
    <hyperlink ref="OXD147" r:id="rId1406" xr:uid="{BF2ABA0D-A661-47E7-A9D9-8DBF64872779}"/>
    <hyperlink ref="OXL147" r:id="rId1407" xr:uid="{2A200586-3EAB-481C-A352-46DCDD4211DD}"/>
    <hyperlink ref="OXT147" r:id="rId1408" xr:uid="{530D24CB-67DD-4062-83EF-D92C59D93D5C}"/>
    <hyperlink ref="OYB147" r:id="rId1409" xr:uid="{CDE5283D-93C4-4A7F-B13A-A994397BE1E2}"/>
    <hyperlink ref="OYJ147" r:id="rId1410" xr:uid="{AEF8D821-DCC5-4240-ADA2-FB511151FDC4}"/>
    <hyperlink ref="OYR147" r:id="rId1411" xr:uid="{6AE4B955-6B46-44C3-B4D5-619B03476320}"/>
    <hyperlink ref="OYZ147" r:id="rId1412" xr:uid="{2771A499-50CC-47E2-9E28-5473A22135A2}"/>
    <hyperlink ref="OZH147" r:id="rId1413" xr:uid="{F2947EED-1A61-4E8D-9B81-8AF5C928A5C7}"/>
    <hyperlink ref="OZP147" r:id="rId1414" xr:uid="{772DC52D-B049-4A59-857A-C4306F1F7A1F}"/>
    <hyperlink ref="OZX147" r:id="rId1415" xr:uid="{A8A1640C-DA17-4FE0-9BDF-57F90283BFC0}"/>
    <hyperlink ref="PAF147" r:id="rId1416" xr:uid="{E7BC32F2-8A47-4AF0-82BF-82C3B8C7012A}"/>
    <hyperlink ref="PAN147" r:id="rId1417" xr:uid="{C66296B2-0D26-4415-AF0C-C39FC4CB348B}"/>
    <hyperlink ref="PAV147" r:id="rId1418" xr:uid="{73799C1A-BDF7-45CB-AE58-320071A5E87F}"/>
    <hyperlink ref="PBD147" r:id="rId1419" xr:uid="{9D546E03-C61B-4387-A3B5-41A86AE3FF79}"/>
    <hyperlink ref="PBL147" r:id="rId1420" xr:uid="{44436BEE-2AFB-44B0-8F6F-24237525C16A}"/>
    <hyperlink ref="PBT147" r:id="rId1421" xr:uid="{018ECC67-36D5-4AAA-B5B4-BDF2044EEBFB}"/>
    <hyperlink ref="PCB147" r:id="rId1422" xr:uid="{DB274B94-0CDE-4454-AC65-898479606D5F}"/>
    <hyperlink ref="PCJ147" r:id="rId1423" xr:uid="{11D3AA85-655C-4894-9D8D-6AC5887E745C}"/>
    <hyperlink ref="PCR147" r:id="rId1424" xr:uid="{B52CBFE6-513E-4C1A-B1F7-11404F248198}"/>
    <hyperlink ref="PCZ147" r:id="rId1425" xr:uid="{44EA30CB-226F-43C9-AE7D-D0FF8848140D}"/>
    <hyperlink ref="PDH147" r:id="rId1426" xr:uid="{B7B2DD0C-BCA7-448C-8F56-08B4A0E7D2BF}"/>
    <hyperlink ref="PDP147" r:id="rId1427" xr:uid="{F5EE6EAA-CBAD-4CC6-8633-EFB633992DCA}"/>
    <hyperlink ref="PDX147" r:id="rId1428" xr:uid="{7C0582AF-9D7D-45B1-9A3A-11772DCC4BD0}"/>
    <hyperlink ref="PEF147" r:id="rId1429" xr:uid="{D0CB638C-0DD3-4EAD-9747-64C86798ABBE}"/>
    <hyperlink ref="PEN147" r:id="rId1430" xr:uid="{58EC9330-3636-4CAD-B78C-94D2ECE7314B}"/>
    <hyperlink ref="PEV147" r:id="rId1431" xr:uid="{BC6376C8-213E-4F6D-9F82-32871EBF2813}"/>
    <hyperlink ref="PFD147" r:id="rId1432" xr:uid="{9DE39BF9-9777-44C7-9689-3479F960DB79}"/>
    <hyperlink ref="PFL147" r:id="rId1433" xr:uid="{9E19AD6D-6140-4FD8-AD21-1F48390DB82D}"/>
    <hyperlink ref="PFT147" r:id="rId1434" xr:uid="{5675AC06-52B5-46C7-8BEE-EF8789A21535}"/>
    <hyperlink ref="PGB147" r:id="rId1435" xr:uid="{B8952280-90F0-4A2A-8A6F-92C3FE51FBFD}"/>
    <hyperlink ref="PGJ147" r:id="rId1436" xr:uid="{BBB0CD8A-93D1-4D25-82BD-E3B089B036BA}"/>
    <hyperlink ref="PGR147" r:id="rId1437" xr:uid="{26F6BF6E-70ED-43A4-9692-E660F3B498F3}"/>
    <hyperlink ref="PGZ147" r:id="rId1438" xr:uid="{A389F096-77BA-4318-8B47-703399E70BEA}"/>
    <hyperlink ref="PHH147" r:id="rId1439" xr:uid="{529FC958-890B-47F0-AED5-ADEB2ECDC9F4}"/>
    <hyperlink ref="PHP147" r:id="rId1440" xr:uid="{BF312122-D0CA-412E-A1D9-D0E9EAF11BC9}"/>
    <hyperlink ref="PHX147" r:id="rId1441" xr:uid="{8BE8A844-3EF2-4D01-86A2-56EF3E201BB9}"/>
    <hyperlink ref="PIF147" r:id="rId1442" xr:uid="{7CD75EF3-F025-4328-ABB0-AC6270306C19}"/>
    <hyperlink ref="PIN147" r:id="rId1443" xr:uid="{4D3D3924-6DEE-42C5-A9BD-62EA7F5B5DE5}"/>
    <hyperlink ref="PIV147" r:id="rId1444" xr:uid="{BB84582A-283E-4B8E-A1AC-D5CFD8E91C32}"/>
    <hyperlink ref="PJD147" r:id="rId1445" xr:uid="{D61BD786-97A8-4F91-957A-59E0FD5E85B2}"/>
    <hyperlink ref="PJL147" r:id="rId1446" xr:uid="{A2FFD3C8-085B-4220-987F-0879539B260C}"/>
    <hyperlink ref="PJT147" r:id="rId1447" xr:uid="{890DB8CB-B601-4F28-84D1-F0A8BF791CA0}"/>
    <hyperlink ref="PKB147" r:id="rId1448" xr:uid="{8C3DE6AC-C65D-46D9-94AB-1F9104D8CFA8}"/>
    <hyperlink ref="PKJ147" r:id="rId1449" xr:uid="{275891C7-47AE-48D5-91D7-F98D0E1D4DDD}"/>
    <hyperlink ref="PKR147" r:id="rId1450" xr:uid="{42CBF831-8E74-4822-A818-5AE03CBF95B4}"/>
    <hyperlink ref="PKZ147" r:id="rId1451" xr:uid="{76DE328B-4744-4C83-8793-1A4180E9DB34}"/>
    <hyperlink ref="PLH147" r:id="rId1452" xr:uid="{79C00210-940E-4A3D-8D5A-3EFACBCA8470}"/>
    <hyperlink ref="PLP147" r:id="rId1453" xr:uid="{8A31E50C-49C3-4CA2-A0B5-B97D1E6EA6A6}"/>
    <hyperlink ref="PLX147" r:id="rId1454" xr:uid="{15CE77EE-3C8B-4C2B-8B00-F5110E11FF0E}"/>
    <hyperlink ref="PMF147" r:id="rId1455" xr:uid="{C0D36B92-7AD2-4215-ACF4-B4DBE4260112}"/>
    <hyperlink ref="PMN147" r:id="rId1456" xr:uid="{5ED78CFB-212D-43C6-9752-6E9ED3EA01CF}"/>
    <hyperlink ref="PMV147" r:id="rId1457" xr:uid="{221D46B3-78C7-4D95-8D8E-8F7BC545E28A}"/>
    <hyperlink ref="PND147" r:id="rId1458" xr:uid="{905F2BCC-E330-4D19-864D-3293752AE439}"/>
    <hyperlink ref="PNL147" r:id="rId1459" xr:uid="{AA7C3EF5-4C97-48AB-BF6D-887367D67A0D}"/>
    <hyperlink ref="PNT147" r:id="rId1460" xr:uid="{0372F0ED-581B-43B0-A4D8-76F6DA13DEAD}"/>
    <hyperlink ref="POB147" r:id="rId1461" xr:uid="{849040A0-E3B2-4EFF-9774-30DEEFD5E842}"/>
    <hyperlink ref="POJ147" r:id="rId1462" xr:uid="{C1253B56-9522-4AFE-A0B9-9AB01DBFE62E}"/>
    <hyperlink ref="POR147" r:id="rId1463" xr:uid="{20D3ED38-9191-4EE3-9882-3078CC2E45E5}"/>
    <hyperlink ref="POZ147" r:id="rId1464" xr:uid="{604539AE-09BD-46B5-A095-121ED2CCCABC}"/>
    <hyperlink ref="PPH147" r:id="rId1465" xr:uid="{B0B8E851-422C-448B-B12B-011C84FFCF98}"/>
    <hyperlink ref="PPP147" r:id="rId1466" xr:uid="{C87CF16C-775E-4EF9-A10B-6FEBC6108365}"/>
    <hyperlink ref="PPX147" r:id="rId1467" xr:uid="{057346C3-38EA-49D3-837F-7FFBB3B20B95}"/>
    <hyperlink ref="PQF147" r:id="rId1468" xr:uid="{96DC469D-74C3-4500-AE91-96656FD4D354}"/>
    <hyperlink ref="PQN147" r:id="rId1469" xr:uid="{23360026-BD1E-473F-BC89-0D826204A6CD}"/>
    <hyperlink ref="PQV147" r:id="rId1470" xr:uid="{EF52DB0F-E0D7-4046-9D1C-1EA013EA4D98}"/>
    <hyperlink ref="PRD147" r:id="rId1471" xr:uid="{E9E516E5-B603-4CA3-96B7-C766CDA96D67}"/>
    <hyperlink ref="PRL147" r:id="rId1472" xr:uid="{F5D680C5-63CC-4FB8-9D74-02271779CD27}"/>
    <hyperlink ref="PRT147" r:id="rId1473" xr:uid="{34AB661D-7EBF-4B9E-B2BA-D771517F3EFC}"/>
    <hyperlink ref="PSB147" r:id="rId1474" xr:uid="{3B2D940F-942B-4781-B37A-25F883A1F40E}"/>
    <hyperlink ref="PSJ147" r:id="rId1475" xr:uid="{745EAD55-EECE-43FE-ACD2-7A17DB57C256}"/>
    <hyperlink ref="PSR147" r:id="rId1476" xr:uid="{9659EA44-F211-45B8-A769-1D9DBBABD381}"/>
    <hyperlink ref="PSZ147" r:id="rId1477" xr:uid="{1B2AD070-2C8D-4AA6-9893-64A951C87606}"/>
    <hyperlink ref="PTH147" r:id="rId1478" xr:uid="{8457C520-BF15-4FEE-BB10-2E80FE32EC7E}"/>
    <hyperlink ref="PTP147" r:id="rId1479" xr:uid="{C919572D-79D0-46EA-BA6B-E49A54B52649}"/>
    <hyperlink ref="PTX147" r:id="rId1480" xr:uid="{F1F4A718-0865-4890-82CB-B9C6D0A3901F}"/>
    <hyperlink ref="PUF147" r:id="rId1481" xr:uid="{BF5F1D38-4357-46C5-9E17-A800236540BC}"/>
    <hyperlink ref="PUN147" r:id="rId1482" xr:uid="{291D98E7-6B6E-44C7-A2FE-32BBEC7C117C}"/>
    <hyperlink ref="PUV147" r:id="rId1483" xr:uid="{013F617F-5535-4AD8-AB57-8748B85E3EEA}"/>
    <hyperlink ref="PVD147" r:id="rId1484" xr:uid="{BAE5E2E5-4994-4827-BC0F-06E83B9E2646}"/>
    <hyperlink ref="PVL147" r:id="rId1485" xr:uid="{2CCB2BC4-CD08-4653-BF50-D13E032E46C2}"/>
    <hyperlink ref="PVT147" r:id="rId1486" xr:uid="{E9BDF533-44C4-4BB6-8C47-E060C272B278}"/>
    <hyperlink ref="PWB147" r:id="rId1487" xr:uid="{44757D25-6D53-4BDA-B574-DF4396A36475}"/>
    <hyperlink ref="PWJ147" r:id="rId1488" xr:uid="{214854CD-218F-4C6C-8A4C-FB24DC9EFB8F}"/>
    <hyperlink ref="PWR147" r:id="rId1489" xr:uid="{16121877-89F6-4225-A513-51329BF86623}"/>
    <hyperlink ref="PWZ147" r:id="rId1490" xr:uid="{4B9612E8-5351-4B80-B40C-4C8C413E7DA5}"/>
    <hyperlink ref="PXH147" r:id="rId1491" xr:uid="{0CCD9949-715E-43C7-B857-3D5F0C67F2B9}"/>
    <hyperlink ref="PXP147" r:id="rId1492" xr:uid="{18511FCB-62D1-421E-8341-D4443DC65E66}"/>
    <hyperlink ref="PXX147" r:id="rId1493" xr:uid="{9BCF166E-19EF-4DF1-9A66-8F005BEAAECD}"/>
    <hyperlink ref="PYF147" r:id="rId1494" xr:uid="{F5C87548-A1BE-412B-950D-2CC342FE756C}"/>
    <hyperlink ref="PYN147" r:id="rId1495" xr:uid="{DCD29BA0-A4D8-4F93-BE50-DAED0366C326}"/>
    <hyperlink ref="PYV147" r:id="rId1496" xr:uid="{B031772E-3319-45B4-BB46-8FC637E81C3C}"/>
    <hyperlink ref="PZD147" r:id="rId1497" xr:uid="{0D08F09A-73C7-4882-8A65-AC6D05A2DE40}"/>
    <hyperlink ref="PZL147" r:id="rId1498" xr:uid="{5AE0BC05-D0AD-4E91-849D-5F80B8BC25AF}"/>
    <hyperlink ref="PZT147" r:id="rId1499" xr:uid="{CC5C4943-D049-4FD4-B5E7-14D2DAD9A7B5}"/>
    <hyperlink ref="QAB147" r:id="rId1500" xr:uid="{E6AC3F2A-6B97-4080-8940-14BC1EBB222D}"/>
    <hyperlink ref="QAJ147" r:id="rId1501" xr:uid="{880178CD-AB47-4C53-A637-A3F6B1D5F2AC}"/>
    <hyperlink ref="QAR147" r:id="rId1502" xr:uid="{B3F315D6-60C2-40EF-B75C-152D9641B9F0}"/>
    <hyperlink ref="QAZ147" r:id="rId1503" xr:uid="{E1607F8D-887F-4E40-90FC-C09D9672E86B}"/>
    <hyperlink ref="QBH147" r:id="rId1504" xr:uid="{7EE2095B-B73A-4C89-9F03-6660C0AE5D6B}"/>
    <hyperlink ref="QBP147" r:id="rId1505" xr:uid="{BCD753B1-106F-41E4-8252-DD13BD4A7FF9}"/>
    <hyperlink ref="QBX147" r:id="rId1506" xr:uid="{082C3CA2-8C74-4826-85A9-507EDFDE0C7A}"/>
    <hyperlink ref="QCF147" r:id="rId1507" xr:uid="{8169B745-1874-46D4-A996-E529D4883666}"/>
    <hyperlink ref="QCN147" r:id="rId1508" xr:uid="{A7A3BB9B-0C74-4C17-9666-C7645A559A48}"/>
    <hyperlink ref="QCV147" r:id="rId1509" xr:uid="{2C9B9794-1D0A-4C86-88A9-69955B66333C}"/>
    <hyperlink ref="QDD147" r:id="rId1510" xr:uid="{30D6C0F5-177F-4CFD-A780-929C2082C3C1}"/>
    <hyperlink ref="QDL147" r:id="rId1511" xr:uid="{714B4C52-2B59-4D97-B591-8EF89E5628BD}"/>
    <hyperlink ref="QDT147" r:id="rId1512" xr:uid="{F45FA9C2-8D68-4219-B41F-BE80B4EC1D44}"/>
    <hyperlink ref="QEB147" r:id="rId1513" xr:uid="{501FB3CA-B37F-4B87-AE38-D932D59C45EE}"/>
    <hyperlink ref="QEJ147" r:id="rId1514" xr:uid="{65C50E44-2796-48B9-9556-419B8F16711A}"/>
    <hyperlink ref="QER147" r:id="rId1515" xr:uid="{636EA957-3A03-4E67-BFCE-63DB693A8937}"/>
    <hyperlink ref="QEZ147" r:id="rId1516" xr:uid="{D0DE0F6F-BA39-40C8-B264-6E64AFE0FD3A}"/>
    <hyperlink ref="QFH147" r:id="rId1517" xr:uid="{AD19425F-0351-411A-BF57-7C7B194512DC}"/>
    <hyperlink ref="QFP147" r:id="rId1518" xr:uid="{B8D88795-0FEF-4B6F-A0EF-DEC4D2BC864E}"/>
    <hyperlink ref="QFX147" r:id="rId1519" xr:uid="{5CA33A89-3C10-43C9-BD58-049311BB4408}"/>
    <hyperlink ref="QGF147" r:id="rId1520" xr:uid="{917677EB-BDF4-431A-B4FE-28E57904687F}"/>
    <hyperlink ref="QGN147" r:id="rId1521" xr:uid="{834BF607-D64E-4F93-8D55-0297883F12C1}"/>
    <hyperlink ref="QGV147" r:id="rId1522" xr:uid="{204B2F0C-9A37-47D2-9775-0A7917EDBA78}"/>
    <hyperlink ref="QHD147" r:id="rId1523" xr:uid="{A1DC5D5D-D201-4386-91E2-B5C71AC03B1A}"/>
    <hyperlink ref="QHL147" r:id="rId1524" xr:uid="{52D4DEB7-3884-4156-BE8A-921586501444}"/>
    <hyperlink ref="QHT147" r:id="rId1525" xr:uid="{C6201F8A-B408-47A0-A6FE-8EFB3A4D2DCE}"/>
    <hyperlink ref="QIB147" r:id="rId1526" xr:uid="{491E710E-DE15-40F3-A34F-87019FBBA5D9}"/>
    <hyperlink ref="QIJ147" r:id="rId1527" xr:uid="{374B171F-BE29-4891-9D49-9D1849F41CCA}"/>
    <hyperlink ref="QIR147" r:id="rId1528" xr:uid="{69AAD118-C5E7-4283-9E9F-A583F4850198}"/>
    <hyperlink ref="QIZ147" r:id="rId1529" xr:uid="{BFD09604-C002-47B7-AA6E-F33F9FD08A42}"/>
    <hyperlink ref="QJH147" r:id="rId1530" xr:uid="{A257A6C5-79D3-451E-A7B3-2D43360C8EA9}"/>
    <hyperlink ref="QJP147" r:id="rId1531" xr:uid="{6A7888EF-31E5-4963-A7E3-5D15729F35E6}"/>
    <hyperlink ref="QJX147" r:id="rId1532" xr:uid="{BFEB581D-41F7-4FB4-A6A0-D4A3E206F8DD}"/>
    <hyperlink ref="QKF147" r:id="rId1533" xr:uid="{606107C0-9BC6-4FA5-9374-9D37877DC2A5}"/>
    <hyperlink ref="QKN147" r:id="rId1534" xr:uid="{45BF26AB-785D-4E88-AE88-B5C4C2F2F725}"/>
    <hyperlink ref="QKV147" r:id="rId1535" xr:uid="{5DE40623-DB1A-4EA0-BB15-2CF3B13E025C}"/>
    <hyperlink ref="QLD147" r:id="rId1536" xr:uid="{E90CB3DE-867B-4C45-A3F8-67979E61EFA7}"/>
    <hyperlink ref="QLL147" r:id="rId1537" xr:uid="{EF582D34-42ED-4AD7-A402-9354D8F53FBB}"/>
    <hyperlink ref="QLT147" r:id="rId1538" xr:uid="{ED8AF370-F332-4E91-8070-2CA7F127CA86}"/>
    <hyperlink ref="QMB147" r:id="rId1539" xr:uid="{81A5792D-B520-4406-8EB5-D462FBDF80D3}"/>
    <hyperlink ref="QMJ147" r:id="rId1540" xr:uid="{4DD86F33-4A7B-4AAD-A9C4-49CB8088D162}"/>
    <hyperlink ref="QMR147" r:id="rId1541" xr:uid="{E382D3C5-4E99-48DE-B3AD-51426C73CDFC}"/>
    <hyperlink ref="QMZ147" r:id="rId1542" xr:uid="{9BB929C9-4046-473C-91AA-5869F457CB55}"/>
    <hyperlink ref="QNH147" r:id="rId1543" xr:uid="{C4E5FCEC-4F57-4D37-9DF8-7B8F89F20041}"/>
    <hyperlink ref="QNP147" r:id="rId1544" xr:uid="{BC242294-A3D9-435F-A4EF-AD459546300E}"/>
    <hyperlink ref="QNX147" r:id="rId1545" xr:uid="{9B9A509D-D9F6-4F21-87B1-CB5DC55C9AD0}"/>
    <hyperlink ref="QOF147" r:id="rId1546" xr:uid="{E1CDB86B-F519-4199-BF14-9313D924FFE3}"/>
    <hyperlink ref="QON147" r:id="rId1547" xr:uid="{0EC60122-242F-4DCC-B947-5EAAF6C38473}"/>
    <hyperlink ref="QOV147" r:id="rId1548" xr:uid="{F53618ED-48A2-458F-92AD-EA58BCE7E0CB}"/>
    <hyperlink ref="QPD147" r:id="rId1549" xr:uid="{F1E3A6A6-FD45-48A9-85E1-BA23E25428F0}"/>
    <hyperlink ref="QPL147" r:id="rId1550" xr:uid="{EBD68199-E756-4AF7-BB05-1645BD172E47}"/>
    <hyperlink ref="QPT147" r:id="rId1551" xr:uid="{24D79BBD-8466-455F-A77B-C59323C0DC06}"/>
    <hyperlink ref="QQB147" r:id="rId1552" xr:uid="{1AB3A342-1407-4401-8823-A3AE9F231547}"/>
    <hyperlink ref="QQJ147" r:id="rId1553" xr:uid="{3C4A7923-8A4B-4576-9A57-D6B7826901AD}"/>
    <hyperlink ref="QQR147" r:id="rId1554" xr:uid="{3A9C0A3A-2E79-4917-B0F5-8C180FF9DBC1}"/>
    <hyperlink ref="QQZ147" r:id="rId1555" xr:uid="{38D4EF85-F297-4BCD-BCB5-F1D31A6D670D}"/>
    <hyperlink ref="QRH147" r:id="rId1556" xr:uid="{F73F8530-B08D-4D1C-BDD5-9BA1086746AE}"/>
    <hyperlink ref="QRP147" r:id="rId1557" xr:uid="{7CDDB59A-6744-458A-94A1-AE2C310706E8}"/>
    <hyperlink ref="QRX147" r:id="rId1558" xr:uid="{2312E46D-D024-43D5-802C-EF9A9AB6D166}"/>
    <hyperlink ref="QSF147" r:id="rId1559" xr:uid="{835A85C1-ACFA-47BE-9371-729D968C25CD}"/>
    <hyperlink ref="QSN147" r:id="rId1560" xr:uid="{9E499970-07A0-4E91-AE3A-7AF5FAF55F2F}"/>
    <hyperlink ref="QSV147" r:id="rId1561" xr:uid="{FEC5CC30-E8AA-4D16-A24C-9DB4652AE1DE}"/>
    <hyperlink ref="QTD147" r:id="rId1562" xr:uid="{6714ECE0-D2D1-408F-B515-09A24E338864}"/>
    <hyperlink ref="QTL147" r:id="rId1563" xr:uid="{3261CA46-6BA8-484D-9CCD-4222EA149EDA}"/>
    <hyperlink ref="QTT147" r:id="rId1564" xr:uid="{A02DD91C-6E64-4D75-A191-14B1DBB2D12F}"/>
    <hyperlink ref="QUB147" r:id="rId1565" xr:uid="{1674F012-114A-4CD1-B3D9-AF37A54EC7FD}"/>
    <hyperlink ref="QUJ147" r:id="rId1566" xr:uid="{753F3763-7430-404C-9AF7-FC116072427E}"/>
    <hyperlink ref="QUR147" r:id="rId1567" xr:uid="{2AB63736-3DD1-4BED-8538-E90FEB25EAE1}"/>
    <hyperlink ref="QUZ147" r:id="rId1568" xr:uid="{98570A8F-3E9F-440B-9986-299D81F60950}"/>
    <hyperlink ref="QVH147" r:id="rId1569" xr:uid="{DB856989-28A7-4561-BDA4-DB82EDB456D2}"/>
    <hyperlink ref="QVP147" r:id="rId1570" xr:uid="{7E4CFE3B-A02B-48F3-8CBE-2E3C53005984}"/>
    <hyperlink ref="QVX147" r:id="rId1571" xr:uid="{B99D2587-8611-42C8-B8DA-EDF8CA05D8D3}"/>
    <hyperlink ref="QWF147" r:id="rId1572" xr:uid="{13EDDC77-E4F6-4572-82EA-C142683336E4}"/>
    <hyperlink ref="QWN147" r:id="rId1573" xr:uid="{C26F6DF9-1EE1-4B3C-9F03-47604D26E997}"/>
    <hyperlink ref="QWV147" r:id="rId1574" xr:uid="{290A8B71-3E84-4FB3-982D-7914115206B7}"/>
    <hyperlink ref="QXD147" r:id="rId1575" xr:uid="{3F48A8FC-07BC-47FA-992C-6B4C75C5C956}"/>
    <hyperlink ref="QXL147" r:id="rId1576" xr:uid="{AFFC5E6F-CE65-4640-9BFD-44D23F7A2631}"/>
    <hyperlink ref="QXT147" r:id="rId1577" xr:uid="{32AF1D6F-07D2-47D3-9B80-5D54352DE99A}"/>
    <hyperlink ref="QYB147" r:id="rId1578" xr:uid="{325E13B1-C6BE-44C3-AD3C-A5521C6D292D}"/>
    <hyperlink ref="QYJ147" r:id="rId1579" xr:uid="{23EDE0EF-BAD5-4FB2-8CD8-194BBA60A7FD}"/>
    <hyperlink ref="QYR147" r:id="rId1580" xr:uid="{2123154B-A056-4801-9CEC-D1A13DEB680E}"/>
    <hyperlink ref="QYZ147" r:id="rId1581" xr:uid="{650CB96A-441C-4632-81C1-498B934F95D1}"/>
    <hyperlink ref="QZH147" r:id="rId1582" xr:uid="{4576C9AF-B8AA-47E4-927B-F40EA4466DF2}"/>
    <hyperlink ref="QZP147" r:id="rId1583" xr:uid="{B17EC74F-36CF-410F-9193-CE3492541D33}"/>
    <hyperlink ref="QZX147" r:id="rId1584" xr:uid="{CE67E664-6EC2-4D8C-BAFA-B9C9BAFD704B}"/>
    <hyperlink ref="RAF147" r:id="rId1585" xr:uid="{48147D74-0F9D-4B5F-B9E6-FAAF2B7F1255}"/>
    <hyperlink ref="RAN147" r:id="rId1586" xr:uid="{F42E019B-09E1-43D7-8FE8-7FB50DECD6F1}"/>
    <hyperlink ref="RAV147" r:id="rId1587" xr:uid="{E9D2C712-0363-41E5-A079-F7741DDBE929}"/>
    <hyperlink ref="RBD147" r:id="rId1588" xr:uid="{3FD6FF1F-F736-463A-B050-DA0AE658E7EF}"/>
    <hyperlink ref="RBL147" r:id="rId1589" xr:uid="{30A8F721-07D4-4E69-8926-B2F351429EBF}"/>
    <hyperlink ref="RBT147" r:id="rId1590" xr:uid="{603D41E7-8243-41CC-9FC3-6262873EDDE5}"/>
    <hyperlink ref="RCB147" r:id="rId1591" xr:uid="{F23A4A49-DAF9-439F-BA9C-A91839D9491B}"/>
    <hyperlink ref="RCJ147" r:id="rId1592" xr:uid="{AEE008E7-FE43-4606-A590-1CC9CB9CEC97}"/>
    <hyperlink ref="RCR147" r:id="rId1593" xr:uid="{7683637E-1C57-4136-BEA1-E699E20E0946}"/>
    <hyperlink ref="RCZ147" r:id="rId1594" xr:uid="{2D2D5B87-2344-40BF-88E7-92CBCF8D8FF0}"/>
    <hyperlink ref="RDH147" r:id="rId1595" xr:uid="{8E3F53BD-A49E-4F9B-B726-27E806D879F4}"/>
    <hyperlink ref="RDP147" r:id="rId1596" xr:uid="{2AEB3158-AE1F-4B40-B5DE-E34C522D7177}"/>
    <hyperlink ref="RDX147" r:id="rId1597" xr:uid="{4D28D9DE-6023-4CE4-9A24-555D9FB4B7C7}"/>
    <hyperlink ref="REF147" r:id="rId1598" xr:uid="{C12C1FDC-037F-4526-8138-36FFEC6F2763}"/>
    <hyperlink ref="REN147" r:id="rId1599" xr:uid="{8849F2CD-58C5-460B-B911-E1F738B78D9A}"/>
    <hyperlink ref="REV147" r:id="rId1600" xr:uid="{1EC10695-1AD1-4BA9-AABB-071232D702DF}"/>
    <hyperlink ref="RFD147" r:id="rId1601" xr:uid="{E390AABB-D088-47CE-88FF-549CD394684F}"/>
    <hyperlink ref="RFL147" r:id="rId1602" xr:uid="{8238E702-C6DB-47F9-BA21-9E60A9600A26}"/>
    <hyperlink ref="RFT147" r:id="rId1603" xr:uid="{FCCB009E-0A28-4D96-872E-A121DEF7607D}"/>
    <hyperlink ref="RGB147" r:id="rId1604" xr:uid="{1AD53746-5192-4CE6-9EB2-AF0958381D9A}"/>
    <hyperlink ref="RGJ147" r:id="rId1605" xr:uid="{5320D1BE-9A12-486A-800E-8447FDFE51B1}"/>
    <hyperlink ref="RGR147" r:id="rId1606" xr:uid="{7853DB2A-BC86-40C6-AE11-CF9F13AD23E0}"/>
    <hyperlink ref="RGZ147" r:id="rId1607" xr:uid="{329A23FC-0A1E-49EA-907B-C66248070103}"/>
    <hyperlink ref="RHH147" r:id="rId1608" xr:uid="{CBA15DBA-C66C-4C4B-B59A-B6D47E84FC67}"/>
    <hyperlink ref="RHP147" r:id="rId1609" xr:uid="{D2E06AED-020A-4EC5-9225-762F1FE784A0}"/>
    <hyperlink ref="RHX147" r:id="rId1610" xr:uid="{DB768D98-9571-498A-9EBD-6A268E4B4F64}"/>
    <hyperlink ref="RIF147" r:id="rId1611" xr:uid="{DBB12A38-F37B-420B-89D4-B0DAFB815BB5}"/>
    <hyperlink ref="RIN147" r:id="rId1612" xr:uid="{496554D0-C9B8-4E0D-9060-9FAE58790D95}"/>
    <hyperlink ref="RIV147" r:id="rId1613" xr:uid="{9FD95732-F782-436B-BAD7-7B8C3B308846}"/>
    <hyperlink ref="RJD147" r:id="rId1614" xr:uid="{EFD3AB6D-400C-4052-A31D-DA51DDC5B431}"/>
    <hyperlink ref="RJL147" r:id="rId1615" xr:uid="{B5E0F10B-EFDE-44EF-B53C-2685052C0646}"/>
    <hyperlink ref="RJT147" r:id="rId1616" xr:uid="{41139973-83E2-4AFA-99C4-3DEC5F879987}"/>
    <hyperlink ref="RKB147" r:id="rId1617" xr:uid="{0C5FCFC1-0E1B-4DB2-8D7F-97D8912D9AAC}"/>
    <hyperlink ref="RKJ147" r:id="rId1618" xr:uid="{D98C9490-9542-4480-9F16-BEADD180A90D}"/>
    <hyperlink ref="RKR147" r:id="rId1619" xr:uid="{39D5D3EF-227C-4C0F-BDFC-02A12E47D185}"/>
    <hyperlink ref="RKZ147" r:id="rId1620" xr:uid="{D143D03C-DF4A-4EFB-AD73-19024C51C018}"/>
    <hyperlink ref="RLH147" r:id="rId1621" xr:uid="{73A3EB40-B8C8-46C6-ACDC-E019BF3C5345}"/>
    <hyperlink ref="RLP147" r:id="rId1622" xr:uid="{F9447D6D-7218-462E-9B19-C41B49C5B1E1}"/>
    <hyperlink ref="RLX147" r:id="rId1623" xr:uid="{903FD4C2-46A6-455A-A600-7866BBC780A0}"/>
    <hyperlink ref="RMF147" r:id="rId1624" xr:uid="{2381CA09-94C6-4683-AF59-3EC68FFA92D4}"/>
    <hyperlink ref="RMN147" r:id="rId1625" xr:uid="{E783099E-27A8-44DB-8379-263F8580D2C8}"/>
    <hyperlink ref="RMV147" r:id="rId1626" xr:uid="{0F71E86A-D8B3-466C-857F-47EDFCAB4A4F}"/>
    <hyperlink ref="RND147" r:id="rId1627" xr:uid="{F5F61CBD-53D2-4329-BBF4-FDE6FE31034F}"/>
    <hyperlink ref="RNL147" r:id="rId1628" xr:uid="{71980A5E-B343-47D5-83BE-1B19E05C87CF}"/>
    <hyperlink ref="RNT147" r:id="rId1629" xr:uid="{B7127318-2A37-4FB3-ADAE-708D3EE415EF}"/>
    <hyperlink ref="ROB147" r:id="rId1630" xr:uid="{5AFD07DD-66DB-48B0-8B62-EA6B0A1902B0}"/>
    <hyperlink ref="ROJ147" r:id="rId1631" xr:uid="{31492FF4-B180-47A5-8B76-1167EE61E05E}"/>
    <hyperlink ref="ROR147" r:id="rId1632" xr:uid="{86873A4E-D7DD-4902-A70D-2D11F9D97C57}"/>
    <hyperlink ref="ROZ147" r:id="rId1633" xr:uid="{7E26E65F-8CC3-42AB-B476-1E327972A7FF}"/>
    <hyperlink ref="RPH147" r:id="rId1634" xr:uid="{C3021FBF-6AA4-45BB-90BE-BB61183A9DAA}"/>
    <hyperlink ref="RPP147" r:id="rId1635" xr:uid="{D064F2B6-DFE7-4F6A-9827-684C558A5F25}"/>
    <hyperlink ref="RPX147" r:id="rId1636" xr:uid="{8F1DC948-4169-4E4C-8677-D62D143A14BD}"/>
    <hyperlink ref="RQF147" r:id="rId1637" xr:uid="{CC7688A3-47B0-418B-B156-2BEBA8659C03}"/>
    <hyperlink ref="RQN147" r:id="rId1638" xr:uid="{5F9F492D-A632-485C-BCA2-C60189C6B46C}"/>
    <hyperlink ref="RQV147" r:id="rId1639" xr:uid="{FC690302-BF68-40B0-9DD1-6AEE8BC0A00F}"/>
    <hyperlink ref="RRD147" r:id="rId1640" xr:uid="{629BADC0-52DF-4424-98A2-4019152334B9}"/>
    <hyperlink ref="RRL147" r:id="rId1641" xr:uid="{F979F2F8-5B22-4BC5-B852-011ED44849B5}"/>
    <hyperlink ref="RRT147" r:id="rId1642" xr:uid="{3DF03BDD-96FD-48F5-AEF6-27EBC6B609DC}"/>
    <hyperlink ref="RSB147" r:id="rId1643" xr:uid="{6611F56E-171D-4D31-A659-61F25140ED12}"/>
    <hyperlink ref="RSJ147" r:id="rId1644" xr:uid="{1679E065-494A-4F23-9E1A-96B4D277636D}"/>
    <hyperlink ref="RSR147" r:id="rId1645" xr:uid="{5ED459FB-8CFF-4D20-98E4-DAC97CB83A81}"/>
    <hyperlink ref="RSZ147" r:id="rId1646" xr:uid="{79429B63-3D94-4F01-BD2C-04C76198EDFE}"/>
    <hyperlink ref="RTH147" r:id="rId1647" xr:uid="{5BBA33DD-C336-4DE8-AE80-7268A92E5CD9}"/>
    <hyperlink ref="RTP147" r:id="rId1648" xr:uid="{388C640C-AAF2-4F76-8D65-1AC462780426}"/>
    <hyperlink ref="RTX147" r:id="rId1649" xr:uid="{348088A7-9F05-47E4-8C65-C0C511052582}"/>
    <hyperlink ref="RUF147" r:id="rId1650" xr:uid="{D9C3D9EE-F65C-4A78-8D45-618AF3D91389}"/>
    <hyperlink ref="RUN147" r:id="rId1651" xr:uid="{FE42C6E0-4F51-4DC7-B319-9EEA390AFE96}"/>
    <hyperlink ref="RUV147" r:id="rId1652" xr:uid="{E9A9E957-F866-446B-8401-464DC50B1D27}"/>
    <hyperlink ref="RVD147" r:id="rId1653" xr:uid="{EE34753F-C6DF-4B05-BC62-9A80FF2ECD77}"/>
    <hyperlink ref="RVL147" r:id="rId1654" xr:uid="{235905BF-EB77-4EAB-A8DB-997067631845}"/>
    <hyperlink ref="RVT147" r:id="rId1655" xr:uid="{BBC9117C-49F3-4AAA-992C-A691F614212B}"/>
    <hyperlink ref="RWB147" r:id="rId1656" xr:uid="{A2AB2601-A027-4843-82D9-C781BC9B0AC6}"/>
    <hyperlink ref="RWJ147" r:id="rId1657" xr:uid="{C629C61E-4AE0-46E5-8C5C-9DD4023B67EC}"/>
    <hyperlink ref="RWR147" r:id="rId1658" xr:uid="{E709BF80-C2D6-4756-B771-63ADA8C6336A}"/>
    <hyperlink ref="RWZ147" r:id="rId1659" xr:uid="{68A476EE-02D2-4499-9E99-055C39F006A4}"/>
    <hyperlink ref="RXH147" r:id="rId1660" xr:uid="{9B98E2C3-AD7C-48DB-B3B9-FF2161EFFD6C}"/>
    <hyperlink ref="RXP147" r:id="rId1661" xr:uid="{33D36978-EF6B-4B48-ADFB-31AABA43D81B}"/>
    <hyperlink ref="RXX147" r:id="rId1662" xr:uid="{7E42AE9A-6B5E-4644-89A1-3ABF7344C091}"/>
    <hyperlink ref="RYF147" r:id="rId1663" xr:uid="{D749CD88-C3CD-4A91-BFEB-4F0C0C03A2C7}"/>
    <hyperlink ref="RYN147" r:id="rId1664" xr:uid="{625F1B97-2F00-43D6-AFAE-21D751B57D50}"/>
    <hyperlink ref="RYV147" r:id="rId1665" xr:uid="{7CD82175-702E-4575-B832-6342BDD1C424}"/>
    <hyperlink ref="RZD147" r:id="rId1666" xr:uid="{7F009433-FD5E-43E8-AA41-55C5878DC53B}"/>
    <hyperlink ref="RZL147" r:id="rId1667" xr:uid="{9CE0A05C-E6EE-48D8-BB5F-19CD8E3880BE}"/>
    <hyperlink ref="RZT147" r:id="rId1668" xr:uid="{3299F967-4AB2-4DE8-A6E0-90BF0E612D7C}"/>
    <hyperlink ref="SAB147" r:id="rId1669" xr:uid="{C594CEA0-DDDB-4FED-9138-00458928DFB7}"/>
    <hyperlink ref="SAJ147" r:id="rId1670" xr:uid="{1CA6AFC0-BCE7-420C-AE86-8F5157E8B134}"/>
    <hyperlink ref="SAR147" r:id="rId1671" xr:uid="{39D8D7FA-E5BD-4478-A9F3-37D6E2D6589B}"/>
    <hyperlink ref="SAZ147" r:id="rId1672" xr:uid="{2D123270-DCE7-4A7F-BF26-9FCDB1FFEBFF}"/>
    <hyperlink ref="SBH147" r:id="rId1673" xr:uid="{D0E93DBB-EEDD-475B-A367-3B42E418B69C}"/>
    <hyperlink ref="SBP147" r:id="rId1674" xr:uid="{F651EA8A-0328-43AE-AE2A-7BE120BE9339}"/>
    <hyperlink ref="SBX147" r:id="rId1675" xr:uid="{B73F3A81-C3F5-49B5-BA97-94F99B6BF131}"/>
    <hyperlink ref="SCF147" r:id="rId1676" xr:uid="{878D04B5-963E-4FA3-9ED2-7F91E6760162}"/>
    <hyperlink ref="SCN147" r:id="rId1677" xr:uid="{99EF1FA7-77EA-412F-89AE-18249282A27D}"/>
    <hyperlink ref="SCV147" r:id="rId1678" xr:uid="{A115CA3C-F35F-4D0F-92C6-B7CDC3546BAD}"/>
    <hyperlink ref="SDD147" r:id="rId1679" xr:uid="{CA66F683-8E9D-4DA0-A4EA-610F1F946ADF}"/>
    <hyperlink ref="SDL147" r:id="rId1680" xr:uid="{C9CC7CD7-735B-43E4-A051-7C7EE8110AD3}"/>
    <hyperlink ref="SDT147" r:id="rId1681" xr:uid="{B067943F-FE5D-4C78-939C-D2CEA6484352}"/>
    <hyperlink ref="SEB147" r:id="rId1682" xr:uid="{73D7BB19-5F3F-4327-A652-325CFB6A5234}"/>
    <hyperlink ref="SEJ147" r:id="rId1683" xr:uid="{1B5448A1-C6F6-48B6-9D60-DC9FCF10A661}"/>
    <hyperlink ref="SER147" r:id="rId1684" xr:uid="{F69D65F6-F3D9-4713-9D66-77EFCEBB9690}"/>
    <hyperlink ref="SEZ147" r:id="rId1685" xr:uid="{568DB541-534F-45D2-A265-6A2DECDD9943}"/>
    <hyperlink ref="SFH147" r:id="rId1686" xr:uid="{0CDB04CA-9360-48E2-B2A6-63D09DADC962}"/>
    <hyperlink ref="SFP147" r:id="rId1687" xr:uid="{A611B9E9-7D98-4212-9E18-74D0FCCB1308}"/>
    <hyperlink ref="SFX147" r:id="rId1688" xr:uid="{1A2AC8F6-0CE0-41EB-BFD7-CF39CFBFBFE0}"/>
    <hyperlink ref="SGF147" r:id="rId1689" xr:uid="{4CB45C53-6D3B-4421-AE0C-05546429B8A6}"/>
    <hyperlink ref="SGN147" r:id="rId1690" xr:uid="{75F5947E-1C54-4B46-A8F3-6346317A9637}"/>
    <hyperlink ref="SGV147" r:id="rId1691" xr:uid="{7CAD423C-650B-4A53-8BB0-A96AE87E3A82}"/>
    <hyperlink ref="SHD147" r:id="rId1692" xr:uid="{DC83DFCA-01DB-4E34-87FE-6A40BE412FE2}"/>
    <hyperlink ref="SHL147" r:id="rId1693" xr:uid="{D1DE920C-99D3-443A-89C4-C2878C94A0FB}"/>
    <hyperlink ref="SHT147" r:id="rId1694" xr:uid="{0E81A49C-574C-4274-94FD-303E0CDBE3A8}"/>
    <hyperlink ref="SIB147" r:id="rId1695" xr:uid="{D8F48069-463A-414E-B5BE-A0A52CD45518}"/>
    <hyperlink ref="SIJ147" r:id="rId1696" xr:uid="{020B22B9-EADD-4810-AA55-8307259BAADB}"/>
    <hyperlink ref="SIR147" r:id="rId1697" xr:uid="{44DFC187-0CF1-4AA9-A16C-0B2479B57613}"/>
    <hyperlink ref="SIZ147" r:id="rId1698" xr:uid="{8E13403F-6903-4FE7-9B0B-99659EAD6C6E}"/>
    <hyperlink ref="SJH147" r:id="rId1699" xr:uid="{B201FC64-92F4-4AF7-BBC2-43117038C516}"/>
    <hyperlink ref="SJP147" r:id="rId1700" xr:uid="{29E084C3-F1C0-4710-8A83-E863E75F577F}"/>
    <hyperlink ref="SJX147" r:id="rId1701" xr:uid="{2D1CC550-7A17-4821-B125-5A226E7AC2A2}"/>
    <hyperlink ref="SKF147" r:id="rId1702" xr:uid="{130B9EDE-7619-48BD-BA9A-65DDDE620EBA}"/>
    <hyperlink ref="SKN147" r:id="rId1703" xr:uid="{950D0DA3-1256-45A6-BB56-59BD7E6D6900}"/>
    <hyperlink ref="SKV147" r:id="rId1704" xr:uid="{6415A4D2-1745-4870-8017-C790D0C7E4F8}"/>
    <hyperlink ref="SLD147" r:id="rId1705" xr:uid="{3CDF20C3-38F0-409B-8149-55C4FF17478C}"/>
    <hyperlink ref="SLL147" r:id="rId1706" xr:uid="{585004B2-99F5-41E8-8FDC-6C1A0371A743}"/>
    <hyperlink ref="SLT147" r:id="rId1707" xr:uid="{F037949B-E503-42F7-9E4E-14A370543F3A}"/>
    <hyperlink ref="SMB147" r:id="rId1708" xr:uid="{4F33D310-A6F1-4C49-AE19-9A40ADD89066}"/>
    <hyperlink ref="SMJ147" r:id="rId1709" xr:uid="{A4D8382F-6D1C-4CF5-A5B2-2EC2517A1631}"/>
    <hyperlink ref="SMR147" r:id="rId1710" xr:uid="{499039E5-6D59-4595-9326-07A2C3B9BC42}"/>
    <hyperlink ref="SMZ147" r:id="rId1711" xr:uid="{86D0CE70-8A50-422B-8DF2-8A39B138E000}"/>
    <hyperlink ref="SNH147" r:id="rId1712" xr:uid="{805B9427-9B3D-4280-8F5D-7187CE25138C}"/>
    <hyperlink ref="SNP147" r:id="rId1713" xr:uid="{67AA3BFB-DBFE-4962-B118-94D404D8BB34}"/>
    <hyperlink ref="SNX147" r:id="rId1714" xr:uid="{38BAF5E1-A240-455A-8A5E-1F3E84BBF853}"/>
    <hyperlink ref="SOF147" r:id="rId1715" xr:uid="{5A03D9D1-28DA-4BE8-B88B-4DB618A7073A}"/>
    <hyperlink ref="SON147" r:id="rId1716" xr:uid="{DC8BDA9A-2078-43E4-800C-0B815B0BA194}"/>
    <hyperlink ref="SOV147" r:id="rId1717" xr:uid="{90B7729E-29B7-4090-B3AE-9AD6181D282D}"/>
    <hyperlink ref="SPD147" r:id="rId1718" xr:uid="{295BBAEB-3AF3-446D-88B8-5B0290F7B635}"/>
    <hyperlink ref="SPL147" r:id="rId1719" xr:uid="{F0221673-38A4-490F-945B-AD9F5CED0521}"/>
    <hyperlink ref="SPT147" r:id="rId1720" xr:uid="{65EA9959-760E-475C-BF7A-92DA7100AC42}"/>
    <hyperlink ref="SQB147" r:id="rId1721" xr:uid="{3A8112BF-7845-4BE9-B687-9076C90DA6B2}"/>
    <hyperlink ref="SQJ147" r:id="rId1722" xr:uid="{A14D51D6-F021-403C-A5D8-C466ECCFDF7C}"/>
    <hyperlink ref="SQR147" r:id="rId1723" xr:uid="{2D6F7686-15DB-413A-B1B0-526E1DB9B9D7}"/>
    <hyperlink ref="SQZ147" r:id="rId1724" xr:uid="{7F4159C5-3A47-46F5-A9DB-A7BC3929A973}"/>
    <hyperlink ref="SRH147" r:id="rId1725" xr:uid="{57026EF3-F6A6-45AE-81E8-FBA874A526EB}"/>
    <hyperlink ref="SRP147" r:id="rId1726" xr:uid="{37EDFFFD-AA35-46E6-B528-79763AE3CC6C}"/>
    <hyperlink ref="SRX147" r:id="rId1727" xr:uid="{30E221AE-4956-434C-928D-13042475CD29}"/>
    <hyperlink ref="SSF147" r:id="rId1728" xr:uid="{08C59389-DF1B-4165-8E9B-2B86DCA6B972}"/>
    <hyperlink ref="SSN147" r:id="rId1729" xr:uid="{2F6B4975-833E-4927-9A35-92FF71F6C7C3}"/>
    <hyperlink ref="SSV147" r:id="rId1730" xr:uid="{53A4C7E1-8C24-430C-9E11-1DDE82E2D535}"/>
    <hyperlink ref="STD147" r:id="rId1731" xr:uid="{C713FA87-A33B-47C5-81CB-A59CD00A3B58}"/>
    <hyperlink ref="STL147" r:id="rId1732" xr:uid="{CBD41928-653C-4735-ABEC-3910EEB2D812}"/>
    <hyperlink ref="STT147" r:id="rId1733" xr:uid="{4B197DFC-7664-4F02-9883-7FBF5A93C2DB}"/>
    <hyperlink ref="SUB147" r:id="rId1734" xr:uid="{0D607415-2B6A-4C54-B3DD-0BC38D681EC1}"/>
    <hyperlink ref="SUJ147" r:id="rId1735" xr:uid="{D3A24271-6C27-4ABA-84BE-A6B37753F85C}"/>
    <hyperlink ref="SUR147" r:id="rId1736" xr:uid="{AA63C245-D5E5-484E-A6FD-1AA5AED4F608}"/>
    <hyperlink ref="SUZ147" r:id="rId1737" xr:uid="{8930BC99-A30F-46A5-AFAA-A57222EB18E5}"/>
    <hyperlink ref="SVH147" r:id="rId1738" xr:uid="{272E1CEE-FA5D-4F96-9792-E852D07149E4}"/>
    <hyperlink ref="SVP147" r:id="rId1739" xr:uid="{A3C4D418-EE98-42F2-B571-1BAEF31A9AF7}"/>
    <hyperlink ref="SVX147" r:id="rId1740" xr:uid="{EA7F027D-5C81-48DA-BEE0-D42A29F9A402}"/>
    <hyperlink ref="SWF147" r:id="rId1741" xr:uid="{194C2596-00EC-4F54-9F87-2D770BFFB6D8}"/>
    <hyperlink ref="SWN147" r:id="rId1742" xr:uid="{A052183B-8B81-401D-9D34-309811314C0A}"/>
    <hyperlink ref="SWV147" r:id="rId1743" xr:uid="{1983ADF4-B925-4195-88CB-D6A048022099}"/>
    <hyperlink ref="SXD147" r:id="rId1744" xr:uid="{21D63EE0-9C7C-44DE-B510-A3A467C8B620}"/>
    <hyperlink ref="SXL147" r:id="rId1745" xr:uid="{35454F32-A707-44B3-93EA-9CC2340507D6}"/>
    <hyperlink ref="SXT147" r:id="rId1746" xr:uid="{E9400271-C45B-480B-A1D0-8D9C3FC8F91F}"/>
    <hyperlink ref="SYB147" r:id="rId1747" xr:uid="{6B0B7301-5069-47B6-BCEF-D7B73E41563E}"/>
    <hyperlink ref="SYJ147" r:id="rId1748" xr:uid="{A7793E2E-BEA1-48F2-A9E3-4E7C4DF67CE8}"/>
    <hyperlink ref="SYR147" r:id="rId1749" xr:uid="{A0B8029B-41B8-4AF2-ACE1-5E7FBB0B8592}"/>
    <hyperlink ref="SYZ147" r:id="rId1750" xr:uid="{08911CE6-786D-42B3-A601-2660DE13E277}"/>
    <hyperlink ref="SZH147" r:id="rId1751" xr:uid="{0D2FE822-6B58-4B8A-A600-C8F9626FD817}"/>
    <hyperlink ref="SZP147" r:id="rId1752" xr:uid="{0A6A540C-AD81-459F-A8B8-4F7E505A0E99}"/>
    <hyperlink ref="SZX147" r:id="rId1753" xr:uid="{9ACBE1AB-5E62-4B5C-863E-E93DB31B6228}"/>
    <hyperlink ref="TAF147" r:id="rId1754" xr:uid="{952E1295-C0D8-4EFE-B017-FC002B61D23F}"/>
    <hyperlink ref="TAN147" r:id="rId1755" xr:uid="{F0E5581D-1064-441C-936B-79BEF7C889B4}"/>
    <hyperlink ref="TAV147" r:id="rId1756" xr:uid="{9A8AA377-57DA-4E9A-A01E-773A0333E918}"/>
    <hyperlink ref="TBD147" r:id="rId1757" xr:uid="{4C619D2E-A3B2-4636-905F-F293ABDCDC77}"/>
    <hyperlink ref="TBL147" r:id="rId1758" xr:uid="{C7C99B94-B33B-4AD4-89AB-097A06B10356}"/>
    <hyperlink ref="TBT147" r:id="rId1759" xr:uid="{33CB0981-9732-4DD4-97A6-1531A93710AF}"/>
    <hyperlink ref="TCB147" r:id="rId1760" xr:uid="{2CE1FF89-CAA1-49BD-867A-A4D5C69FDB12}"/>
    <hyperlink ref="TCJ147" r:id="rId1761" xr:uid="{931EFEBA-1C41-4CA3-A572-C2BFBC441C2B}"/>
    <hyperlink ref="TCR147" r:id="rId1762" xr:uid="{D2597FAF-2A01-4729-BCDA-1F80CE0264D1}"/>
    <hyperlink ref="TCZ147" r:id="rId1763" xr:uid="{996F0C7B-ACD9-4808-82FC-FCB22DFC8A5A}"/>
    <hyperlink ref="TDH147" r:id="rId1764" xr:uid="{FE14AF11-1E46-4DBC-AA25-464BD9109E9F}"/>
    <hyperlink ref="TDP147" r:id="rId1765" xr:uid="{AC518B5F-6457-4216-B681-E1B5B45A4E65}"/>
    <hyperlink ref="TDX147" r:id="rId1766" xr:uid="{B610CF99-DFD1-4760-9B79-BDC46DB7DE13}"/>
    <hyperlink ref="TEF147" r:id="rId1767" xr:uid="{BBAF75B2-E665-444C-A576-CAE2F091E13B}"/>
    <hyperlink ref="TEN147" r:id="rId1768" xr:uid="{9497A22B-3334-4276-947A-C5D893D762CB}"/>
    <hyperlink ref="TEV147" r:id="rId1769" xr:uid="{84105A7D-9871-4FFD-AD4D-9BE1AD59CE2A}"/>
    <hyperlink ref="TFD147" r:id="rId1770" xr:uid="{E7D5B9EE-D16E-45CE-878A-47713EAF2630}"/>
    <hyperlink ref="TFL147" r:id="rId1771" xr:uid="{DCB0A0EE-ACED-4445-BBF7-310BB9C9C7A7}"/>
    <hyperlink ref="TFT147" r:id="rId1772" xr:uid="{4E4F00F6-37F3-4070-9A48-42F35F89EB64}"/>
    <hyperlink ref="TGB147" r:id="rId1773" xr:uid="{8AE60312-3DEB-4BE2-B987-FCFC5CCA9BBB}"/>
    <hyperlink ref="TGJ147" r:id="rId1774" xr:uid="{B2B01CA3-D62E-4A23-BFB1-7324CC2DA977}"/>
    <hyperlink ref="TGR147" r:id="rId1775" xr:uid="{24EB0D6B-FE99-4769-A558-2D68E1816BD1}"/>
    <hyperlink ref="TGZ147" r:id="rId1776" xr:uid="{6B8D013E-89FA-43AE-B8E1-93494062A23C}"/>
    <hyperlink ref="THH147" r:id="rId1777" xr:uid="{9B388F3E-8B5A-40C2-842A-FCF513199B4B}"/>
    <hyperlink ref="THP147" r:id="rId1778" xr:uid="{C0BEA89B-41C5-442F-9126-FF9F032F78A0}"/>
    <hyperlink ref="THX147" r:id="rId1779" xr:uid="{7E8302AA-4C53-4E07-923F-E422264DB409}"/>
    <hyperlink ref="TIF147" r:id="rId1780" xr:uid="{14CAB7E4-942C-4765-A209-1F8598982768}"/>
    <hyperlink ref="TIN147" r:id="rId1781" xr:uid="{39F9D7E2-5B5E-4896-821A-F84769AC69AD}"/>
    <hyperlink ref="TIV147" r:id="rId1782" xr:uid="{DF6BE8AF-C857-4118-B5AE-CDF5355A457E}"/>
    <hyperlink ref="TJD147" r:id="rId1783" xr:uid="{14A74CB4-DC5B-4432-86C2-4A2957EDBAD4}"/>
    <hyperlink ref="TJL147" r:id="rId1784" xr:uid="{94DFA2DA-5F37-4A90-B5D9-6EF8F55EA4B6}"/>
    <hyperlink ref="TJT147" r:id="rId1785" xr:uid="{E86CBDF1-4571-4179-8BD5-7499BF78D3DD}"/>
    <hyperlink ref="TKB147" r:id="rId1786" xr:uid="{CE108E88-F9FE-4124-9ED4-57CBF2FB9978}"/>
    <hyperlink ref="TKJ147" r:id="rId1787" xr:uid="{1CAFFF48-1A80-47E1-8814-FDC08A8A0427}"/>
    <hyperlink ref="TKR147" r:id="rId1788" xr:uid="{9189FD24-464E-4022-8FE3-A0EFE152B0FE}"/>
    <hyperlink ref="TKZ147" r:id="rId1789" xr:uid="{8C02DD4C-6EF0-4C4E-903C-0740152AD6CB}"/>
    <hyperlink ref="TLH147" r:id="rId1790" xr:uid="{FF2E0C32-075C-4742-895F-7D228E9311EE}"/>
    <hyperlink ref="TLP147" r:id="rId1791" xr:uid="{B490CF5F-FEE9-46AE-BCC8-F562836D29C1}"/>
    <hyperlink ref="TLX147" r:id="rId1792" xr:uid="{4F920F24-6A28-47EE-8265-F4C2EDEA7A24}"/>
    <hyperlink ref="TMF147" r:id="rId1793" xr:uid="{11FFA2A0-1764-4FC1-B8B5-AD676924C699}"/>
    <hyperlink ref="TMN147" r:id="rId1794" xr:uid="{79FD3D0C-3C4C-4067-9FD1-71E2B73C79D9}"/>
    <hyperlink ref="TMV147" r:id="rId1795" xr:uid="{BAA55DC5-5844-4C0C-8940-7F2B29D86913}"/>
    <hyperlink ref="TND147" r:id="rId1796" xr:uid="{5AFB9054-D54C-4377-92C1-3A945824934C}"/>
    <hyperlink ref="TNL147" r:id="rId1797" xr:uid="{D3B0B90B-BECC-4F00-95BA-46A2A80B6222}"/>
    <hyperlink ref="TNT147" r:id="rId1798" xr:uid="{DE121769-4F92-447C-8FDC-24AC8599617C}"/>
    <hyperlink ref="TOB147" r:id="rId1799" xr:uid="{1F7C405A-FD16-49E2-A421-CA6DC51890F6}"/>
    <hyperlink ref="TOJ147" r:id="rId1800" xr:uid="{7911FB33-BE37-40EA-90B4-176022ECB244}"/>
    <hyperlink ref="TOR147" r:id="rId1801" xr:uid="{EB81964F-C307-4989-B641-CEE7155EBF22}"/>
    <hyperlink ref="TOZ147" r:id="rId1802" xr:uid="{11FA631C-808A-4A8E-9415-FC86405D1732}"/>
    <hyperlink ref="TPH147" r:id="rId1803" xr:uid="{2AFA4BE2-969B-4729-984E-C1EC5E1E485D}"/>
    <hyperlink ref="TPP147" r:id="rId1804" xr:uid="{165277BF-62D6-4B0B-93A0-61DFC636D8B4}"/>
    <hyperlink ref="TPX147" r:id="rId1805" xr:uid="{41519BC6-4FDC-4F34-AB2E-3571A0D76AB6}"/>
    <hyperlink ref="TQF147" r:id="rId1806" xr:uid="{2B738DFE-D3ED-4236-8505-92DAF1BABBCB}"/>
    <hyperlink ref="TQN147" r:id="rId1807" xr:uid="{CEEBE450-068A-42AB-BC73-F3AFD113E7CA}"/>
    <hyperlink ref="TQV147" r:id="rId1808" xr:uid="{B7526FEA-3AB6-4859-9E4C-02D296FC9CFE}"/>
    <hyperlink ref="TRD147" r:id="rId1809" xr:uid="{0C8DD5DC-3FFF-41CD-81DE-25CC5FA4B5BF}"/>
    <hyperlink ref="TRL147" r:id="rId1810" xr:uid="{5B4FA604-70FE-4015-AE4C-9112BAA2A77C}"/>
    <hyperlink ref="TRT147" r:id="rId1811" xr:uid="{7B429F61-DB6A-45EB-989B-18CFB31F241F}"/>
    <hyperlink ref="TSB147" r:id="rId1812" xr:uid="{4758B885-3757-4702-8032-7ABC2ED13CF3}"/>
    <hyperlink ref="TSJ147" r:id="rId1813" xr:uid="{4B3539C5-A99D-43B9-89BD-F2B91CC06BA8}"/>
    <hyperlink ref="TSR147" r:id="rId1814" xr:uid="{918EEFB7-CE10-4BA1-9551-41AC28AE6F60}"/>
    <hyperlink ref="TSZ147" r:id="rId1815" xr:uid="{3D5F6883-1B56-42F4-A4F8-98CF845B6B63}"/>
    <hyperlink ref="TTH147" r:id="rId1816" xr:uid="{D793F7F8-E4F7-4AB3-88EB-CB104EC94BCF}"/>
    <hyperlink ref="TTP147" r:id="rId1817" xr:uid="{66665EBB-D8C2-4CAA-A4B6-3E528FE96429}"/>
    <hyperlink ref="TTX147" r:id="rId1818" xr:uid="{E8FB7D8D-0F37-42CE-A552-2C94CD587941}"/>
    <hyperlink ref="TUF147" r:id="rId1819" xr:uid="{80FFA51D-E374-43C4-8ACF-FA7A56FFD99B}"/>
    <hyperlink ref="TUN147" r:id="rId1820" xr:uid="{2F2C011C-D6F4-4CC7-AC43-B09241630677}"/>
    <hyperlink ref="TUV147" r:id="rId1821" xr:uid="{73E6DE75-053E-4136-BA48-9A42E680DD39}"/>
    <hyperlink ref="TVD147" r:id="rId1822" xr:uid="{DD1132CF-6B9B-4D26-8A55-080A25929C21}"/>
    <hyperlink ref="TVL147" r:id="rId1823" xr:uid="{2F274BE7-6F8B-424E-82DA-9456A961D70A}"/>
    <hyperlink ref="TVT147" r:id="rId1824" xr:uid="{6DA46885-A0E2-441A-B5C9-ED91A7C92FF5}"/>
    <hyperlink ref="TWB147" r:id="rId1825" xr:uid="{109EEE5F-29CE-4B9F-8E5E-742C93FD95FF}"/>
    <hyperlink ref="TWJ147" r:id="rId1826" xr:uid="{EBD776D7-C663-4A38-A617-C5E431614B92}"/>
    <hyperlink ref="TWR147" r:id="rId1827" xr:uid="{03F07FBF-BA06-4173-933E-99724BC51A36}"/>
    <hyperlink ref="TWZ147" r:id="rId1828" xr:uid="{A1010FFC-ACA9-49DB-900B-BBB9A7863BEB}"/>
    <hyperlink ref="TXH147" r:id="rId1829" xr:uid="{14FFBA3C-8D1E-4554-BCA1-6ED975C2AEDF}"/>
    <hyperlink ref="TXP147" r:id="rId1830" xr:uid="{BD3B07A0-2A34-427C-B828-0536A44DA21E}"/>
    <hyperlink ref="TXX147" r:id="rId1831" xr:uid="{848810E0-30CB-4624-AEDA-1E39D217C9D4}"/>
    <hyperlink ref="TYF147" r:id="rId1832" xr:uid="{915F0C46-1308-40B0-826C-320F1F12E700}"/>
    <hyperlink ref="TYN147" r:id="rId1833" xr:uid="{3285E25F-CA95-41EC-87DA-BD4E65FFDF7B}"/>
    <hyperlink ref="TYV147" r:id="rId1834" xr:uid="{ADA7CF73-B6F3-4210-8077-311D081920BC}"/>
    <hyperlink ref="TZD147" r:id="rId1835" xr:uid="{3A908A05-7CC5-4E8E-9B3B-A1CF1535DC9B}"/>
    <hyperlink ref="TZL147" r:id="rId1836" xr:uid="{3E1170B4-BABA-420D-A114-6AE3287B0686}"/>
    <hyperlink ref="TZT147" r:id="rId1837" xr:uid="{EDD757A9-9C0C-4C11-B085-D8F986D06B63}"/>
    <hyperlink ref="UAB147" r:id="rId1838" xr:uid="{EDB87EEA-2647-4510-91A6-87B9193B6945}"/>
    <hyperlink ref="UAJ147" r:id="rId1839" xr:uid="{A58C3C20-AD1F-46D8-98A6-32BCCD2B17C8}"/>
    <hyperlink ref="UAR147" r:id="rId1840" xr:uid="{C54BEDC8-AF7D-4441-A51F-E769FD36739B}"/>
    <hyperlink ref="UAZ147" r:id="rId1841" xr:uid="{51CF88E0-61AB-47CA-BD9F-27875E7EABF7}"/>
    <hyperlink ref="UBH147" r:id="rId1842" xr:uid="{C6E53371-8B90-4D76-B97F-FBE004CB1094}"/>
    <hyperlink ref="UBP147" r:id="rId1843" xr:uid="{47D062DD-1124-48D3-BD7C-8A4FE3C6625D}"/>
    <hyperlink ref="UBX147" r:id="rId1844" xr:uid="{65337385-009D-4E7F-8467-C2322E950340}"/>
    <hyperlink ref="UCF147" r:id="rId1845" xr:uid="{7CF5B9C8-05BA-4EE7-824C-C72B44CA9F82}"/>
    <hyperlink ref="UCN147" r:id="rId1846" xr:uid="{1284BFFF-40E3-43B9-A076-F64F1A5B3333}"/>
    <hyperlink ref="UCV147" r:id="rId1847" xr:uid="{61DDB280-FFF8-4C10-BF2A-8E148A5299B4}"/>
    <hyperlink ref="UDD147" r:id="rId1848" xr:uid="{25C34CCD-70EF-42D3-8C8F-1069B307FEDB}"/>
    <hyperlink ref="UDL147" r:id="rId1849" xr:uid="{BC909446-106B-4766-B63B-83FCED0A188D}"/>
    <hyperlink ref="UDT147" r:id="rId1850" xr:uid="{E7552A48-C2C3-4D59-AE29-6BB7E7E896B9}"/>
    <hyperlink ref="UEB147" r:id="rId1851" xr:uid="{CF035AB5-F647-4537-8524-9C29A193C82B}"/>
    <hyperlink ref="UEJ147" r:id="rId1852" xr:uid="{BF9408EC-FF93-46CF-BC45-A90FB09C8773}"/>
    <hyperlink ref="UER147" r:id="rId1853" xr:uid="{A9AA7F06-D2B3-4B2D-9F96-CF271F48DE7E}"/>
    <hyperlink ref="UEZ147" r:id="rId1854" xr:uid="{C79995EB-3E42-4E2B-B47A-49091E66F5D2}"/>
    <hyperlink ref="UFH147" r:id="rId1855" xr:uid="{ACE6779C-F12B-433C-9008-59C334D15A48}"/>
    <hyperlink ref="UFP147" r:id="rId1856" xr:uid="{539E2D4B-7255-4229-BB95-3CDBB2112AC4}"/>
    <hyperlink ref="UFX147" r:id="rId1857" xr:uid="{ACA28457-E2CF-4EC2-AD35-00839AD3801D}"/>
    <hyperlink ref="UGF147" r:id="rId1858" xr:uid="{CD8CFAF5-3864-44A9-9D8A-FBD74D27035E}"/>
    <hyperlink ref="UGN147" r:id="rId1859" xr:uid="{4C4A3FD3-4BD8-43E1-B916-6774933EAD16}"/>
    <hyperlink ref="UGV147" r:id="rId1860" xr:uid="{7D534BC7-E258-4E96-BD68-D809F1B6FCB1}"/>
    <hyperlink ref="UHD147" r:id="rId1861" xr:uid="{1C222103-D196-4A1A-8C30-1F4C73438AED}"/>
    <hyperlink ref="UHL147" r:id="rId1862" xr:uid="{06F1E48C-243E-4F7B-AE72-247FD6E1095C}"/>
    <hyperlink ref="UHT147" r:id="rId1863" xr:uid="{F1A07787-40CC-4299-A8B9-B74D32E8BF53}"/>
    <hyperlink ref="UIB147" r:id="rId1864" xr:uid="{4E6CEF41-3A0F-4A66-823B-1DFFD35ADA5D}"/>
    <hyperlink ref="UIJ147" r:id="rId1865" xr:uid="{6D41BDA9-F12D-4A7D-8815-C649E9BB2DA7}"/>
    <hyperlink ref="UIR147" r:id="rId1866" xr:uid="{E962E13D-D14C-4188-8544-BEE280F3F75A}"/>
    <hyperlink ref="UIZ147" r:id="rId1867" xr:uid="{94D55E92-4B78-489E-8C6E-3D0F3A2A8292}"/>
    <hyperlink ref="UJH147" r:id="rId1868" xr:uid="{EB0AE16C-F4D8-4E64-8DB0-C370DB995E7C}"/>
    <hyperlink ref="UJP147" r:id="rId1869" xr:uid="{3D6DDA10-FD55-4745-A7D2-FBAE7561406E}"/>
    <hyperlink ref="UJX147" r:id="rId1870" xr:uid="{497690EC-37CF-477C-A118-8383EB221A0A}"/>
    <hyperlink ref="UKF147" r:id="rId1871" xr:uid="{A9D84F6C-B87E-4DB7-9A43-8BF05FC1FD53}"/>
    <hyperlink ref="UKN147" r:id="rId1872" xr:uid="{E428C72F-1B46-4505-A136-60E3E85650B0}"/>
    <hyperlink ref="UKV147" r:id="rId1873" xr:uid="{17307DB8-3014-41F5-9A72-37D73BA13B77}"/>
    <hyperlink ref="ULD147" r:id="rId1874" xr:uid="{724C24D8-DA6C-442D-88BA-3642AFBE1521}"/>
    <hyperlink ref="ULL147" r:id="rId1875" xr:uid="{EB76D5EE-066F-4C8B-B986-380FFAE92A87}"/>
    <hyperlink ref="ULT147" r:id="rId1876" xr:uid="{FFC01427-6216-46D0-A27D-E45D9773F5A5}"/>
    <hyperlink ref="UMB147" r:id="rId1877" xr:uid="{753775E5-5A67-4559-B1A9-7BE82F20E07D}"/>
    <hyperlink ref="UMJ147" r:id="rId1878" xr:uid="{B42751D6-0CB5-4491-89E1-62894BD84430}"/>
    <hyperlink ref="UMR147" r:id="rId1879" xr:uid="{D211BA7F-AE4C-42BC-B11F-3A918E1563D0}"/>
    <hyperlink ref="UMZ147" r:id="rId1880" xr:uid="{5AB63119-C27C-48A8-9452-901879BA195C}"/>
    <hyperlink ref="UNH147" r:id="rId1881" xr:uid="{77E68BD5-644B-4ABD-B9A2-9A7C60B99C15}"/>
    <hyperlink ref="UNP147" r:id="rId1882" xr:uid="{2A62E984-4530-401C-A2F8-0A24CBB398A3}"/>
    <hyperlink ref="UNX147" r:id="rId1883" xr:uid="{F3FFE65D-8EB8-4B36-945E-5124DCD658AA}"/>
    <hyperlink ref="UOF147" r:id="rId1884" xr:uid="{CC96C6EC-25DC-482D-9944-CA688A8A0C6C}"/>
    <hyperlink ref="UON147" r:id="rId1885" xr:uid="{9A9BC127-7509-498B-8B0F-53AD29B2974D}"/>
    <hyperlink ref="UOV147" r:id="rId1886" xr:uid="{A07DB035-C3F1-427E-A295-EA3AC75977E4}"/>
    <hyperlink ref="UPD147" r:id="rId1887" xr:uid="{FC31F648-269E-4105-8C01-9732578CA6F5}"/>
    <hyperlink ref="UPL147" r:id="rId1888" xr:uid="{6334F74D-E453-4D9D-A8E2-B43E618FD373}"/>
    <hyperlink ref="UPT147" r:id="rId1889" xr:uid="{D943785E-9083-4C91-A5B0-75DAFF5F1226}"/>
    <hyperlink ref="UQB147" r:id="rId1890" xr:uid="{025E6D8D-7EA6-4D37-8767-E5FDCBCE7EC5}"/>
    <hyperlink ref="UQJ147" r:id="rId1891" xr:uid="{A3978F51-B5BF-4A3E-8676-B408744CEE24}"/>
    <hyperlink ref="UQR147" r:id="rId1892" xr:uid="{71CBDD52-5B98-4F37-B408-C12A558AC1BC}"/>
    <hyperlink ref="UQZ147" r:id="rId1893" xr:uid="{6EDBDD15-8FA5-4C6B-B038-BDE0CFE51605}"/>
    <hyperlink ref="URH147" r:id="rId1894" xr:uid="{2C1D00FD-D402-4997-9EF4-D5841175522A}"/>
    <hyperlink ref="URP147" r:id="rId1895" xr:uid="{67574109-1D12-488C-93E5-C4074C735EDC}"/>
    <hyperlink ref="URX147" r:id="rId1896" xr:uid="{CC786920-EA56-4229-B014-F6C3C9B3F354}"/>
    <hyperlink ref="USF147" r:id="rId1897" xr:uid="{97B4DE71-3A41-4EE1-A05F-79C8D9B46B54}"/>
    <hyperlink ref="USN147" r:id="rId1898" xr:uid="{6AA1423C-B69E-4AF9-93FD-D6CAEB1FF166}"/>
    <hyperlink ref="USV147" r:id="rId1899" xr:uid="{0ECDF33B-F48F-4EBB-9916-2FC0BA7A9BB4}"/>
    <hyperlink ref="UTD147" r:id="rId1900" xr:uid="{CE89B340-0E80-4AB7-AD90-A4FCEA920B1B}"/>
    <hyperlink ref="UTL147" r:id="rId1901" xr:uid="{81AB4C3D-5CEB-42A5-97F4-605DF4C8DB8D}"/>
    <hyperlink ref="UTT147" r:id="rId1902" xr:uid="{F09961B3-CA5D-43B2-B4B9-4CCD731FE71B}"/>
    <hyperlink ref="UUB147" r:id="rId1903" xr:uid="{9A939610-F6ED-4AC9-A533-BCADA8E45842}"/>
    <hyperlink ref="UUJ147" r:id="rId1904" xr:uid="{65355876-2D5B-4A3B-A305-D4188E9B9B4F}"/>
    <hyperlink ref="UUR147" r:id="rId1905" xr:uid="{53807F3D-F3E9-48BA-B89D-A140F1132C54}"/>
    <hyperlink ref="UUZ147" r:id="rId1906" xr:uid="{B2776A96-89CD-4819-BB67-DDFFF881B68F}"/>
    <hyperlink ref="UVH147" r:id="rId1907" xr:uid="{D518153C-40F0-4152-87CF-A15AA7AA543B}"/>
    <hyperlink ref="UVP147" r:id="rId1908" xr:uid="{3AD5382B-9387-427D-8FA1-48777D2C7711}"/>
    <hyperlink ref="UVX147" r:id="rId1909" xr:uid="{CBB9CCD6-83B2-41AD-A67A-35053D1CDA17}"/>
    <hyperlink ref="UWF147" r:id="rId1910" xr:uid="{8D7561EF-4F2C-409F-8EF7-7C8396C155B1}"/>
    <hyperlink ref="UWN147" r:id="rId1911" xr:uid="{CFC428B9-367D-4B1B-B138-6CD1FE37822D}"/>
    <hyperlink ref="UWV147" r:id="rId1912" xr:uid="{35EED0A3-3CB2-4DFD-8379-075A46B5C387}"/>
    <hyperlink ref="UXD147" r:id="rId1913" xr:uid="{6E1BB4BA-0DE8-4319-8448-6EE6DA28D1DC}"/>
    <hyperlink ref="UXL147" r:id="rId1914" xr:uid="{95F3B5A0-2592-4C44-8CCE-200927648C69}"/>
    <hyperlink ref="UXT147" r:id="rId1915" xr:uid="{A9C9C2CE-5925-47A2-8D1F-98F6207B4D98}"/>
    <hyperlink ref="UYB147" r:id="rId1916" xr:uid="{32A85AF7-D580-47F0-B0D6-0C371EA1F710}"/>
    <hyperlink ref="UYJ147" r:id="rId1917" xr:uid="{1BACD349-F3FA-4E26-937A-96807C4367BA}"/>
    <hyperlink ref="UYR147" r:id="rId1918" xr:uid="{1A7425DA-152E-47DA-977A-C832477D7120}"/>
    <hyperlink ref="UYZ147" r:id="rId1919" xr:uid="{C0A97851-57E8-4FFC-BFC1-24D64A9A8F77}"/>
    <hyperlink ref="UZH147" r:id="rId1920" xr:uid="{BF6BFE3B-6AAA-4997-AFE5-40B2360C6575}"/>
    <hyperlink ref="UZP147" r:id="rId1921" xr:uid="{52B2D65D-C47F-4869-9C34-D637B86BDB3D}"/>
    <hyperlink ref="UZX147" r:id="rId1922" xr:uid="{CC369B67-C3E6-4287-A607-1EEAF2C88592}"/>
    <hyperlink ref="VAF147" r:id="rId1923" xr:uid="{9EF34429-C712-4FEB-8984-F3FE62551A11}"/>
    <hyperlink ref="VAN147" r:id="rId1924" xr:uid="{99172F54-B60D-4AE5-A6EA-1F09C7D531C6}"/>
    <hyperlink ref="VAV147" r:id="rId1925" xr:uid="{21CAFB08-7079-49DA-BD7B-3744C11D6B9F}"/>
    <hyperlink ref="VBD147" r:id="rId1926" xr:uid="{6D7F6BCB-964D-4B16-8DE0-92C69C20CD5B}"/>
    <hyperlink ref="VBL147" r:id="rId1927" xr:uid="{FDF1E272-E9B4-4BCB-8390-ED58964DB11D}"/>
    <hyperlink ref="VBT147" r:id="rId1928" xr:uid="{14BEDC4D-06B0-4BCE-9F24-0EF109EA0EA0}"/>
    <hyperlink ref="VCB147" r:id="rId1929" xr:uid="{28D43A12-4143-4C1B-99B7-CEF2A5FCAF6D}"/>
    <hyperlink ref="VCJ147" r:id="rId1930" xr:uid="{B78F81D8-6DCC-4AF0-A884-85D793B88D36}"/>
    <hyperlink ref="VCR147" r:id="rId1931" xr:uid="{56613596-EFC2-4425-B94A-D5A7F4F6F14D}"/>
    <hyperlink ref="VCZ147" r:id="rId1932" xr:uid="{F694589F-21A0-45C0-BE40-52C70AAB3A0B}"/>
    <hyperlink ref="VDH147" r:id="rId1933" xr:uid="{F6207753-C635-4B24-97A2-6E13CD1683C1}"/>
    <hyperlink ref="VDP147" r:id="rId1934" xr:uid="{A255C3F7-8614-4D40-AFEC-A139D72359FC}"/>
    <hyperlink ref="VDX147" r:id="rId1935" xr:uid="{D2A735E1-409B-463E-B44D-3309FBB9096E}"/>
    <hyperlink ref="VEF147" r:id="rId1936" xr:uid="{25911E11-F151-438F-AE5A-39944F3FA2BE}"/>
    <hyperlink ref="VEN147" r:id="rId1937" xr:uid="{5FE04A6E-B364-416E-AF87-11F9C1D1880D}"/>
    <hyperlink ref="VEV147" r:id="rId1938" xr:uid="{B372DEE5-9A37-4200-B621-4EF883C1F6BA}"/>
    <hyperlink ref="VFD147" r:id="rId1939" xr:uid="{33FA7A51-B444-4224-9762-F143FD46E9B1}"/>
    <hyperlink ref="VFL147" r:id="rId1940" xr:uid="{BF50E593-56C6-42D8-B6AF-21A72F21AA74}"/>
    <hyperlink ref="VFT147" r:id="rId1941" xr:uid="{02575CF6-3466-4997-8435-7AA610718027}"/>
    <hyperlink ref="VGB147" r:id="rId1942" xr:uid="{DDA8EC11-90DC-4465-9513-AA096AE77C16}"/>
    <hyperlink ref="VGJ147" r:id="rId1943" xr:uid="{7728FA05-0D4F-4229-8691-23606D59A173}"/>
    <hyperlink ref="VGR147" r:id="rId1944" xr:uid="{699AE818-DB42-429B-B329-1A413172BF31}"/>
    <hyperlink ref="VGZ147" r:id="rId1945" xr:uid="{1A4DE682-F71F-4C51-98F7-DCE68BA9A8E8}"/>
    <hyperlink ref="VHH147" r:id="rId1946" xr:uid="{29F46759-AF7E-4A87-BE25-3F3A7DE7A102}"/>
    <hyperlink ref="VHP147" r:id="rId1947" xr:uid="{A2B87A33-A149-4877-A355-57D3073B063A}"/>
    <hyperlink ref="VHX147" r:id="rId1948" xr:uid="{7BBE3BF1-2C1E-48B2-9E59-DAB815CA15A4}"/>
    <hyperlink ref="VIF147" r:id="rId1949" xr:uid="{EBEE1CB7-96BE-4964-B152-B1A45FF06C6A}"/>
    <hyperlink ref="VIN147" r:id="rId1950" xr:uid="{EC18D0A8-6A33-476B-BA70-ED31EB934AF6}"/>
    <hyperlink ref="VIV147" r:id="rId1951" xr:uid="{50111F01-7C9B-4FEB-85AA-4D09E12814E9}"/>
    <hyperlink ref="VJD147" r:id="rId1952" xr:uid="{49C74BE2-B5DA-4A2C-915A-FAF9F36DCBEC}"/>
    <hyperlink ref="VJL147" r:id="rId1953" xr:uid="{37677109-E3C4-4EDA-B004-CEB060F39892}"/>
    <hyperlink ref="VJT147" r:id="rId1954" xr:uid="{0C5DB947-79DB-4000-BD63-93F2ACD2171B}"/>
    <hyperlink ref="VKB147" r:id="rId1955" xr:uid="{7C784F94-1D3F-4382-8E66-120B32BF466C}"/>
    <hyperlink ref="VKJ147" r:id="rId1956" xr:uid="{23310E65-7825-467E-84DE-6482622837A0}"/>
    <hyperlink ref="VKR147" r:id="rId1957" xr:uid="{C84BEA9C-7BA0-4A13-B0B3-CD1F673D18FC}"/>
    <hyperlink ref="VKZ147" r:id="rId1958" xr:uid="{9E1EA687-E62C-45CC-AB63-80AEC2D0B08C}"/>
    <hyperlink ref="VLH147" r:id="rId1959" xr:uid="{90EC2762-223B-4124-B15B-E649747C4340}"/>
    <hyperlink ref="VLP147" r:id="rId1960" xr:uid="{593F3C70-81A4-49E8-86E5-38E2395BC3C1}"/>
    <hyperlink ref="VLX147" r:id="rId1961" xr:uid="{DA9FE61A-48A2-4D2A-958B-82EA112AFB39}"/>
    <hyperlink ref="VMF147" r:id="rId1962" xr:uid="{8CE590B5-7D1D-438D-87EB-C1F04317DF34}"/>
    <hyperlink ref="VMN147" r:id="rId1963" xr:uid="{174FBA72-A18B-4676-8442-8AD59B4B24E5}"/>
    <hyperlink ref="VMV147" r:id="rId1964" xr:uid="{8F4BC923-3B9A-4D43-9F5B-F4E261E6E813}"/>
    <hyperlink ref="VND147" r:id="rId1965" xr:uid="{57A9C2A8-1440-4B75-BAA6-446CC6CCF346}"/>
    <hyperlink ref="VNL147" r:id="rId1966" xr:uid="{84394CBF-7DF8-4708-A259-51F93F2B045C}"/>
    <hyperlink ref="VNT147" r:id="rId1967" xr:uid="{3A0D2669-0A9E-4F86-AE6B-A7B67670587F}"/>
    <hyperlink ref="VOB147" r:id="rId1968" xr:uid="{B4699653-C234-4351-A890-19366B5A465F}"/>
    <hyperlink ref="VOJ147" r:id="rId1969" xr:uid="{DB8EB547-9151-4D6F-B68A-0B7BFBB80213}"/>
    <hyperlink ref="VOR147" r:id="rId1970" xr:uid="{71162A8F-2BC9-4C4C-8276-4020900A9227}"/>
    <hyperlink ref="VOZ147" r:id="rId1971" xr:uid="{D4E607F0-DD01-47B9-B44E-0B031C043D12}"/>
    <hyperlink ref="VPH147" r:id="rId1972" xr:uid="{0B52665A-1007-4348-870B-F4FDB4D6CA47}"/>
    <hyperlink ref="VPP147" r:id="rId1973" xr:uid="{2AA638D5-0A9D-442E-8634-0AC1F8CBE9CE}"/>
    <hyperlink ref="VPX147" r:id="rId1974" xr:uid="{42EDB1D3-6FBB-438F-ADE2-0A6C8C796AB9}"/>
    <hyperlink ref="VQF147" r:id="rId1975" xr:uid="{D8F9131B-69DD-4C39-A6BB-8493616D462D}"/>
    <hyperlink ref="VQN147" r:id="rId1976" xr:uid="{2B478D2F-8A5C-4549-95B7-729645E9F6B2}"/>
    <hyperlink ref="VQV147" r:id="rId1977" xr:uid="{D77E0E4C-47C1-4B1B-9D2D-259ECBFAFC7E}"/>
    <hyperlink ref="VRD147" r:id="rId1978" xr:uid="{C413CAC0-48C6-4790-8AF4-FB3F8804F8BD}"/>
    <hyperlink ref="VRL147" r:id="rId1979" xr:uid="{10C7E3A8-7A62-4E1F-B1D5-A0F8F9CF03DC}"/>
    <hyperlink ref="VRT147" r:id="rId1980" xr:uid="{65DE8081-801E-478B-B9B4-A809DAF43902}"/>
    <hyperlink ref="VSB147" r:id="rId1981" xr:uid="{3DE2E373-7E31-4847-BD50-7143CEC39E6A}"/>
    <hyperlink ref="VSJ147" r:id="rId1982" xr:uid="{E369495C-DE4E-4066-BB52-90FE6BD4DEBC}"/>
    <hyperlink ref="VSR147" r:id="rId1983" xr:uid="{D6A281EA-74B4-4CBA-A9F8-85724F97BD49}"/>
    <hyperlink ref="VSZ147" r:id="rId1984" xr:uid="{66C4AA5E-D2CC-419E-A87B-581F173C1FE3}"/>
    <hyperlink ref="VTH147" r:id="rId1985" xr:uid="{FB2F9788-A295-4598-A3E5-194BAD012858}"/>
    <hyperlink ref="VTP147" r:id="rId1986" xr:uid="{B259D1BE-6BC7-452D-BAD7-CCB00B30A6AE}"/>
    <hyperlink ref="VTX147" r:id="rId1987" xr:uid="{955800EE-FE2D-46ED-B87A-0907162D7D65}"/>
    <hyperlink ref="VUF147" r:id="rId1988" xr:uid="{E330D1F0-1019-4C44-907A-19BD987DED73}"/>
    <hyperlink ref="VUN147" r:id="rId1989" xr:uid="{755AF99E-3FF2-48AF-A985-6A62297B843F}"/>
    <hyperlink ref="VUV147" r:id="rId1990" xr:uid="{58A887BC-3C51-4C8A-89CB-D38133220E89}"/>
    <hyperlink ref="VVD147" r:id="rId1991" xr:uid="{A314EADC-E7BF-4F0B-896A-86DA0DCCD99E}"/>
    <hyperlink ref="VVL147" r:id="rId1992" xr:uid="{C95EB505-0D0B-4E75-A3A0-61ADC788E245}"/>
    <hyperlink ref="VVT147" r:id="rId1993" xr:uid="{26CE2C25-ACF3-4F80-B366-8A355BD14565}"/>
    <hyperlink ref="VWB147" r:id="rId1994" xr:uid="{F80E6CB3-0C21-4B2D-A7A2-C63D2F7B28CD}"/>
    <hyperlink ref="VWJ147" r:id="rId1995" xr:uid="{FB9A0E29-01B7-4975-A87B-BD807FDC79AF}"/>
    <hyperlink ref="VWR147" r:id="rId1996" xr:uid="{B5966331-A1F8-489D-B319-32ACDF0733E4}"/>
    <hyperlink ref="VWZ147" r:id="rId1997" xr:uid="{70140A7C-45F5-4BBC-8AA9-7D00F88FE775}"/>
    <hyperlink ref="VXH147" r:id="rId1998" xr:uid="{31CCBFAF-B88C-49F1-950E-6FE2B2C43491}"/>
    <hyperlink ref="VXP147" r:id="rId1999" xr:uid="{DA9A23DE-2749-48E5-BA3F-35BD09292F00}"/>
    <hyperlink ref="VXX147" r:id="rId2000" xr:uid="{33FC8960-77E6-4F34-94D2-36BB0D3E2EFA}"/>
    <hyperlink ref="VYF147" r:id="rId2001" xr:uid="{F2799000-62BD-4881-9749-4B56B5C11F19}"/>
    <hyperlink ref="VYN147" r:id="rId2002" xr:uid="{481B4598-2B91-4E0A-A0B7-67F3FDA3B355}"/>
    <hyperlink ref="VYV147" r:id="rId2003" xr:uid="{55AE419B-0AD9-4B27-A52C-1AA67A51FB8E}"/>
    <hyperlink ref="VZD147" r:id="rId2004" xr:uid="{49A76274-D0A2-4D3E-8CCC-E4C68CC40453}"/>
    <hyperlink ref="VZL147" r:id="rId2005" xr:uid="{FD78E9CA-7A78-478F-89E7-913CEF38B24F}"/>
    <hyperlink ref="VZT147" r:id="rId2006" xr:uid="{57A06AFB-08B1-4601-942A-837A388ED95A}"/>
    <hyperlink ref="WAB147" r:id="rId2007" xr:uid="{42DFB054-79BC-4D7D-89BA-7918CC5B1E08}"/>
    <hyperlink ref="WAJ147" r:id="rId2008" xr:uid="{9F705D58-F546-477F-96D6-9D1A7078A6CB}"/>
    <hyperlink ref="WAR147" r:id="rId2009" xr:uid="{6C648664-538D-429F-90C3-B09234F624D7}"/>
    <hyperlink ref="WAZ147" r:id="rId2010" xr:uid="{8B10C712-EFEE-424A-811D-76FDB5CA9EAC}"/>
    <hyperlink ref="WBH147" r:id="rId2011" xr:uid="{C73DF888-A42B-4841-AB0B-4009253E3492}"/>
    <hyperlink ref="WBP147" r:id="rId2012" xr:uid="{919F69D6-2D8E-4BD6-B206-06A80A139D2C}"/>
    <hyperlink ref="WBX147" r:id="rId2013" xr:uid="{B36C3555-429D-454B-A772-1CB4C49064C2}"/>
    <hyperlink ref="WCF147" r:id="rId2014" xr:uid="{AAAAA297-2410-4DA5-8E3D-CFF9CBA08D92}"/>
    <hyperlink ref="WCN147" r:id="rId2015" xr:uid="{4789CEF3-8974-4755-B705-9CEA6BAE1BE4}"/>
    <hyperlink ref="WCV147" r:id="rId2016" xr:uid="{EF470C09-DC3A-49DA-9C5F-14E49978587A}"/>
    <hyperlink ref="WDD147" r:id="rId2017" xr:uid="{8E0674F4-FF76-4FAA-9DAF-828C622F14C5}"/>
    <hyperlink ref="WDL147" r:id="rId2018" xr:uid="{983EDFC3-65E7-4232-8542-828773E227CF}"/>
    <hyperlink ref="WDT147" r:id="rId2019" xr:uid="{D18FDD98-0D45-4B17-877C-93B56315CD7B}"/>
    <hyperlink ref="WEB147" r:id="rId2020" xr:uid="{F75C743F-D56A-4BE0-9833-5854CEABA1EA}"/>
    <hyperlink ref="WEJ147" r:id="rId2021" xr:uid="{91457BE6-1B06-4F04-9B0F-7C177C4D7958}"/>
    <hyperlink ref="WER147" r:id="rId2022" xr:uid="{C2F121DF-3814-4774-989B-142BC0546734}"/>
    <hyperlink ref="WEZ147" r:id="rId2023" xr:uid="{251D8038-AF33-4813-990E-DE577C0A7986}"/>
    <hyperlink ref="WFH147" r:id="rId2024" xr:uid="{520F184C-C79A-4312-9D83-38BAF7E32780}"/>
    <hyperlink ref="WFP147" r:id="rId2025" xr:uid="{DDDD2850-BBE9-4AD7-B262-7BE22BBDAE6A}"/>
    <hyperlink ref="WFX147" r:id="rId2026" xr:uid="{EC393DA4-98C1-4A26-B123-9F33C9AE4A1A}"/>
    <hyperlink ref="WGF147" r:id="rId2027" xr:uid="{EA48BB12-D700-4FD4-A046-57E2B763F52F}"/>
    <hyperlink ref="WGN147" r:id="rId2028" xr:uid="{E567DE5D-1CCA-4E3F-9D80-38D2FCDB5435}"/>
    <hyperlink ref="WGV147" r:id="rId2029" xr:uid="{4EFBBD85-2EF3-4FCC-B923-89EDA7027BE9}"/>
    <hyperlink ref="WHD147" r:id="rId2030" xr:uid="{42AADE51-B219-4279-A559-A93AF03179E1}"/>
    <hyperlink ref="WHL147" r:id="rId2031" xr:uid="{27D8EC4C-ED09-49DE-B826-0E7CF747A18C}"/>
    <hyperlink ref="WHT147" r:id="rId2032" xr:uid="{105260C4-ACD8-4E91-8568-9EA819F0B85C}"/>
    <hyperlink ref="WIB147" r:id="rId2033" xr:uid="{D69ACF30-FBF1-494F-BB86-C2F3AC2C5B2A}"/>
    <hyperlink ref="WIJ147" r:id="rId2034" xr:uid="{EA043EDE-3F0C-479C-ABD6-50C9A9C8DB90}"/>
    <hyperlink ref="WIR147" r:id="rId2035" xr:uid="{8D28149F-B2EA-44E4-9CA7-3A5186AAEBEA}"/>
    <hyperlink ref="WIZ147" r:id="rId2036" xr:uid="{29AE5252-001E-4302-AABB-89A643A4F7FB}"/>
    <hyperlink ref="WJH147" r:id="rId2037" xr:uid="{5DCE39E1-E4A6-44F4-AC79-6470BCDCCA3E}"/>
    <hyperlink ref="WJP147" r:id="rId2038" xr:uid="{009F31A9-2063-45C5-8B78-15E20CB95987}"/>
    <hyperlink ref="WJX147" r:id="rId2039" xr:uid="{5412A23E-6797-489D-B138-1916A68CE9BA}"/>
    <hyperlink ref="WKF147" r:id="rId2040" xr:uid="{9619177E-7E25-479D-BD22-F800D5CFB4A2}"/>
    <hyperlink ref="WKN147" r:id="rId2041" xr:uid="{DF6F62F2-C72D-479C-AAC7-ABD0BF8D1BEA}"/>
    <hyperlink ref="WKV147" r:id="rId2042" xr:uid="{ED0D52ED-7AF7-49B5-8DE9-D5D3188DC6A5}"/>
    <hyperlink ref="WLD147" r:id="rId2043" xr:uid="{B013B27E-DA77-4187-9327-5B953BB9AB77}"/>
    <hyperlink ref="WLL147" r:id="rId2044" xr:uid="{E4724F8A-EA68-42E5-801A-75B1B042A72E}"/>
    <hyperlink ref="WLT147" r:id="rId2045" xr:uid="{0330C561-4A8D-44F1-8E58-0E0E904A6D7B}"/>
    <hyperlink ref="WMB147" r:id="rId2046" xr:uid="{BE5BCDB1-672E-41D7-97B1-1782D2587084}"/>
    <hyperlink ref="WMJ147" r:id="rId2047" xr:uid="{C4A72500-E627-4FA4-8C83-955D7C6CC074}"/>
    <hyperlink ref="WMR147" r:id="rId2048" xr:uid="{17AFBA66-5331-405E-8EF0-E68BBB3FCD62}"/>
    <hyperlink ref="WMZ147" r:id="rId2049" xr:uid="{E55C3671-76F0-4A8D-90DA-2E5ABEE20381}"/>
    <hyperlink ref="WNH147" r:id="rId2050" xr:uid="{6A2FFA0C-3499-4236-9EB9-DDFB74053C77}"/>
    <hyperlink ref="WNP147" r:id="rId2051" xr:uid="{0A712349-9DB3-4074-BFD9-7CCE0730F230}"/>
    <hyperlink ref="WNX147" r:id="rId2052" xr:uid="{CD84DE25-7784-456D-AF3A-AE4C87FB532B}"/>
    <hyperlink ref="WOF147" r:id="rId2053" xr:uid="{CE6ADC53-0977-4748-95B0-39A991C17CAA}"/>
    <hyperlink ref="WON147" r:id="rId2054" xr:uid="{C56C8944-EEDB-43FD-9635-874F16612D89}"/>
    <hyperlink ref="WOV147" r:id="rId2055" xr:uid="{F71E7CD3-FEC5-478F-97E4-3984F4E59B45}"/>
    <hyperlink ref="WPD147" r:id="rId2056" xr:uid="{7EE0A59D-2221-44F6-97CA-2779DDD04CDA}"/>
    <hyperlink ref="WPL147" r:id="rId2057" xr:uid="{CA8F6FB2-0E94-4072-8F12-C96DF7B8C902}"/>
    <hyperlink ref="WPT147" r:id="rId2058" xr:uid="{8F004E57-26E0-4C35-BCFE-7E5DD202A3A3}"/>
    <hyperlink ref="WQB147" r:id="rId2059" xr:uid="{3C6EF1B9-96E8-41F3-B5D7-68D9EAA8C027}"/>
    <hyperlink ref="WQJ147" r:id="rId2060" xr:uid="{EE21CA87-95E2-442B-9DEE-58FD0F12B531}"/>
    <hyperlink ref="WQR147" r:id="rId2061" xr:uid="{F7833993-5FE6-4C3A-9A22-C09607E05EA8}"/>
    <hyperlink ref="WQZ147" r:id="rId2062" xr:uid="{58CCD359-3589-490A-977C-ED986A6816D8}"/>
    <hyperlink ref="WRH147" r:id="rId2063" xr:uid="{E25ED3A3-CE48-42B2-9E24-5D7585FB5839}"/>
    <hyperlink ref="WRP147" r:id="rId2064" xr:uid="{8DB72865-CF52-4964-A578-C5F6EF057746}"/>
    <hyperlink ref="WRX147" r:id="rId2065" xr:uid="{C120BD86-EB89-449C-A434-D10A15DC8574}"/>
    <hyperlink ref="WSF147" r:id="rId2066" xr:uid="{4B6BF88A-4D61-4624-A02F-255569E7BFAC}"/>
    <hyperlink ref="WSN147" r:id="rId2067" xr:uid="{B86490CC-E977-4B0D-A97C-370133F2E6FD}"/>
    <hyperlink ref="WSV147" r:id="rId2068" xr:uid="{0F2B53BF-EDE3-43A2-9020-10ADDD74AEB0}"/>
    <hyperlink ref="WTD147" r:id="rId2069" xr:uid="{18153915-B6F6-44D0-8DCE-40B12EA7EE41}"/>
    <hyperlink ref="WTL147" r:id="rId2070" xr:uid="{C5357D6C-A5DA-4DBE-ADF7-FE838A507D4B}"/>
    <hyperlink ref="WTT147" r:id="rId2071" xr:uid="{3225187D-8186-4BBE-9372-35C876F3E2C8}"/>
    <hyperlink ref="WUB147" r:id="rId2072" xr:uid="{FC59993A-1B6B-4D1D-A61B-87F4F4F9D585}"/>
    <hyperlink ref="WUJ147" r:id="rId2073" xr:uid="{D908713F-DAAC-4C79-98A0-7EACE7AF3386}"/>
    <hyperlink ref="WUR147" r:id="rId2074" xr:uid="{B3BC239E-F5B4-43AC-8542-D4BD081DF27F}"/>
    <hyperlink ref="WUZ147" r:id="rId2075" xr:uid="{0790CC5C-AEA5-4C13-9633-96BD78319DA5}"/>
    <hyperlink ref="WVH147" r:id="rId2076" xr:uid="{E8B3810F-8683-457F-89B3-15D94B95535D}"/>
    <hyperlink ref="WVP147" r:id="rId2077" xr:uid="{7C858DC2-E730-4227-B00F-5D69499AC0D1}"/>
    <hyperlink ref="WVX147" r:id="rId2078" xr:uid="{B99E1AF1-DB66-40F7-846A-A19FDD63EECA}"/>
    <hyperlink ref="WWF147" r:id="rId2079" xr:uid="{C104BF54-AD15-4F48-829E-C8BE62E779F1}"/>
    <hyperlink ref="WWN147" r:id="rId2080" xr:uid="{1977C647-B683-4D27-AFCC-3A5F98713DAD}"/>
    <hyperlink ref="WWV147" r:id="rId2081" xr:uid="{2C9E5818-F15D-4490-BAA2-5CC7E1219657}"/>
    <hyperlink ref="WXD147" r:id="rId2082" xr:uid="{65AAEC08-8912-47D4-90FE-F41279D072A3}"/>
    <hyperlink ref="WXL147" r:id="rId2083" xr:uid="{05E5717E-A3EE-446A-8F40-6984491E734D}"/>
    <hyperlink ref="WXT147" r:id="rId2084" xr:uid="{4CD806BC-AB74-41D0-8933-7694DF7D0412}"/>
    <hyperlink ref="WYB147" r:id="rId2085" xr:uid="{880318A6-4F80-4B6D-B67F-7F3D998EF4EE}"/>
    <hyperlink ref="WYJ147" r:id="rId2086" xr:uid="{5B995E3E-BD67-46AC-9A40-00C68198A30C}"/>
    <hyperlink ref="WYR147" r:id="rId2087" xr:uid="{6CE71BBB-A5B3-4730-9D04-B0EE0F486993}"/>
    <hyperlink ref="WYZ147" r:id="rId2088" xr:uid="{FD807ABB-A3A0-4CBC-99A9-C594E96BC642}"/>
    <hyperlink ref="WZH147" r:id="rId2089" xr:uid="{4F7B7DB2-2E29-4A0B-819A-40B7DDC3B1BB}"/>
    <hyperlink ref="WZP147" r:id="rId2090" xr:uid="{4F41C75B-6F30-493F-AB32-4BF069E49E37}"/>
    <hyperlink ref="WZX147" r:id="rId2091" xr:uid="{E655B43F-7C78-428C-AC53-494C630E131E}"/>
    <hyperlink ref="XAF147" r:id="rId2092" xr:uid="{7DA47975-49A7-4902-BE52-126D9A5518A7}"/>
    <hyperlink ref="XAN147" r:id="rId2093" xr:uid="{20740F20-97FC-436F-B531-A89FAFBD6423}"/>
    <hyperlink ref="XAV147" r:id="rId2094" xr:uid="{EF7A99E5-EE65-48B4-9C81-FB410BF24F15}"/>
    <hyperlink ref="XBD147" r:id="rId2095" xr:uid="{EE06CC96-26F6-4F42-9FDE-8398A1FB911F}"/>
    <hyperlink ref="XBL147" r:id="rId2096" xr:uid="{278AC081-83D0-4B48-9325-48E974043BE1}"/>
    <hyperlink ref="XBT147" r:id="rId2097" xr:uid="{02D48EC5-5103-469F-89F7-62C2966003BB}"/>
    <hyperlink ref="XCB147" r:id="rId2098" xr:uid="{28EA7018-54C1-486D-B7C5-ED69874C2F93}"/>
    <hyperlink ref="XCJ147" r:id="rId2099" xr:uid="{04A2C5E9-48FD-4B13-8146-3E48E5714378}"/>
    <hyperlink ref="XCR147" r:id="rId2100" xr:uid="{D4DF8B55-32A9-4248-8BCE-9BB64E3B2ED5}"/>
    <hyperlink ref="XCZ147" r:id="rId2101" xr:uid="{F244E03F-E202-4229-99D1-69262F59DEF5}"/>
    <hyperlink ref="XDH147" r:id="rId2102" xr:uid="{14365418-26B2-483D-9857-D4B7913401CF}"/>
    <hyperlink ref="XDP147" r:id="rId2103" xr:uid="{4C80D5DD-D6CE-4B74-975F-D70898E47E98}"/>
    <hyperlink ref="XDX147" r:id="rId2104" xr:uid="{95EC5F83-3787-4AF3-8D66-F89CA98846A2}"/>
    <hyperlink ref="XEF147" r:id="rId2105" xr:uid="{A9A75C1C-8DD4-4462-85E7-81E3921695E3}"/>
    <hyperlink ref="XEN147" r:id="rId2106" xr:uid="{382F67DE-A7DC-4CEC-8E41-34934F32293D}"/>
    <hyperlink ref="XEV147" r:id="rId2107" xr:uid="{30D71F94-33AA-44D6-853A-7549C19D83DF}"/>
    <hyperlink ref="XFD147" r:id="rId2108" xr:uid="{71F68C40-E71E-4E48-B827-CFFA40A8FE2F}"/>
    <hyperlink ref="A147" location="PSYK_SKSOPR" display="PSYK_SKSOPR" xr:uid="{56124911-4E02-4610-A3B8-2FD7E3CAB233}"/>
    <hyperlink ref="I147" location="All!B1555" display="PSYK_SKSOPR" xr:uid="{A5ABF465-0016-4EB7-ACB5-E7436119F1EF}"/>
    <hyperlink ref="Q147" location="All!B1555" display="PSYK_SKSOPR" xr:uid="{B3516C17-2C48-41AE-AEC0-8A23E91F9F3F}"/>
    <hyperlink ref="Y147" location="All!B1555" display="PSYK_SKSOPR" xr:uid="{C77CF796-E96C-42ED-9D14-A78FAE285528}"/>
    <hyperlink ref="AG147" location="All!B1555" display="PSYK_SKSOPR" xr:uid="{58282D27-84BE-4AA1-BE38-02398C99D129}"/>
    <hyperlink ref="AO147" location="All!B1555" display="PSYK_SKSOPR" xr:uid="{88FCED1B-5316-42AB-B82A-57FB6851C6BF}"/>
    <hyperlink ref="AW147" location="All!B1555" display="PSYK_SKSOPR" xr:uid="{12295696-E055-416F-801D-C6008D4D7DDE}"/>
    <hyperlink ref="BE147" location="All!B1555" display="PSYK_SKSOPR" xr:uid="{A1DD8B4B-26FC-4C56-9F95-F80BFDA09889}"/>
    <hyperlink ref="BM147" location="All!B1555" display="PSYK_SKSOPR" xr:uid="{7448B429-9534-443A-A5D2-F44826FB524B}"/>
    <hyperlink ref="BU147" location="All!B1555" display="PSYK_SKSOPR" xr:uid="{21B38665-C3BE-4AA2-9BDB-7AC7D91370C0}"/>
    <hyperlink ref="CC147" location="All!B1555" display="PSYK_SKSOPR" xr:uid="{34276DA7-E06C-4548-8AB8-4F27FB4F9150}"/>
    <hyperlink ref="CK147" location="All!B1555" display="PSYK_SKSOPR" xr:uid="{CB21DBC1-C317-4CE7-9323-479F86E16332}"/>
    <hyperlink ref="CS147" location="All!B1555" display="PSYK_SKSOPR" xr:uid="{A04A0F84-32F2-4F18-9FD6-BA40038210F2}"/>
    <hyperlink ref="DA147" location="All!B1555" display="PSYK_SKSOPR" xr:uid="{4FC51F43-1335-4431-8155-AE0BB51A7FC4}"/>
    <hyperlink ref="DI147" location="All!B1555" display="PSYK_SKSOPR" xr:uid="{609D075F-6E58-4320-83AD-3094BE7AE27A}"/>
    <hyperlink ref="DQ147" location="All!B1555" display="PSYK_SKSOPR" xr:uid="{3DD59B44-C2D4-4682-85EE-C9C2D5C554E7}"/>
    <hyperlink ref="DY147" location="All!B1555" display="PSYK_SKSOPR" xr:uid="{1E05689D-A848-40E2-A7A5-AF9B031F2FBA}"/>
    <hyperlink ref="EG147" location="All!B1555" display="PSYK_SKSOPR" xr:uid="{8CD08223-C5D2-41B5-846E-1E01E8A8D2BC}"/>
    <hyperlink ref="EO147" location="All!B1555" display="PSYK_SKSOPR" xr:uid="{596D6294-8468-4BE0-BD63-77E70FF227E5}"/>
    <hyperlink ref="EW147" location="All!B1555" display="PSYK_SKSOPR" xr:uid="{80701289-D995-4F0B-B2A5-7A7DDAAB215A}"/>
    <hyperlink ref="FE147" location="All!B1555" display="PSYK_SKSOPR" xr:uid="{5BC283F5-47CC-4AA7-A721-F3108C90E146}"/>
    <hyperlink ref="FM147" location="All!B1555" display="PSYK_SKSOPR" xr:uid="{042C0E73-03C3-4542-AA3A-582A2F005900}"/>
    <hyperlink ref="FU147" location="All!B1555" display="PSYK_SKSOPR" xr:uid="{829C9DD6-7542-46F0-9B97-195AB5A3225B}"/>
    <hyperlink ref="GC147" location="All!B1555" display="PSYK_SKSOPR" xr:uid="{5F5B4951-D84F-4CE1-A168-41683FE39199}"/>
    <hyperlink ref="GK147" location="All!B1555" display="PSYK_SKSOPR" xr:uid="{966C19AB-6FBB-4193-BC63-BB11C41EB285}"/>
    <hyperlink ref="GS147" location="All!B1555" display="PSYK_SKSOPR" xr:uid="{B259A62B-AB6C-488E-A16E-2BADFC9C8986}"/>
    <hyperlink ref="HA147" location="All!B1555" display="PSYK_SKSOPR" xr:uid="{EF0765B5-73DE-41B0-ADA9-C4415E08E4D4}"/>
    <hyperlink ref="HI147" location="All!B1555" display="PSYK_SKSOPR" xr:uid="{2C476996-3A05-441F-A1B0-61B01E83EE23}"/>
    <hyperlink ref="HQ147" location="All!B1555" display="PSYK_SKSOPR" xr:uid="{C80155B7-80FE-457A-BBE1-11A8835F756B}"/>
    <hyperlink ref="HY147" location="All!B1555" display="PSYK_SKSOPR" xr:uid="{9D37FCC6-293C-43CD-A395-57F166C5C6C6}"/>
    <hyperlink ref="IG147" location="All!B1555" display="PSYK_SKSOPR" xr:uid="{BB60CF33-1586-49E4-84F2-04BFE80051D5}"/>
    <hyperlink ref="IO147" location="All!B1555" display="PSYK_SKSOPR" xr:uid="{B2B270A3-8389-426F-A7B6-6F17F5C85D0C}"/>
    <hyperlink ref="IW147" location="All!B1555" display="PSYK_SKSOPR" xr:uid="{9E2CD6F5-F2A7-4528-B56B-6CE145DAB550}"/>
    <hyperlink ref="JE147" location="All!B1555" display="PSYK_SKSOPR" xr:uid="{D0B515B1-9C6D-417C-83FA-265D180C283E}"/>
    <hyperlink ref="JM147" location="All!B1555" display="PSYK_SKSOPR" xr:uid="{44680344-B400-4AED-AB6B-BD804A2EAD09}"/>
    <hyperlink ref="JU147" location="All!B1555" display="PSYK_SKSOPR" xr:uid="{77C5D922-46EC-4F16-8363-08E09B5C051F}"/>
    <hyperlink ref="KC147" location="All!B1555" display="PSYK_SKSOPR" xr:uid="{9C84424F-6F99-4EE8-9CF3-623D48A332FA}"/>
    <hyperlink ref="KK147" location="All!B1555" display="PSYK_SKSOPR" xr:uid="{BA19511A-7491-4772-8F21-FB13AD94F28C}"/>
    <hyperlink ref="KS147" location="All!B1555" display="PSYK_SKSOPR" xr:uid="{9F77A7A7-60CA-48B7-9A0A-CF885956CB68}"/>
    <hyperlink ref="LA147" location="All!B1555" display="PSYK_SKSOPR" xr:uid="{9D351991-A0E0-4D5E-8999-04343ADA6533}"/>
    <hyperlink ref="LI147" location="All!B1555" display="PSYK_SKSOPR" xr:uid="{05F4735F-7A84-4561-8C56-3A16EB9CA81B}"/>
    <hyperlink ref="LQ147" location="All!B1555" display="PSYK_SKSOPR" xr:uid="{3E58DBDD-B0A6-4028-A8E2-86767623EE9E}"/>
    <hyperlink ref="LY147" location="All!B1555" display="PSYK_SKSOPR" xr:uid="{81ED83B1-801C-4400-A8B4-D8D4EA3FA044}"/>
    <hyperlink ref="MG147" location="All!B1555" display="PSYK_SKSOPR" xr:uid="{7739729F-214F-46C7-AC41-7FE150A8F2B3}"/>
    <hyperlink ref="MO147" location="All!B1555" display="PSYK_SKSOPR" xr:uid="{C93E71E0-47A8-4287-8CD6-EDED41492D1C}"/>
    <hyperlink ref="MW147" location="All!B1555" display="PSYK_SKSOPR" xr:uid="{2C6FCE35-BDCF-4CA0-AD83-1CAD87B348FD}"/>
    <hyperlink ref="NE147" location="All!B1555" display="PSYK_SKSOPR" xr:uid="{1B98A437-53D7-4585-95B4-FE87BF40CFC6}"/>
    <hyperlink ref="NM147" location="All!B1555" display="PSYK_SKSOPR" xr:uid="{D96C0EE5-DC44-4B1B-9AED-4108FCA74D92}"/>
    <hyperlink ref="NU147" location="All!B1555" display="PSYK_SKSOPR" xr:uid="{9A5B8E49-1467-46D4-B28A-DBB2773F0D40}"/>
    <hyperlink ref="OC147" location="All!B1555" display="PSYK_SKSOPR" xr:uid="{DA1B9257-4031-41C1-BD64-8AC1FE8EC429}"/>
    <hyperlink ref="OK147" location="All!B1555" display="PSYK_SKSOPR" xr:uid="{C3E7FECF-B453-4360-93C7-B31666CADA71}"/>
    <hyperlink ref="OS147" location="All!B1555" display="PSYK_SKSOPR" xr:uid="{ED9665B1-C5AB-4040-AEA4-85F056039C69}"/>
    <hyperlink ref="PA147" location="All!B1555" display="PSYK_SKSOPR" xr:uid="{F15CD71C-3325-46D0-B4F7-0C503EF59062}"/>
    <hyperlink ref="PI147" location="All!B1555" display="PSYK_SKSOPR" xr:uid="{5DB81489-FFE0-4D45-8B9B-3119E0DD131E}"/>
    <hyperlink ref="PQ147" location="All!B1555" display="PSYK_SKSOPR" xr:uid="{41D711CC-3F05-43DC-971A-2E375F7A08D1}"/>
    <hyperlink ref="PY147" location="All!B1555" display="PSYK_SKSOPR" xr:uid="{586C5376-15AA-4DE6-98CD-948ED293E025}"/>
    <hyperlink ref="QG147" location="All!B1555" display="PSYK_SKSOPR" xr:uid="{B6950DAD-D151-450F-9D63-3E22942A53ED}"/>
    <hyperlink ref="QO147" location="All!B1555" display="PSYK_SKSOPR" xr:uid="{7A570A43-C5ED-41A1-A869-476D8379705D}"/>
    <hyperlink ref="QW147" location="All!B1555" display="PSYK_SKSOPR" xr:uid="{21B97BF7-710E-41C8-AEA5-FAA04B98744A}"/>
    <hyperlink ref="RE147" location="All!B1555" display="PSYK_SKSOPR" xr:uid="{CCDDCB1E-873E-4DEB-B73B-133C702D01CC}"/>
    <hyperlink ref="RM147" location="All!B1555" display="PSYK_SKSOPR" xr:uid="{E2C45725-BD4A-4B4D-A557-61ECF4F79788}"/>
    <hyperlink ref="RU147" location="All!B1555" display="PSYK_SKSOPR" xr:uid="{8120E1DA-9F61-4594-BC5D-2BCF4C0A2FDA}"/>
    <hyperlink ref="SC147" location="All!B1555" display="PSYK_SKSOPR" xr:uid="{961C23DE-4F31-4A2B-9EF1-C106496732AF}"/>
    <hyperlink ref="SK147" location="All!B1555" display="PSYK_SKSOPR" xr:uid="{324AF7FA-1CDB-4590-9BEF-A63F34944B82}"/>
    <hyperlink ref="SS147" location="All!B1555" display="PSYK_SKSOPR" xr:uid="{2A0CFF0D-BD70-44FF-A4C2-E4AE0F33E941}"/>
    <hyperlink ref="TA147" location="All!B1555" display="PSYK_SKSOPR" xr:uid="{B532ECCA-3399-431F-A080-6F876CD7BBDE}"/>
    <hyperlink ref="TI147" location="All!B1555" display="PSYK_SKSOPR" xr:uid="{2CE06C26-D71A-403C-9F2E-5C37CC1AE79A}"/>
    <hyperlink ref="TQ147" location="All!B1555" display="PSYK_SKSOPR" xr:uid="{8F591FE0-FD62-41F8-971B-177B09BFD741}"/>
    <hyperlink ref="TY147" location="All!B1555" display="PSYK_SKSOPR" xr:uid="{D6A189B7-E766-4CFD-866C-AB70D7FE46C6}"/>
    <hyperlink ref="UG147" location="All!B1555" display="PSYK_SKSOPR" xr:uid="{08722BCC-31B0-42A4-94D2-496471AE0EAD}"/>
    <hyperlink ref="UO147" location="All!B1555" display="PSYK_SKSOPR" xr:uid="{B62F22E3-8340-4B14-B447-2081DFEE2F58}"/>
    <hyperlink ref="UW147" location="All!B1555" display="PSYK_SKSOPR" xr:uid="{11F1166E-8E3A-42C7-A32F-0E4A553A45F9}"/>
    <hyperlink ref="VE147" location="All!B1555" display="PSYK_SKSOPR" xr:uid="{1185EA48-49FE-4639-A9F3-EEC9C9E2D2A8}"/>
    <hyperlink ref="VM147" location="All!B1555" display="PSYK_SKSOPR" xr:uid="{4F18E880-A6D2-44AC-9889-B12F7B76D948}"/>
    <hyperlink ref="VU147" location="All!B1555" display="PSYK_SKSOPR" xr:uid="{BDE20637-875F-462A-98DB-FDCBFE05E6B1}"/>
    <hyperlink ref="WC147" location="All!B1555" display="PSYK_SKSOPR" xr:uid="{649A7B82-86A6-425D-AEA5-91B65CE92B11}"/>
    <hyperlink ref="WK147" location="All!B1555" display="PSYK_SKSOPR" xr:uid="{E2875017-F080-48B7-B383-F77F5185295E}"/>
    <hyperlink ref="WS147" location="All!B1555" display="PSYK_SKSOPR" xr:uid="{F19B42B7-5060-4CB9-80E3-ECB2ECCC3D96}"/>
    <hyperlink ref="XA147" location="All!B1555" display="PSYK_SKSOPR" xr:uid="{B441958D-BA99-46A5-8EE1-1EB185C49672}"/>
    <hyperlink ref="XI147" location="All!B1555" display="PSYK_SKSOPR" xr:uid="{C15242EB-0234-4968-BC54-C6FCEB629BBE}"/>
    <hyperlink ref="XQ147" location="All!B1555" display="PSYK_SKSOPR" xr:uid="{FD4DE562-DB4D-4C42-8AC5-400B705F83C2}"/>
    <hyperlink ref="XY147" location="All!B1555" display="PSYK_SKSOPR" xr:uid="{447D5D22-2924-4CA1-8483-F36714A24F31}"/>
    <hyperlink ref="YG147" location="All!B1555" display="PSYK_SKSOPR" xr:uid="{94778A42-692B-4B27-9DED-FE24A80ED9F6}"/>
    <hyperlink ref="YO147" location="All!B1555" display="PSYK_SKSOPR" xr:uid="{3A5B2BF9-84C7-4C30-9437-30535D03C4F4}"/>
    <hyperlink ref="YW147" location="All!B1555" display="PSYK_SKSOPR" xr:uid="{CEE0B4F1-FCA3-48D4-B403-241F112604C8}"/>
    <hyperlink ref="ZE147" location="All!B1555" display="PSYK_SKSOPR" xr:uid="{3FFDFA8D-9CA3-44C7-BB01-65F51EEAA2C2}"/>
    <hyperlink ref="ZM147" location="All!B1555" display="PSYK_SKSOPR" xr:uid="{7AD2E403-D41C-4F7A-9F1F-9A2575BCD662}"/>
    <hyperlink ref="ZU147" location="All!B1555" display="PSYK_SKSOPR" xr:uid="{093DD8BF-0F18-4BDC-BF8C-135B8D929543}"/>
    <hyperlink ref="AAC147" location="All!B1555" display="PSYK_SKSOPR" xr:uid="{2A124977-FB1D-4E8D-A985-78B498D62929}"/>
    <hyperlink ref="AAK147" location="All!B1555" display="PSYK_SKSOPR" xr:uid="{6EADFD84-D068-4B0D-B02B-64C7A460FB32}"/>
    <hyperlink ref="AAS147" location="All!B1555" display="PSYK_SKSOPR" xr:uid="{290B6198-1B1E-4A20-88C1-28F32F7B3528}"/>
    <hyperlink ref="ABA147" location="All!B1555" display="PSYK_SKSOPR" xr:uid="{9A0F00D6-3E66-450F-9031-DD027C56F4B5}"/>
    <hyperlink ref="ABI147" location="All!B1555" display="PSYK_SKSOPR" xr:uid="{B683DCE5-2F64-46E8-B2C2-50720ED4FE69}"/>
    <hyperlink ref="ABQ147" location="All!B1555" display="PSYK_SKSOPR" xr:uid="{128C0F12-CD55-42CA-9181-364274AD48CD}"/>
    <hyperlink ref="ABY147" location="All!B1555" display="PSYK_SKSOPR" xr:uid="{7661CB76-EC4E-4D07-AA80-E99107D174D1}"/>
    <hyperlink ref="ACG147" location="All!B1555" display="PSYK_SKSOPR" xr:uid="{4A293CE9-11CC-4988-9C29-F2E506CC3D71}"/>
    <hyperlink ref="ACO147" location="All!B1555" display="PSYK_SKSOPR" xr:uid="{0501F860-F42A-41F8-B54A-4F48D6EE500E}"/>
    <hyperlink ref="ACW147" location="All!B1555" display="PSYK_SKSOPR" xr:uid="{8449EEBA-E765-4271-B6AE-0FE33E66A799}"/>
    <hyperlink ref="ADE147" location="All!B1555" display="PSYK_SKSOPR" xr:uid="{ADD12903-C0AC-4BB3-A7A8-4E20B0BB9219}"/>
    <hyperlink ref="ADM147" location="All!B1555" display="PSYK_SKSOPR" xr:uid="{E5BABAB6-4263-4303-985B-43B49EC78AE5}"/>
    <hyperlink ref="ADU147" location="All!B1555" display="PSYK_SKSOPR" xr:uid="{332FAFD8-EF4B-4EC1-BF0B-0C1277F3AE17}"/>
    <hyperlink ref="AEC147" location="All!B1555" display="PSYK_SKSOPR" xr:uid="{EB119570-BB63-4DA0-8C29-03D50B9DEF55}"/>
    <hyperlink ref="AEK147" location="All!B1555" display="PSYK_SKSOPR" xr:uid="{45E7CEBE-106C-4030-9DF1-B0BEFFCDB821}"/>
    <hyperlink ref="AES147" location="All!B1555" display="PSYK_SKSOPR" xr:uid="{07E397BC-CE0F-4ABC-8E54-DF97AC54501F}"/>
    <hyperlink ref="AFA147" location="All!B1555" display="PSYK_SKSOPR" xr:uid="{A07A66AC-A51F-40D3-9702-3FA1B760D8C2}"/>
    <hyperlink ref="AFI147" location="All!B1555" display="PSYK_SKSOPR" xr:uid="{E75A5EB0-8D52-440E-ACC2-600198F56420}"/>
    <hyperlink ref="AFQ147" location="All!B1555" display="PSYK_SKSOPR" xr:uid="{8ABE3FED-038E-46B0-A384-3A3A1F08D5B5}"/>
    <hyperlink ref="AFY147" location="All!B1555" display="PSYK_SKSOPR" xr:uid="{7612052B-A4DE-49E9-9C2E-8529D9E17CED}"/>
    <hyperlink ref="AGG147" location="All!B1555" display="PSYK_SKSOPR" xr:uid="{E528A14B-6BA3-4609-9821-621268987852}"/>
    <hyperlink ref="AGO147" location="All!B1555" display="PSYK_SKSOPR" xr:uid="{3ED4BF26-0B8F-47D3-AAE4-E885B7FAC8CA}"/>
    <hyperlink ref="AGW147" location="All!B1555" display="PSYK_SKSOPR" xr:uid="{27C61F52-1732-4600-B370-EAD86E2280F3}"/>
    <hyperlink ref="AHE147" location="All!B1555" display="PSYK_SKSOPR" xr:uid="{8ED8E5D7-44D4-4C05-8EA3-DE1AE3108EC3}"/>
    <hyperlink ref="AHM147" location="All!B1555" display="PSYK_SKSOPR" xr:uid="{1D300F75-A168-459B-A1A3-7B104A5A6735}"/>
    <hyperlink ref="AHU147" location="All!B1555" display="PSYK_SKSOPR" xr:uid="{09310D2D-A066-49BB-A742-35B7173CD2E0}"/>
    <hyperlink ref="AIC147" location="All!B1555" display="PSYK_SKSOPR" xr:uid="{A5FA6BE7-FBA4-4417-B2F1-39AC575FE468}"/>
    <hyperlink ref="AIK147" location="All!B1555" display="PSYK_SKSOPR" xr:uid="{0B75BC8A-6F3D-412A-B947-36C27950F7CF}"/>
    <hyperlink ref="AIS147" location="All!B1555" display="PSYK_SKSOPR" xr:uid="{C94E0744-C9D7-4F53-8A6A-E0A927D24981}"/>
    <hyperlink ref="AJA147" location="All!B1555" display="PSYK_SKSOPR" xr:uid="{9867BA4C-C1C1-456A-9F9E-AD380AFEA5E0}"/>
    <hyperlink ref="AJI147" location="All!B1555" display="PSYK_SKSOPR" xr:uid="{EB8979BB-6EA0-4F7A-A9E4-0F6431D4A764}"/>
    <hyperlink ref="AJQ147" location="All!B1555" display="PSYK_SKSOPR" xr:uid="{A27EFFAB-7792-4F1E-92B0-C9731EF5B079}"/>
    <hyperlink ref="AJY147" location="All!B1555" display="PSYK_SKSOPR" xr:uid="{5B14A45B-A34C-4B41-9FD6-D853794057E4}"/>
    <hyperlink ref="AKG147" location="All!B1555" display="PSYK_SKSOPR" xr:uid="{41F47354-2612-4BE5-9EFC-2F21CB35CBB1}"/>
    <hyperlink ref="AKO147" location="All!B1555" display="PSYK_SKSOPR" xr:uid="{715C1A54-C53E-44EC-9EEA-C0EDD3179FAA}"/>
    <hyperlink ref="AKW147" location="All!B1555" display="PSYK_SKSOPR" xr:uid="{A9CA76AF-A4DF-40A9-BB23-C134B0428E62}"/>
    <hyperlink ref="ALE147" location="All!B1555" display="PSYK_SKSOPR" xr:uid="{D3F21C98-4450-45A7-9ADC-C967C25AA11C}"/>
    <hyperlink ref="ALM147" location="All!B1555" display="PSYK_SKSOPR" xr:uid="{D5FB2828-79C6-46DE-BAFC-70F9949AEC15}"/>
    <hyperlink ref="ALU147" location="All!B1555" display="PSYK_SKSOPR" xr:uid="{664B0712-F7C0-4566-8FD2-FEF4C403DB75}"/>
    <hyperlink ref="AMC147" location="All!B1555" display="PSYK_SKSOPR" xr:uid="{072E52BC-7FDC-4A6C-B14E-194FFE836584}"/>
    <hyperlink ref="AMK147" location="All!B1555" display="PSYK_SKSOPR" xr:uid="{1D432553-4497-47B5-820B-11DF0624E9C2}"/>
    <hyperlink ref="AMS147" location="All!B1555" display="PSYK_SKSOPR" xr:uid="{F5F25E9B-51A7-4C35-A917-E744A6457F50}"/>
    <hyperlink ref="ANA147" location="All!B1555" display="PSYK_SKSOPR" xr:uid="{C524ED82-9619-4C4C-8E48-7EAFE91D6DFC}"/>
    <hyperlink ref="ANI147" location="All!B1555" display="PSYK_SKSOPR" xr:uid="{9516A298-1E8E-438D-B5C4-DAC6FFB2BB76}"/>
    <hyperlink ref="ANQ147" location="All!B1555" display="PSYK_SKSOPR" xr:uid="{454F2083-2CAF-40BB-BB84-87D963B069E5}"/>
    <hyperlink ref="ANY147" location="All!B1555" display="PSYK_SKSOPR" xr:uid="{1075E268-2C7D-4D2B-BCE8-E6BA37715ABE}"/>
    <hyperlink ref="AOG147" location="All!B1555" display="PSYK_SKSOPR" xr:uid="{5F25482B-F8C6-4DD4-9925-DF7E75F73451}"/>
    <hyperlink ref="AOO147" location="All!B1555" display="PSYK_SKSOPR" xr:uid="{6153CBC7-1150-4A8D-80DD-1C8339C31DED}"/>
    <hyperlink ref="AOW147" location="All!B1555" display="PSYK_SKSOPR" xr:uid="{D2FDB23A-A5D9-4C20-9425-C2D56AEDFAA7}"/>
    <hyperlink ref="APE147" location="All!B1555" display="PSYK_SKSOPR" xr:uid="{97DD1377-41E4-43AF-9B8C-DFDB2D1E6E6D}"/>
    <hyperlink ref="APM147" location="All!B1555" display="PSYK_SKSOPR" xr:uid="{D696C81A-6071-412E-A04C-7FB752F2AB45}"/>
    <hyperlink ref="APU147" location="All!B1555" display="PSYK_SKSOPR" xr:uid="{B34A2400-740A-4CF7-A460-679FBC3EB919}"/>
    <hyperlink ref="AQC147" location="All!B1555" display="PSYK_SKSOPR" xr:uid="{48A5A519-28EC-4387-A64C-49889D9CA1C5}"/>
    <hyperlink ref="AQK147" location="All!B1555" display="PSYK_SKSOPR" xr:uid="{B1A01F77-937A-4091-8ECA-6978DDDC1E64}"/>
    <hyperlink ref="AQS147" location="All!B1555" display="PSYK_SKSOPR" xr:uid="{2686F13A-AED9-44DC-B426-B04B66DEEF21}"/>
    <hyperlink ref="ARA147" location="All!B1555" display="PSYK_SKSOPR" xr:uid="{ED68B0AB-89D2-4B71-8FE9-7892F94F9AE9}"/>
    <hyperlink ref="ARI147" location="All!B1555" display="PSYK_SKSOPR" xr:uid="{83E6BF91-CEC0-4849-A313-0821C81B6113}"/>
    <hyperlink ref="ARQ147" location="All!B1555" display="PSYK_SKSOPR" xr:uid="{3A07A46A-8113-4B3E-B081-5A7160D8BEB6}"/>
    <hyperlink ref="ARY147" location="All!B1555" display="PSYK_SKSOPR" xr:uid="{2CCD276F-E7FF-49DB-9FE2-EAE90013149A}"/>
    <hyperlink ref="ASG147" location="All!B1555" display="PSYK_SKSOPR" xr:uid="{D38C942A-167D-46F4-9B59-D2681192D005}"/>
    <hyperlink ref="ASO147" location="All!B1555" display="PSYK_SKSOPR" xr:uid="{AD306995-BB8E-4430-B3D7-4620442AF2C1}"/>
    <hyperlink ref="ASW147" location="All!B1555" display="PSYK_SKSOPR" xr:uid="{9411E85E-BD35-4F08-9ACD-DCBFE7859C78}"/>
    <hyperlink ref="ATE147" location="All!B1555" display="PSYK_SKSOPR" xr:uid="{685076B4-BC1A-4439-84D4-7F037AB098D1}"/>
    <hyperlink ref="ATM147" location="All!B1555" display="PSYK_SKSOPR" xr:uid="{3C7EC498-B157-479C-B1E0-49352219541F}"/>
    <hyperlink ref="ATU147" location="All!B1555" display="PSYK_SKSOPR" xr:uid="{D60DB5D3-B3D7-403F-B816-906EFD11D7D3}"/>
    <hyperlink ref="AUC147" location="All!B1555" display="PSYK_SKSOPR" xr:uid="{9DA13746-6BFF-44D6-985A-9AE5A9C656D2}"/>
    <hyperlink ref="AUK147" location="All!B1555" display="PSYK_SKSOPR" xr:uid="{92953275-8FB6-4D01-9FB8-1B02AE7F104D}"/>
    <hyperlink ref="AUS147" location="All!B1555" display="PSYK_SKSOPR" xr:uid="{C1EB3BD2-EEB5-4EBC-86B7-8ADF081B3569}"/>
    <hyperlink ref="AVA147" location="All!B1555" display="PSYK_SKSOPR" xr:uid="{55DDD9C0-E0E4-4373-B158-1BB3B99A55A1}"/>
    <hyperlink ref="AVI147" location="All!B1555" display="PSYK_SKSOPR" xr:uid="{A56F3544-1DC0-4CE0-9AB3-E77589EC74D4}"/>
    <hyperlink ref="AVQ147" location="All!B1555" display="PSYK_SKSOPR" xr:uid="{50AF6A1B-7EAC-4EAB-B711-57948373416C}"/>
    <hyperlink ref="AVY147" location="All!B1555" display="PSYK_SKSOPR" xr:uid="{CE1FA0DA-780A-40FE-83F7-B2D52CBBF815}"/>
    <hyperlink ref="AWG147" location="All!B1555" display="PSYK_SKSOPR" xr:uid="{BF34687E-5B37-4BF0-AA22-8523C4AE09B7}"/>
    <hyperlink ref="AWO147" location="All!B1555" display="PSYK_SKSOPR" xr:uid="{A59E43F9-5FF6-484C-89CF-43E48F46B734}"/>
    <hyperlink ref="AWW147" location="All!B1555" display="PSYK_SKSOPR" xr:uid="{623C361B-DDBF-4FC4-BB2E-8928A76CFF2F}"/>
    <hyperlink ref="AXE147" location="All!B1555" display="PSYK_SKSOPR" xr:uid="{9C0829BA-18F4-4361-B068-7E0B48D93D21}"/>
    <hyperlink ref="AXM147" location="All!B1555" display="PSYK_SKSOPR" xr:uid="{0FB7556A-7150-41F5-B596-A32640D64B2A}"/>
    <hyperlink ref="AXU147" location="All!B1555" display="PSYK_SKSOPR" xr:uid="{5884FB5B-F986-4B31-B5F2-9A1978F251D9}"/>
    <hyperlink ref="AYC147" location="All!B1555" display="PSYK_SKSOPR" xr:uid="{C0E61400-65BD-4B17-9E43-1502647D88DC}"/>
    <hyperlink ref="AYK147" location="All!B1555" display="PSYK_SKSOPR" xr:uid="{2A4EB9FC-7BED-4E4D-B70E-2BDC3A5794DC}"/>
    <hyperlink ref="AYS147" location="All!B1555" display="PSYK_SKSOPR" xr:uid="{B758158B-29C9-4442-B864-A9D934557047}"/>
    <hyperlink ref="AZA147" location="All!B1555" display="PSYK_SKSOPR" xr:uid="{7B0F58F8-3BB0-4D6A-86C6-D0A9A64B1BAC}"/>
    <hyperlink ref="AZI147" location="All!B1555" display="PSYK_SKSOPR" xr:uid="{2AAFFB26-1F18-4A13-B4E2-1C57EDDC9864}"/>
    <hyperlink ref="AZQ147" location="All!B1555" display="PSYK_SKSOPR" xr:uid="{5DE0B696-58F1-430C-ABF4-9C681E3A019B}"/>
    <hyperlink ref="AZY147" location="All!B1555" display="PSYK_SKSOPR" xr:uid="{406487BA-26A4-4560-88BE-492DDA60A9E0}"/>
    <hyperlink ref="BAG147" location="All!B1555" display="PSYK_SKSOPR" xr:uid="{232EBAEF-27F5-41F3-9FD9-E1744E523CDF}"/>
    <hyperlink ref="BAO147" location="All!B1555" display="PSYK_SKSOPR" xr:uid="{B65480B9-9A55-4C7D-BEF3-6830BBE1306E}"/>
    <hyperlink ref="BAW147" location="All!B1555" display="PSYK_SKSOPR" xr:uid="{0BC723E5-80D0-4BD6-A42B-348DE1BB41A1}"/>
    <hyperlink ref="BBE147" location="All!B1555" display="PSYK_SKSOPR" xr:uid="{EC24BB30-043A-4C1D-9AE0-44D7AA145D40}"/>
    <hyperlink ref="BBM147" location="All!B1555" display="PSYK_SKSOPR" xr:uid="{7EC95D72-D9DE-4509-9614-D539663AF668}"/>
    <hyperlink ref="BBU147" location="All!B1555" display="PSYK_SKSOPR" xr:uid="{8D36329C-1D46-48DF-AFAE-F82AED2E5F2B}"/>
    <hyperlink ref="BCC147" location="All!B1555" display="PSYK_SKSOPR" xr:uid="{857299E5-7056-4E63-8C6E-8C5223F2380D}"/>
    <hyperlink ref="BCK147" location="All!B1555" display="PSYK_SKSOPR" xr:uid="{7F077209-C9E1-4350-8AF0-3E94686C447B}"/>
    <hyperlink ref="BCS147" location="All!B1555" display="PSYK_SKSOPR" xr:uid="{883AE5F1-F77B-4C21-B90B-12EC84660D83}"/>
    <hyperlink ref="BDA147" location="All!B1555" display="PSYK_SKSOPR" xr:uid="{8A2C3749-DB30-4C55-83A5-218E6E9D3554}"/>
    <hyperlink ref="BDI147" location="All!B1555" display="PSYK_SKSOPR" xr:uid="{17F9C588-5133-418B-AE71-5131D4C3E820}"/>
    <hyperlink ref="BDQ147" location="All!B1555" display="PSYK_SKSOPR" xr:uid="{2F58840C-2723-4204-92C4-2BF31B8364B0}"/>
    <hyperlink ref="BDY147" location="All!B1555" display="PSYK_SKSOPR" xr:uid="{A9144DAF-3A12-4E4E-AB8D-C55F5B033BB2}"/>
    <hyperlink ref="BEG147" location="All!B1555" display="PSYK_SKSOPR" xr:uid="{1E8D948C-37A0-4BF6-B083-A1FA5F899747}"/>
    <hyperlink ref="BEO147" location="All!B1555" display="PSYK_SKSOPR" xr:uid="{AD4F8F3A-5B04-458F-A51E-842095BE3CD7}"/>
    <hyperlink ref="BEW147" location="All!B1555" display="PSYK_SKSOPR" xr:uid="{CED0516D-4707-489C-861F-B13711C61B7C}"/>
    <hyperlink ref="BFE147" location="All!B1555" display="PSYK_SKSOPR" xr:uid="{BE4C03FE-23C9-4A88-B46D-01FA97D28553}"/>
    <hyperlink ref="BFM147" location="All!B1555" display="PSYK_SKSOPR" xr:uid="{138F0849-C0FF-4418-AADA-4793BDBBDA0C}"/>
    <hyperlink ref="BFU147" location="All!B1555" display="PSYK_SKSOPR" xr:uid="{742E0049-3926-4636-9D12-62C38249645C}"/>
    <hyperlink ref="BGC147" location="All!B1555" display="PSYK_SKSOPR" xr:uid="{33C53452-0EEF-4131-8D51-AD8362FD4FE4}"/>
    <hyperlink ref="BGK147" location="All!B1555" display="PSYK_SKSOPR" xr:uid="{3398C053-4BBD-4F77-94CB-39D2167477CF}"/>
    <hyperlink ref="BGS147" location="All!B1555" display="PSYK_SKSOPR" xr:uid="{6316E680-06D3-494E-8B3B-E72B3DCFBD6E}"/>
    <hyperlink ref="BHA147" location="All!B1555" display="PSYK_SKSOPR" xr:uid="{8CD9D817-8415-48F1-A6BD-894183060571}"/>
    <hyperlink ref="BHI147" location="All!B1555" display="PSYK_SKSOPR" xr:uid="{C47156B6-22B7-42C7-9D69-251CD841F468}"/>
    <hyperlink ref="BHQ147" location="All!B1555" display="PSYK_SKSOPR" xr:uid="{43A91C27-D53A-4B17-9E71-F0AE69A31093}"/>
    <hyperlink ref="BHY147" location="All!B1555" display="PSYK_SKSOPR" xr:uid="{5990FD3C-69EC-4AE6-88F2-4C11AF90E993}"/>
    <hyperlink ref="BIG147" location="All!B1555" display="PSYK_SKSOPR" xr:uid="{CA52965B-B3E1-4307-B97C-2C911A05E1E5}"/>
    <hyperlink ref="BIO147" location="All!B1555" display="PSYK_SKSOPR" xr:uid="{4572D9BB-D628-4E21-B8D8-A4FB96E48B21}"/>
    <hyperlink ref="BIW147" location="All!B1555" display="PSYK_SKSOPR" xr:uid="{D15068C0-08B5-4488-B58C-5AA9E58A665A}"/>
    <hyperlink ref="BJE147" location="All!B1555" display="PSYK_SKSOPR" xr:uid="{1A2AF368-2243-4B91-93D9-A77E21327C90}"/>
    <hyperlink ref="BJM147" location="All!B1555" display="PSYK_SKSOPR" xr:uid="{0CC3F38D-1099-43B9-BFE7-FBE623F16B77}"/>
    <hyperlink ref="BJU147" location="All!B1555" display="PSYK_SKSOPR" xr:uid="{EDD77FF0-1930-4590-9247-F1C584F4B29F}"/>
    <hyperlink ref="BKC147" location="All!B1555" display="PSYK_SKSOPR" xr:uid="{15A6F8DF-4418-4299-AA20-DFDB0677DF42}"/>
    <hyperlink ref="BKK147" location="All!B1555" display="PSYK_SKSOPR" xr:uid="{8F8D0432-C2A3-4508-8FBF-1E0D1AB294BB}"/>
    <hyperlink ref="BKS147" location="All!B1555" display="PSYK_SKSOPR" xr:uid="{E5C97790-43F4-4B01-B4E1-030B99FBAE93}"/>
    <hyperlink ref="BLA147" location="All!B1555" display="PSYK_SKSOPR" xr:uid="{F481A626-0339-48FD-82F0-D3158026D91C}"/>
    <hyperlink ref="BLI147" location="All!B1555" display="PSYK_SKSOPR" xr:uid="{20E36A91-9E6E-4FEF-8FC8-DF78CF7E51BB}"/>
    <hyperlink ref="BLQ147" location="All!B1555" display="PSYK_SKSOPR" xr:uid="{814C51C4-4502-4198-B54F-3D809C9C8064}"/>
    <hyperlink ref="BLY147" location="All!B1555" display="PSYK_SKSOPR" xr:uid="{4E603CB5-17FE-4F31-9A46-89E0BA828905}"/>
    <hyperlink ref="BMG147" location="All!B1555" display="PSYK_SKSOPR" xr:uid="{3C2915F9-35C9-420D-BE5C-4D282EA3B4D9}"/>
    <hyperlink ref="BMO147" location="All!B1555" display="PSYK_SKSOPR" xr:uid="{E0B9B9E3-3026-47BE-AB1E-04AD8FC3F836}"/>
    <hyperlink ref="BMW147" location="All!B1555" display="PSYK_SKSOPR" xr:uid="{2F147AD9-BA90-4D00-BB7D-906769BDAE16}"/>
    <hyperlink ref="BNE147" location="All!B1555" display="PSYK_SKSOPR" xr:uid="{6A52C8AB-D70A-47C6-8A5B-09BD71EA4074}"/>
    <hyperlink ref="BNM147" location="All!B1555" display="PSYK_SKSOPR" xr:uid="{6E5BA923-A9DD-43D0-BAE4-A2F1F47BFBDC}"/>
    <hyperlink ref="BNU147" location="All!B1555" display="PSYK_SKSOPR" xr:uid="{408D2E83-4BE9-4222-924C-09DFA5CA1933}"/>
    <hyperlink ref="BOC147" location="All!B1555" display="PSYK_SKSOPR" xr:uid="{200810A9-AFA4-4F95-A5F0-C4BD88095214}"/>
    <hyperlink ref="BOK147" location="All!B1555" display="PSYK_SKSOPR" xr:uid="{BBF06F1F-C36C-442F-BD00-AB0E0CB44F3A}"/>
    <hyperlink ref="BOS147" location="All!B1555" display="PSYK_SKSOPR" xr:uid="{1AB3848E-70D5-4D8E-A219-340798E1C205}"/>
    <hyperlink ref="BPA147" location="All!B1555" display="PSYK_SKSOPR" xr:uid="{3C378B48-30F1-4130-BA0F-C710B64D589D}"/>
    <hyperlink ref="BPI147" location="All!B1555" display="PSYK_SKSOPR" xr:uid="{331F2700-413A-4752-8868-46863A92888C}"/>
    <hyperlink ref="BPQ147" location="All!B1555" display="PSYK_SKSOPR" xr:uid="{1FB2B54F-255A-4B97-A565-9026575053CF}"/>
    <hyperlink ref="BPY147" location="All!B1555" display="PSYK_SKSOPR" xr:uid="{F7A0DDF5-0936-43AC-8BFE-59BB1DEB3D72}"/>
    <hyperlink ref="BQG147" location="All!B1555" display="PSYK_SKSOPR" xr:uid="{A540A69C-EADA-4D4B-81BB-11F3E409B765}"/>
    <hyperlink ref="BQO147" location="All!B1555" display="PSYK_SKSOPR" xr:uid="{998CDFC9-43CF-420A-A696-11E0C8BF24A5}"/>
    <hyperlink ref="BQW147" location="All!B1555" display="PSYK_SKSOPR" xr:uid="{1FAA1FBC-D041-45F1-B51A-6BAA6253759D}"/>
    <hyperlink ref="BRE147" location="All!B1555" display="PSYK_SKSOPR" xr:uid="{CFB47DDF-9106-45C3-9F13-98038E554D8F}"/>
    <hyperlink ref="BRM147" location="All!B1555" display="PSYK_SKSOPR" xr:uid="{9D2B9F67-A3B6-4D73-A4C8-5EC4B2B369A0}"/>
    <hyperlink ref="BRU147" location="All!B1555" display="PSYK_SKSOPR" xr:uid="{CFD571A5-AC97-4B09-9C03-EC93BE05E1A9}"/>
    <hyperlink ref="BSC147" location="All!B1555" display="PSYK_SKSOPR" xr:uid="{DFE1053F-3BF1-4071-BB39-1FE85420D85D}"/>
    <hyperlink ref="BSK147" location="All!B1555" display="PSYK_SKSOPR" xr:uid="{F25B6F40-199E-4EC8-B3B1-3FC89339F89F}"/>
    <hyperlink ref="BSS147" location="All!B1555" display="PSYK_SKSOPR" xr:uid="{81D09408-DD64-442B-8493-264A20449624}"/>
    <hyperlink ref="BTA147" location="All!B1555" display="PSYK_SKSOPR" xr:uid="{1A225A77-078A-4D55-AE18-9C35155712E7}"/>
    <hyperlink ref="BTI147" location="All!B1555" display="PSYK_SKSOPR" xr:uid="{15A1C136-760E-4AC0-AA40-E91AB1F6D3DF}"/>
    <hyperlink ref="BTQ147" location="All!B1555" display="PSYK_SKSOPR" xr:uid="{A9BB270A-29A4-463C-A01A-501CC47B6BB7}"/>
    <hyperlink ref="BTY147" location="All!B1555" display="PSYK_SKSOPR" xr:uid="{ADD5D23B-9402-467E-A84B-C120102E020F}"/>
    <hyperlink ref="BUG147" location="All!B1555" display="PSYK_SKSOPR" xr:uid="{AD84B056-AB9F-4882-8724-8B13769B050C}"/>
    <hyperlink ref="BUO147" location="All!B1555" display="PSYK_SKSOPR" xr:uid="{3F33EEB7-BC14-4F4D-A48A-685A9D8E7FF7}"/>
    <hyperlink ref="BUW147" location="All!B1555" display="PSYK_SKSOPR" xr:uid="{6894A420-6E9B-4EB5-9FC9-206F5DF06B1D}"/>
    <hyperlink ref="BVE147" location="All!B1555" display="PSYK_SKSOPR" xr:uid="{1A5159D5-3646-47CE-8DC9-C85F2A173C8F}"/>
    <hyperlink ref="BVM147" location="All!B1555" display="PSYK_SKSOPR" xr:uid="{ACD935CE-6956-45F9-952E-BFD951120F80}"/>
    <hyperlink ref="BVU147" location="All!B1555" display="PSYK_SKSOPR" xr:uid="{687CF732-4635-4518-8C86-A5731F012822}"/>
    <hyperlink ref="BWC147" location="All!B1555" display="PSYK_SKSOPR" xr:uid="{A7FD3F1A-A0AC-4D75-A789-58FEB67BE93F}"/>
    <hyperlink ref="BWK147" location="All!B1555" display="PSYK_SKSOPR" xr:uid="{82FEEB76-BC4B-4877-A3CB-19B193E1950D}"/>
    <hyperlink ref="BWS147" location="All!B1555" display="PSYK_SKSOPR" xr:uid="{44FE748A-BF98-47A9-B4B2-81AA43648C55}"/>
    <hyperlink ref="BXA147" location="All!B1555" display="PSYK_SKSOPR" xr:uid="{0A66ECFB-C867-497F-A072-416537415F1B}"/>
    <hyperlink ref="BXI147" location="All!B1555" display="PSYK_SKSOPR" xr:uid="{0525BF90-2E8F-4B54-AAB8-AD03B8171DBD}"/>
    <hyperlink ref="BXQ147" location="All!B1555" display="PSYK_SKSOPR" xr:uid="{3BABC668-2A0F-46C3-8DF5-6B0B2490DCE3}"/>
    <hyperlink ref="BXY147" location="All!B1555" display="PSYK_SKSOPR" xr:uid="{F8BAADE9-A58D-404E-8282-51E155E048A8}"/>
    <hyperlink ref="BYG147" location="All!B1555" display="PSYK_SKSOPR" xr:uid="{E640647F-8148-4A7D-A11D-0CF8204ED7B1}"/>
    <hyperlink ref="BYO147" location="All!B1555" display="PSYK_SKSOPR" xr:uid="{99933FA5-C0AB-4C9F-9790-0AF003285A8C}"/>
    <hyperlink ref="BYW147" location="All!B1555" display="PSYK_SKSOPR" xr:uid="{054168FE-8E66-4984-9C0E-1EAFC3CE7B62}"/>
    <hyperlink ref="BZE147" location="All!B1555" display="PSYK_SKSOPR" xr:uid="{336FAB6F-2549-49EF-8BBC-5D77227D6704}"/>
    <hyperlink ref="BZM147" location="All!B1555" display="PSYK_SKSOPR" xr:uid="{F53A37F3-B31D-47CF-B6F1-713B41956302}"/>
    <hyperlink ref="BZU147" location="All!B1555" display="PSYK_SKSOPR" xr:uid="{2C8B48FE-138F-4759-AE2C-320F5A51FE75}"/>
    <hyperlink ref="CAC147" location="All!B1555" display="PSYK_SKSOPR" xr:uid="{3B35F404-CDF8-471B-BF54-DDFED59F1705}"/>
    <hyperlink ref="CAK147" location="All!B1555" display="PSYK_SKSOPR" xr:uid="{C787CE1E-CEE9-47DD-A4B3-41FC339D36B1}"/>
    <hyperlink ref="CAS147" location="All!B1555" display="PSYK_SKSOPR" xr:uid="{D520D437-4B22-4773-AF60-EC91BCA5143D}"/>
    <hyperlink ref="CBA147" location="All!B1555" display="PSYK_SKSOPR" xr:uid="{F14D1072-EF5A-497E-88D3-141FFCB1ECCD}"/>
    <hyperlink ref="CBI147" location="All!B1555" display="PSYK_SKSOPR" xr:uid="{99835AAD-1925-40B3-B905-25CE106DE52A}"/>
    <hyperlink ref="CBQ147" location="All!B1555" display="PSYK_SKSOPR" xr:uid="{3A032E9E-5F8B-4F9A-9F9A-AAA3BEA83D98}"/>
    <hyperlink ref="CBY147" location="All!B1555" display="PSYK_SKSOPR" xr:uid="{99E943EF-3121-4473-9057-4BB607E9E732}"/>
    <hyperlink ref="CCG147" location="All!B1555" display="PSYK_SKSOPR" xr:uid="{F6503CEE-316D-4DAA-B580-010AE8C19E3E}"/>
    <hyperlink ref="CCO147" location="All!B1555" display="PSYK_SKSOPR" xr:uid="{DF1D1516-ABE8-4EFE-9DAC-1B0551C7CD5D}"/>
    <hyperlink ref="CCW147" location="All!B1555" display="PSYK_SKSOPR" xr:uid="{BCAB421C-A7DF-4182-BA1B-856484CED822}"/>
    <hyperlink ref="CDE147" location="All!B1555" display="PSYK_SKSOPR" xr:uid="{99CB9197-DD21-4C0E-84EF-413B060D6467}"/>
    <hyperlink ref="CDM147" location="All!B1555" display="PSYK_SKSOPR" xr:uid="{D8C3B4AA-A62A-4D60-872F-2765615F8416}"/>
    <hyperlink ref="CDU147" location="All!B1555" display="PSYK_SKSOPR" xr:uid="{40E7F534-4D60-4341-AEC6-A2138851313B}"/>
    <hyperlink ref="CEC147" location="All!B1555" display="PSYK_SKSOPR" xr:uid="{121E7BC5-81F8-4A5B-AF97-830BC6306386}"/>
    <hyperlink ref="CEK147" location="All!B1555" display="PSYK_SKSOPR" xr:uid="{7206F6EF-B00C-4E55-9E48-67CA6A8556C9}"/>
    <hyperlink ref="CES147" location="All!B1555" display="PSYK_SKSOPR" xr:uid="{0D56AF44-C368-45BD-8233-EB9E92783845}"/>
    <hyperlink ref="CFA147" location="All!B1555" display="PSYK_SKSOPR" xr:uid="{D8AA2A23-818A-4A9E-B40A-2B6F4347B1EA}"/>
    <hyperlink ref="CFI147" location="All!B1555" display="PSYK_SKSOPR" xr:uid="{0FF812AC-2105-4C53-B52A-243CA34F50C3}"/>
    <hyperlink ref="CFQ147" location="All!B1555" display="PSYK_SKSOPR" xr:uid="{986D344C-D255-475A-A989-96057C9AEBFC}"/>
    <hyperlink ref="CFY147" location="All!B1555" display="PSYK_SKSOPR" xr:uid="{106EBB00-D1C3-4E69-9211-B29121DB9C20}"/>
    <hyperlink ref="CGG147" location="All!B1555" display="PSYK_SKSOPR" xr:uid="{79BC74F9-73A8-4F1E-AFA2-53913FE6136F}"/>
    <hyperlink ref="CGO147" location="All!B1555" display="PSYK_SKSOPR" xr:uid="{8B5A68AE-2D71-474A-AF6D-CECDCE146379}"/>
    <hyperlink ref="CGW147" location="All!B1555" display="PSYK_SKSOPR" xr:uid="{F153B0A5-5717-42A0-B31E-C95DB039F1C9}"/>
    <hyperlink ref="CHE147" location="All!B1555" display="PSYK_SKSOPR" xr:uid="{99C5405F-5AFC-4CAF-ACA8-2FC76DD33459}"/>
    <hyperlink ref="CHM147" location="All!B1555" display="PSYK_SKSOPR" xr:uid="{D8572474-A0BD-4AF9-B769-9783928DFB77}"/>
    <hyperlink ref="CHU147" location="All!B1555" display="PSYK_SKSOPR" xr:uid="{0675CA1D-906C-4E5E-8A47-2B1925A91C59}"/>
    <hyperlink ref="CIC147" location="All!B1555" display="PSYK_SKSOPR" xr:uid="{189E9FF4-4D54-4C35-BEF5-0CA55194942E}"/>
    <hyperlink ref="CIK147" location="All!B1555" display="PSYK_SKSOPR" xr:uid="{513D30AF-35A7-4A80-A2C1-3007AB7C06C8}"/>
    <hyperlink ref="CIS147" location="All!B1555" display="PSYK_SKSOPR" xr:uid="{3768773E-0EE2-4426-8F72-6B7530811AF1}"/>
    <hyperlink ref="CJA147" location="All!B1555" display="PSYK_SKSOPR" xr:uid="{9A31F1C0-BFD2-41B4-9505-F8778CD1647C}"/>
    <hyperlink ref="CJI147" location="All!B1555" display="PSYK_SKSOPR" xr:uid="{1A2C91EE-58C0-4CB0-BF70-6396AA93B425}"/>
    <hyperlink ref="CJQ147" location="All!B1555" display="PSYK_SKSOPR" xr:uid="{29CB6360-70AC-4752-96E9-F05D23DBA98C}"/>
    <hyperlink ref="CJY147" location="All!B1555" display="PSYK_SKSOPR" xr:uid="{C2AEBECE-2321-4876-B53C-85404C60CA70}"/>
    <hyperlink ref="CKG147" location="All!B1555" display="PSYK_SKSOPR" xr:uid="{38E6FB85-1C2F-469D-B84B-3A5817A4893F}"/>
    <hyperlink ref="CKO147" location="All!B1555" display="PSYK_SKSOPR" xr:uid="{130FBB5D-CBDF-48A3-95CF-A1CE6EA8790A}"/>
    <hyperlink ref="CKW147" location="All!B1555" display="PSYK_SKSOPR" xr:uid="{747F49CA-7394-445A-8A59-CAA83FF7FF96}"/>
    <hyperlink ref="CLE147" location="All!B1555" display="PSYK_SKSOPR" xr:uid="{DF654C64-75D8-4AFA-AB1E-DD30B976BA4F}"/>
    <hyperlink ref="CLM147" location="All!B1555" display="PSYK_SKSOPR" xr:uid="{89757F1E-D875-4061-BDF3-AF974B356F0D}"/>
    <hyperlink ref="CLU147" location="All!B1555" display="PSYK_SKSOPR" xr:uid="{6E4BD7A0-97A9-4255-9471-A003F08A273D}"/>
    <hyperlink ref="CMC147" location="All!B1555" display="PSYK_SKSOPR" xr:uid="{D2150226-0887-4934-855C-65D0743B9F9A}"/>
    <hyperlink ref="CMK147" location="All!B1555" display="PSYK_SKSOPR" xr:uid="{CA804C59-FD12-4FE6-AAE2-A2FD52A1A2B8}"/>
    <hyperlink ref="CMS147" location="All!B1555" display="PSYK_SKSOPR" xr:uid="{2A3FAA74-9BFD-4156-A060-97795FF84570}"/>
    <hyperlink ref="CNA147" location="All!B1555" display="PSYK_SKSOPR" xr:uid="{590C0EE4-E4D9-4A01-9726-2A29913A16BD}"/>
    <hyperlink ref="CNI147" location="All!B1555" display="PSYK_SKSOPR" xr:uid="{1D5313BE-8FE8-4D05-BE5D-7E3D799AC54A}"/>
    <hyperlink ref="CNQ147" location="All!B1555" display="PSYK_SKSOPR" xr:uid="{BF02CE40-DBDD-40D7-8A1E-99DFAFB56E43}"/>
    <hyperlink ref="CNY147" location="All!B1555" display="PSYK_SKSOPR" xr:uid="{557DE761-47A4-4DE6-BB71-EB3833543995}"/>
    <hyperlink ref="COG147" location="All!B1555" display="PSYK_SKSOPR" xr:uid="{32ADD36F-C485-4BE4-8969-A25049FEA881}"/>
    <hyperlink ref="COO147" location="All!B1555" display="PSYK_SKSOPR" xr:uid="{AA325AC5-583A-443E-9A29-E7C058D43BF3}"/>
    <hyperlink ref="COW147" location="All!B1555" display="PSYK_SKSOPR" xr:uid="{25D2AC32-3881-4E56-8B3B-005B534CB414}"/>
    <hyperlink ref="CPE147" location="All!B1555" display="PSYK_SKSOPR" xr:uid="{AB99D510-D2EF-4C85-8A5C-472B9428A289}"/>
    <hyperlink ref="CPM147" location="All!B1555" display="PSYK_SKSOPR" xr:uid="{326594A2-7B8D-4172-B9F9-F4B91087C85B}"/>
    <hyperlink ref="CPU147" location="All!B1555" display="PSYK_SKSOPR" xr:uid="{5114C38B-239F-456F-B98F-64006B69E1A5}"/>
    <hyperlink ref="CQC147" location="All!B1555" display="PSYK_SKSOPR" xr:uid="{5D18E06F-8B6B-47D2-B960-76FB0CB0E261}"/>
    <hyperlink ref="CQK147" location="All!B1555" display="PSYK_SKSOPR" xr:uid="{D81F0BEB-3499-488E-B9A4-98F8C779D9C6}"/>
    <hyperlink ref="CQS147" location="All!B1555" display="PSYK_SKSOPR" xr:uid="{E80AA82F-0BE1-4F97-A694-86A5EE4468CB}"/>
    <hyperlink ref="CRA147" location="All!B1555" display="PSYK_SKSOPR" xr:uid="{1D12D4CB-A27E-40B9-A050-70E493187C4C}"/>
    <hyperlink ref="CRI147" location="All!B1555" display="PSYK_SKSOPR" xr:uid="{4C6D39EB-2DBF-413C-9CB1-CD455304E132}"/>
    <hyperlink ref="CRQ147" location="All!B1555" display="PSYK_SKSOPR" xr:uid="{E661955B-0712-4A65-A4DF-D51447BDBCA5}"/>
    <hyperlink ref="CRY147" location="All!B1555" display="PSYK_SKSOPR" xr:uid="{60D2DBE5-4A3C-4154-A2A5-04CA46AAFFFB}"/>
    <hyperlink ref="CSG147" location="All!B1555" display="PSYK_SKSOPR" xr:uid="{F990E3CB-6EB5-461B-80EF-74BA159BBFF0}"/>
    <hyperlink ref="CSO147" location="All!B1555" display="PSYK_SKSOPR" xr:uid="{612F9114-A80D-4050-9EBA-B2307896144A}"/>
    <hyperlink ref="CSW147" location="All!B1555" display="PSYK_SKSOPR" xr:uid="{8D594578-B1C9-4DEE-8780-C08816D529B0}"/>
    <hyperlink ref="CTE147" location="All!B1555" display="PSYK_SKSOPR" xr:uid="{9F21DB4C-4A99-4F73-846E-2D83B8D7336B}"/>
    <hyperlink ref="CTM147" location="All!B1555" display="PSYK_SKSOPR" xr:uid="{9A3B182C-BAF7-42B1-BD66-C92399FEEA1E}"/>
    <hyperlink ref="CTU147" location="All!B1555" display="PSYK_SKSOPR" xr:uid="{01CB0618-1D3B-4875-9E5B-8177678E5CAA}"/>
    <hyperlink ref="CUC147" location="All!B1555" display="PSYK_SKSOPR" xr:uid="{643A6A28-9C47-4B77-BB31-D9EF960389D7}"/>
    <hyperlink ref="CUK147" location="All!B1555" display="PSYK_SKSOPR" xr:uid="{36DA894B-72DB-4839-9C97-8E3DC12C4981}"/>
    <hyperlink ref="CUS147" location="All!B1555" display="PSYK_SKSOPR" xr:uid="{86B3B9AE-BB28-455D-850E-257AF13DD130}"/>
    <hyperlink ref="CVA147" location="All!B1555" display="PSYK_SKSOPR" xr:uid="{C432AB34-A917-4C6A-A31B-EA3BD0530583}"/>
    <hyperlink ref="CVI147" location="All!B1555" display="PSYK_SKSOPR" xr:uid="{25D6F60A-28A9-4E6B-BEE6-5D29EA4DE00E}"/>
    <hyperlink ref="CVQ147" location="All!B1555" display="PSYK_SKSOPR" xr:uid="{698EA2AB-3B96-46AA-A145-29D5BC847357}"/>
    <hyperlink ref="CVY147" location="All!B1555" display="PSYK_SKSOPR" xr:uid="{96A46914-B7D7-4AE3-84BF-EAA0258535AD}"/>
    <hyperlink ref="CWG147" location="All!B1555" display="PSYK_SKSOPR" xr:uid="{DC9F8A0E-EC18-44A1-8A6F-70FA58079A51}"/>
    <hyperlink ref="CWO147" location="All!B1555" display="PSYK_SKSOPR" xr:uid="{AF2E3B8C-0DC5-40ED-A8E1-D8349E53F6C5}"/>
    <hyperlink ref="CWW147" location="All!B1555" display="PSYK_SKSOPR" xr:uid="{D433963B-940C-4BA1-9B5E-213FAE426E77}"/>
    <hyperlink ref="CXE147" location="All!B1555" display="PSYK_SKSOPR" xr:uid="{5494CA43-86A8-43C3-B428-205E59185001}"/>
    <hyperlink ref="CXM147" location="All!B1555" display="PSYK_SKSOPR" xr:uid="{01B62681-96AB-4E23-BA02-D17F38CA8831}"/>
    <hyperlink ref="CXU147" location="All!B1555" display="PSYK_SKSOPR" xr:uid="{3F07F899-D44E-48EA-BB40-3E6071B33BFA}"/>
    <hyperlink ref="CYC147" location="All!B1555" display="PSYK_SKSOPR" xr:uid="{F5914AE4-2A50-4BCD-BC10-021D64D137F6}"/>
    <hyperlink ref="CYK147" location="All!B1555" display="PSYK_SKSOPR" xr:uid="{0359D1E4-3D36-4252-B2EA-3257472DFC0C}"/>
    <hyperlink ref="CYS147" location="All!B1555" display="PSYK_SKSOPR" xr:uid="{86C99C6F-5659-4CC9-84CF-7E1DD35DF944}"/>
    <hyperlink ref="CZA147" location="All!B1555" display="PSYK_SKSOPR" xr:uid="{B08864D3-D48C-4B83-818A-70D9F013717A}"/>
    <hyperlink ref="CZI147" location="All!B1555" display="PSYK_SKSOPR" xr:uid="{9E1F2EF0-F1E9-41F0-86DA-D793D05A0031}"/>
    <hyperlink ref="CZQ147" location="All!B1555" display="PSYK_SKSOPR" xr:uid="{9A40C015-F6FB-40D9-8A54-473CE9AFE0FD}"/>
    <hyperlink ref="CZY147" location="All!B1555" display="PSYK_SKSOPR" xr:uid="{5CBC5EDF-541C-4F6C-A284-86BC033E093E}"/>
    <hyperlink ref="DAG147" location="All!B1555" display="PSYK_SKSOPR" xr:uid="{D61DE2F4-ABC5-4205-B5A2-999CB89F89E7}"/>
    <hyperlink ref="DAO147" location="All!B1555" display="PSYK_SKSOPR" xr:uid="{48E34978-5953-41AF-8E17-A494545C7712}"/>
    <hyperlink ref="DAW147" location="All!B1555" display="PSYK_SKSOPR" xr:uid="{5EDC9D58-FD17-4945-B3E6-EE6085E615D0}"/>
    <hyperlink ref="DBE147" location="All!B1555" display="PSYK_SKSOPR" xr:uid="{BAF498BE-BB09-4989-8EA7-A937F5798B3F}"/>
    <hyperlink ref="DBM147" location="All!B1555" display="PSYK_SKSOPR" xr:uid="{3513377D-7D75-44F3-94A8-C7D213C5215C}"/>
    <hyperlink ref="DBU147" location="All!B1555" display="PSYK_SKSOPR" xr:uid="{E36E512D-63C7-4D6A-BE45-22DDAEC8043F}"/>
    <hyperlink ref="DCC147" location="All!B1555" display="PSYK_SKSOPR" xr:uid="{26845948-CDC8-4A4E-9307-B0B18F554656}"/>
    <hyperlink ref="DCK147" location="All!B1555" display="PSYK_SKSOPR" xr:uid="{B69B66A1-5916-4D13-94C9-A1B2896A73E1}"/>
    <hyperlink ref="DCS147" location="All!B1555" display="PSYK_SKSOPR" xr:uid="{7363E5EC-E531-4D97-856C-C50F87094855}"/>
    <hyperlink ref="DDA147" location="All!B1555" display="PSYK_SKSOPR" xr:uid="{668C476D-FAAE-489F-BBDA-571AFF6B546C}"/>
    <hyperlink ref="DDI147" location="All!B1555" display="PSYK_SKSOPR" xr:uid="{A6CE0F02-13CC-45EB-80C7-29885DB32FF4}"/>
    <hyperlink ref="DDQ147" location="All!B1555" display="PSYK_SKSOPR" xr:uid="{99DF81B0-9D03-4C0C-80BE-C03503D25D2C}"/>
    <hyperlink ref="DDY147" location="All!B1555" display="PSYK_SKSOPR" xr:uid="{DBDD12CD-AEE7-405E-B7C8-00E1598294A0}"/>
    <hyperlink ref="DEG147" location="All!B1555" display="PSYK_SKSOPR" xr:uid="{68378C19-6500-495A-BA66-2B26C6F31DD2}"/>
    <hyperlink ref="DEO147" location="All!B1555" display="PSYK_SKSOPR" xr:uid="{5E8678A3-5F27-471C-9366-7110578A15B0}"/>
    <hyperlink ref="DEW147" location="All!B1555" display="PSYK_SKSOPR" xr:uid="{727AD758-92B7-4390-9B69-90103E9F18BA}"/>
    <hyperlink ref="DFE147" location="All!B1555" display="PSYK_SKSOPR" xr:uid="{F480EC39-8678-431E-B2EF-423CAD4E8B04}"/>
    <hyperlink ref="DFM147" location="All!B1555" display="PSYK_SKSOPR" xr:uid="{9E51448C-5FB1-49E3-9428-D1CB7C7EE24C}"/>
    <hyperlink ref="DFU147" location="All!B1555" display="PSYK_SKSOPR" xr:uid="{9E630C90-5DC5-47E6-A37D-35AD50257375}"/>
    <hyperlink ref="DGC147" location="All!B1555" display="PSYK_SKSOPR" xr:uid="{DB9D3842-BC91-4CBF-9229-1CF273436A74}"/>
    <hyperlink ref="DGK147" location="All!B1555" display="PSYK_SKSOPR" xr:uid="{07CBFCF4-A824-4E5E-BA9B-1C4FAF51A0DC}"/>
    <hyperlink ref="DGS147" location="All!B1555" display="PSYK_SKSOPR" xr:uid="{0C03C09A-1AEA-4682-9CB4-3342259D0885}"/>
    <hyperlink ref="DHA147" location="All!B1555" display="PSYK_SKSOPR" xr:uid="{879381F6-F0A7-44C5-B1FD-BE6D3F172B1D}"/>
    <hyperlink ref="DHI147" location="All!B1555" display="PSYK_SKSOPR" xr:uid="{C3C0B184-B45E-4368-BD3F-37ED11397242}"/>
    <hyperlink ref="DHQ147" location="All!B1555" display="PSYK_SKSOPR" xr:uid="{7615B3D7-01B4-4916-B05F-2861A33ACE5A}"/>
    <hyperlink ref="DHY147" location="All!B1555" display="PSYK_SKSOPR" xr:uid="{7337FE64-5E69-4081-A0FD-FEA30E993480}"/>
    <hyperlink ref="DIG147" location="All!B1555" display="PSYK_SKSOPR" xr:uid="{304A4041-12AF-4DCB-84CA-6444C87BD893}"/>
    <hyperlink ref="DIO147" location="All!B1555" display="PSYK_SKSOPR" xr:uid="{73A51D2E-A4EB-44AC-BF5A-514EF091BC64}"/>
    <hyperlink ref="DIW147" location="All!B1555" display="PSYK_SKSOPR" xr:uid="{9B20220E-E166-4C69-9A1C-55105F62EAA8}"/>
    <hyperlink ref="DJE147" location="All!B1555" display="PSYK_SKSOPR" xr:uid="{1966F6AA-9901-4836-B5E6-AC6AC180EA13}"/>
    <hyperlink ref="DJM147" location="All!B1555" display="PSYK_SKSOPR" xr:uid="{0FB5B111-631F-4E71-AA15-37F25013E9AD}"/>
    <hyperlink ref="DJU147" location="All!B1555" display="PSYK_SKSOPR" xr:uid="{A76E628C-C5DE-4482-B786-30AB2DE2EC32}"/>
    <hyperlink ref="DKC147" location="All!B1555" display="PSYK_SKSOPR" xr:uid="{73325368-D373-4641-A5B6-23BA34F7F92F}"/>
    <hyperlink ref="DKK147" location="All!B1555" display="PSYK_SKSOPR" xr:uid="{CA56A29A-E256-4BBE-B9B5-8C60C8B74CBC}"/>
    <hyperlink ref="DKS147" location="All!B1555" display="PSYK_SKSOPR" xr:uid="{65DC3651-DD5A-44DE-9C56-678939673A0D}"/>
    <hyperlink ref="DLA147" location="All!B1555" display="PSYK_SKSOPR" xr:uid="{C5EEFFAC-25A4-4561-A0E4-52761C84BD3D}"/>
    <hyperlink ref="DLI147" location="All!B1555" display="PSYK_SKSOPR" xr:uid="{B6E13710-556D-49EA-8C9C-8459905136B0}"/>
    <hyperlink ref="DLQ147" location="All!B1555" display="PSYK_SKSOPR" xr:uid="{8A601621-E3AB-48B3-8B22-A9895E484F64}"/>
    <hyperlink ref="DLY147" location="All!B1555" display="PSYK_SKSOPR" xr:uid="{949593C2-3A49-42F6-9C7E-00672A018F9E}"/>
    <hyperlink ref="DMG147" location="All!B1555" display="PSYK_SKSOPR" xr:uid="{89827226-3C5A-4074-AA53-A364252B2642}"/>
    <hyperlink ref="DMO147" location="All!B1555" display="PSYK_SKSOPR" xr:uid="{009B4C65-0A1C-4D93-8D54-08901D26A033}"/>
    <hyperlink ref="DMW147" location="All!B1555" display="PSYK_SKSOPR" xr:uid="{DFA9942A-9CA4-4190-BFD2-4C707B764E8A}"/>
    <hyperlink ref="DNE147" location="All!B1555" display="PSYK_SKSOPR" xr:uid="{CCBA04E6-11BA-4604-B63A-5B9636C51DDD}"/>
    <hyperlink ref="DNM147" location="All!B1555" display="PSYK_SKSOPR" xr:uid="{654885F8-DBCA-47E6-8982-23814AE4C004}"/>
    <hyperlink ref="DNU147" location="All!B1555" display="PSYK_SKSOPR" xr:uid="{38789B14-FE2C-45AE-898F-D6E394A7EB44}"/>
    <hyperlink ref="DOC147" location="All!B1555" display="PSYK_SKSOPR" xr:uid="{5E0B905E-3694-4B48-82FC-ACCD08FB1033}"/>
    <hyperlink ref="DOK147" location="All!B1555" display="PSYK_SKSOPR" xr:uid="{7219180F-AE54-44CE-9C0F-48925FE4CB45}"/>
    <hyperlink ref="DOS147" location="All!B1555" display="PSYK_SKSOPR" xr:uid="{A11DF5DB-B6B5-49E4-B256-F0BEC19A1FAB}"/>
    <hyperlink ref="DPA147" location="All!B1555" display="PSYK_SKSOPR" xr:uid="{E20F601E-670E-4608-B261-8D7A5EBF4BEF}"/>
    <hyperlink ref="DPI147" location="All!B1555" display="PSYK_SKSOPR" xr:uid="{282C64BF-82A0-434E-83BE-D8CF68F2C8C9}"/>
    <hyperlink ref="DPQ147" location="All!B1555" display="PSYK_SKSOPR" xr:uid="{44EB47F3-0F4A-4D51-8D68-168C81AEF3CD}"/>
    <hyperlink ref="DPY147" location="All!B1555" display="PSYK_SKSOPR" xr:uid="{0DD937F9-9896-4164-BB4E-7373D1AFF6F7}"/>
    <hyperlink ref="DQG147" location="All!B1555" display="PSYK_SKSOPR" xr:uid="{58A23106-69BE-42D5-BD19-575C7868E06D}"/>
    <hyperlink ref="DQO147" location="All!B1555" display="PSYK_SKSOPR" xr:uid="{4B84E0B4-69E2-4982-97FC-3F2DE7FEB9CE}"/>
    <hyperlink ref="DQW147" location="All!B1555" display="PSYK_SKSOPR" xr:uid="{253AAF7B-7839-4686-BBC1-E8522C6C6887}"/>
    <hyperlink ref="DRE147" location="All!B1555" display="PSYK_SKSOPR" xr:uid="{5E63CBF0-1946-4C12-812B-F41FAD65A99B}"/>
    <hyperlink ref="DRM147" location="All!B1555" display="PSYK_SKSOPR" xr:uid="{9536AC85-BA51-480C-9581-2FC2090BA9CF}"/>
    <hyperlink ref="DRU147" location="All!B1555" display="PSYK_SKSOPR" xr:uid="{CB9386AA-30B1-42CE-88B8-EBC8DDDD44A8}"/>
    <hyperlink ref="DSC147" location="All!B1555" display="PSYK_SKSOPR" xr:uid="{3896AC0A-E73B-4F11-83AB-79946809692C}"/>
    <hyperlink ref="DSK147" location="All!B1555" display="PSYK_SKSOPR" xr:uid="{648372C7-6367-4D3E-92D0-F7EB136372A3}"/>
    <hyperlink ref="DSS147" location="All!B1555" display="PSYK_SKSOPR" xr:uid="{84608216-60DF-4183-A3BC-4EFB7CEA8017}"/>
    <hyperlink ref="DTA147" location="All!B1555" display="PSYK_SKSOPR" xr:uid="{8B2B75EC-010B-48CB-A812-40D679BF31BA}"/>
    <hyperlink ref="DTI147" location="All!B1555" display="PSYK_SKSOPR" xr:uid="{FCB66B5A-5AB1-4D2E-BCA4-F58E715F8F00}"/>
    <hyperlink ref="DTQ147" location="All!B1555" display="PSYK_SKSOPR" xr:uid="{BD08E28B-D59C-4201-B384-5FD8F93DF567}"/>
    <hyperlink ref="DTY147" location="All!B1555" display="PSYK_SKSOPR" xr:uid="{162AD546-7B85-4469-9EB6-BC761875CA3D}"/>
    <hyperlink ref="DUG147" location="All!B1555" display="PSYK_SKSOPR" xr:uid="{09E63F0A-D285-4AEB-A834-576E2194A449}"/>
    <hyperlink ref="DUO147" location="All!B1555" display="PSYK_SKSOPR" xr:uid="{3B156655-5074-45BA-8DF7-7902DFE30247}"/>
    <hyperlink ref="DUW147" location="All!B1555" display="PSYK_SKSOPR" xr:uid="{C4CE1E01-F52B-4476-98F8-2C4E5A683701}"/>
    <hyperlink ref="DVE147" location="All!B1555" display="PSYK_SKSOPR" xr:uid="{C2CC3BB7-1769-45C3-B146-0F594A38EF28}"/>
    <hyperlink ref="DVM147" location="All!B1555" display="PSYK_SKSOPR" xr:uid="{701A3225-1C04-4277-8172-97A9324C4F8D}"/>
    <hyperlink ref="DVU147" location="All!B1555" display="PSYK_SKSOPR" xr:uid="{EE7A31BE-D741-4B01-8202-BC9802385425}"/>
    <hyperlink ref="DWC147" location="All!B1555" display="PSYK_SKSOPR" xr:uid="{E296ECC0-DF44-43C3-89DD-5C721114187E}"/>
    <hyperlink ref="DWK147" location="All!B1555" display="PSYK_SKSOPR" xr:uid="{FD6405B2-44B4-4992-9395-93684ACB4F7F}"/>
    <hyperlink ref="DWS147" location="All!B1555" display="PSYK_SKSOPR" xr:uid="{CD9B432D-F7D7-48E1-A3AC-238321D07174}"/>
    <hyperlink ref="DXA147" location="All!B1555" display="PSYK_SKSOPR" xr:uid="{FDF63233-62AE-4832-9BF7-D187E2D31ED3}"/>
    <hyperlink ref="DXI147" location="All!B1555" display="PSYK_SKSOPR" xr:uid="{D50AB9FF-FD5A-42E4-A06B-C27151FBADF3}"/>
    <hyperlink ref="DXQ147" location="All!B1555" display="PSYK_SKSOPR" xr:uid="{33BF07B1-052A-4C01-BE98-356CB23DE27C}"/>
    <hyperlink ref="DXY147" location="All!B1555" display="PSYK_SKSOPR" xr:uid="{A69ADC34-2BA3-40CB-B701-AA32D7F6B76E}"/>
    <hyperlink ref="DYG147" location="All!B1555" display="PSYK_SKSOPR" xr:uid="{7D29D8ED-4997-4128-B239-9D5813A5EB82}"/>
    <hyperlink ref="DYO147" location="All!B1555" display="PSYK_SKSOPR" xr:uid="{4D7A44EA-6C59-4337-99D5-4808233BE5CF}"/>
    <hyperlink ref="DYW147" location="All!B1555" display="PSYK_SKSOPR" xr:uid="{7DF69F31-A567-4315-8AB7-6F394F5FE77D}"/>
    <hyperlink ref="DZE147" location="All!B1555" display="PSYK_SKSOPR" xr:uid="{4D8C0E8A-4945-4FA9-B3D7-A34FA7921FE5}"/>
    <hyperlink ref="DZM147" location="All!B1555" display="PSYK_SKSOPR" xr:uid="{813E363B-BFBF-4B38-8463-C664FD0CB28E}"/>
    <hyperlink ref="DZU147" location="All!B1555" display="PSYK_SKSOPR" xr:uid="{ACCA544C-6736-4F0B-ABCA-2037B6B20017}"/>
    <hyperlink ref="EAC147" location="All!B1555" display="PSYK_SKSOPR" xr:uid="{5C428974-1B5F-4232-804F-678B2BB99105}"/>
    <hyperlink ref="EAK147" location="All!B1555" display="PSYK_SKSOPR" xr:uid="{9D45A5EC-ED0A-4806-AE4C-702643ADE7DC}"/>
    <hyperlink ref="EAS147" location="All!B1555" display="PSYK_SKSOPR" xr:uid="{FE839F3B-E999-4A79-9C92-8BFA52D99E00}"/>
    <hyperlink ref="EBA147" location="All!B1555" display="PSYK_SKSOPR" xr:uid="{BAE43E31-5A85-4504-B245-131FACD27C95}"/>
    <hyperlink ref="EBI147" location="All!B1555" display="PSYK_SKSOPR" xr:uid="{78B43AE4-63FB-493E-8938-B9EE554A8FEC}"/>
    <hyperlink ref="EBQ147" location="All!B1555" display="PSYK_SKSOPR" xr:uid="{9FC3EE2E-AFF9-4251-BB69-B04512CB9C76}"/>
    <hyperlink ref="EBY147" location="All!B1555" display="PSYK_SKSOPR" xr:uid="{35C295AD-05D2-4161-A097-345B31FD8842}"/>
    <hyperlink ref="ECG147" location="All!B1555" display="PSYK_SKSOPR" xr:uid="{769C6068-0C86-4A36-9F02-DAC21865B88B}"/>
    <hyperlink ref="ECO147" location="All!B1555" display="PSYK_SKSOPR" xr:uid="{F4EAA925-594F-4D63-B836-4BDA1F130870}"/>
    <hyperlink ref="ECW147" location="All!B1555" display="PSYK_SKSOPR" xr:uid="{8E74F424-90BA-482A-AE35-66551EC8B7D8}"/>
    <hyperlink ref="EDE147" location="All!B1555" display="PSYK_SKSOPR" xr:uid="{E19FCD24-2C34-49F2-AA16-000AF052928E}"/>
    <hyperlink ref="EDM147" location="All!B1555" display="PSYK_SKSOPR" xr:uid="{194CDA9F-D9A6-4775-89C1-A8BF45E1E5F0}"/>
    <hyperlink ref="EDU147" location="All!B1555" display="PSYK_SKSOPR" xr:uid="{7191186C-D20F-4D0B-89E7-0EAE7D5A86F4}"/>
    <hyperlink ref="EEC147" location="All!B1555" display="PSYK_SKSOPR" xr:uid="{CBD8E4D0-19C2-433E-A380-FF4EC36132B1}"/>
    <hyperlink ref="EEK147" location="All!B1555" display="PSYK_SKSOPR" xr:uid="{10F4A87F-6931-4C53-9DF3-10A04FF8A8A8}"/>
    <hyperlink ref="EES147" location="All!B1555" display="PSYK_SKSOPR" xr:uid="{A557A4D8-35C5-4939-A0C7-68E245129D6B}"/>
    <hyperlink ref="EFA147" location="All!B1555" display="PSYK_SKSOPR" xr:uid="{2ACA62B9-90CB-496F-9711-6FCE724FAC07}"/>
    <hyperlink ref="EFI147" location="All!B1555" display="PSYK_SKSOPR" xr:uid="{A13802A1-05A7-4C03-87BE-807BCEFB7ACE}"/>
    <hyperlink ref="EFQ147" location="All!B1555" display="PSYK_SKSOPR" xr:uid="{96D699DA-8557-4691-A3F0-2118586FBE68}"/>
    <hyperlink ref="EFY147" location="All!B1555" display="PSYK_SKSOPR" xr:uid="{6C70AF76-1949-46B5-AB26-16CB1D4AFDA7}"/>
    <hyperlink ref="EGG147" location="All!B1555" display="PSYK_SKSOPR" xr:uid="{8D116840-103C-4EA3-A35E-47308433A3AE}"/>
    <hyperlink ref="EGO147" location="All!B1555" display="PSYK_SKSOPR" xr:uid="{6FD37E21-3713-449B-8436-B8FDCC8F503D}"/>
    <hyperlink ref="EGW147" location="All!B1555" display="PSYK_SKSOPR" xr:uid="{91D77263-FE0D-4B86-B9DC-1E2FF958DC8C}"/>
    <hyperlink ref="EHE147" location="All!B1555" display="PSYK_SKSOPR" xr:uid="{8ACCECFD-D1E9-4412-BCA5-0EAA44C6591B}"/>
    <hyperlink ref="EHM147" location="All!B1555" display="PSYK_SKSOPR" xr:uid="{62500E71-70B2-4E4E-A904-EDA5C814683B}"/>
    <hyperlink ref="EHU147" location="All!B1555" display="PSYK_SKSOPR" xr:uid="{6466DB71-8745-4FF4-A1EC-7C4B5DC3B8E7}"/>
    <hyperlink ref="EIC147" location="All!B1555" display="PSYK_SKSOPR" xr:uid="{942A6394-4102-4B3C-B1D5-9AFCD5909CE5}"/>
    <hyperlink ref="EIK147" location="All!B1555" display="PSYK_SKSOPR" xr:uid="{73D0C751-5547-4125-B5A3-72F0E98C2B4E}"/>
    <hyperlink ref="EIS147" location="All!B1555" display="PSYK_SKSOPR" xr:uid="{DD49ABF3-D245-42CE-AD18-B0C1C4D4F4DA}"/>
    <hyperlink ref="EJA147" location="All!B1555" display="PSYK_SKSOPR" xr:uid="{0B0AC267-EADB-4A14-93FA-5B9F2AD53EAD}"/>
    <hyperlink ref="EJI147" location="All!B1555" display="PSYK_SKSOPR" xr:uid="{032E19A1-7AB4-41A0-B53A-37B9EBE06032}"/>
    <hyperlink ref="EJQ147" location="All!B1555" display="PSYK_SKSOPR" xr:uid="{C904B147-3F2C-46C3-BF01-D22012278857}"/>
    <hyperlink ref="EJY147" location="All!B1555" display="PSYK_SKSOPR" xr:uid="{56082DF4-AD2C-4B1C-A08C-28714D7FE83F}"/>
    <hyperlink ref="EKG147" location="All!B1555" display="PSYK_SKSOPR" xr:uid="{F580F9E8-80C9-4634-BB0F-1474F6597543}"/>
    <hyperlink ref="EKO147" location="All!B1555" display="PSYK_SKSOPR" xr:uid="{4D6B0790-C6ED-45D7-8D37-4A7BBC9171ED}"/>
    <hyperlink ref="EKW147" location="All!B1555" display="PSYK_SKSOPR" xr:uid="{2CB62AAC-9482-45BB-8204-A6B86B6D2A9B}"/>
    <hyperlink ref="ELE147" location="All!B1555" display="PSYK_SKSOPR" xr:uid="{199E24D6-A574-45E0-B7C1-337B111BB2C6}"/>
    <hyperlink ref="ELM147" location="All!B1555" display="PSYK_SKSOPR" xr:uid="{6AF6180E-8BEC-4AD8-8C93-64B551547443}"/>
    <hyperlink ref="ELU147" location="All!B1555" display="PSYK_SKSOPR" xr:uid="{B26ADCAF-1547-4816-8998-47C87279A6E6}"/>
    <hyperlink ref="EMC147" location="All!B1555" display="PSYK_SKSOPR" xr:uid="{24805703-8C82-461F-932D-0E5DB37FB760}"/>
    <hyperlink ref="EMK147" location="All!B1555" display="PSYK_SKSOPR" xr:uid="{014BCFDD-55E5-4DE1-9FFB-DD5760606383}"/>
    <hyperlink ref="EMS147" location="All!B1555" display="PSYK_SKSOPR" xr:uid="{22271B9F-B9F6-487D-8848-A85F1C6CB8A4}"/>
    <hyperlink ref="ENA147" location="All!B1555" display="PSYK_SKSOPR" xr:uid="{EE679057-EC1A-450D-AC19-B9BE79E6684F}"/>
    <hyperlink ref="ENI147" location="All!B1555" display="PSYK_SKSOPR" xr:uid="{70491E3C-7FCF-41BF-9C7D-590B800A18C2}"/>
    <hyperlink ref="ENQ147" location="All!B1555" display="PSYK_SKSOPR" xr:uid="{7027D396-354D-438C-8213-57A419FFF778}"/>
    <hyperlink ref="ENY147" location="All!B1555" display="PSYK_SKSOPR" xr:uid="{3001AA96-6855-4CB3-8308-ABA34EBAA35A}"/>
    <hyperlink ref="EOG147" location="All!B1555" display="PSYK_SKSOPR" xr:uid="{AEE1AEF0-617F-4860-8820-B65EA2A604EA}"/>
    <hyperlink ref="EOO147" location="All!B1555" display="PSYK_SKSOPR" xr:uid="{FA259795-41A1-4C36-B25E-1F8E6BAE4577}"/>
    <hyperlink ref="EOW147" location="All!B1555" display="PSYK_SKSOPR" xr:uid="{A9A94E57-5A4E-42EF-A5C4-491BE1432B3D}"/>
    <hyperlink ref="EPE147" location="All!B1555" display="PSYK_SKSOPR" xr:uid="{D97BFA2E-C1C0-4DAC-B893-95751914A68C}"/>
    <hyperlink ref="EPM147" location="All!B1555" display="PSYK_SKSOPR" xr:uid="{9EB572D8-F100-4CAB-879A-412FE7A88671}"/>
    <hyperlink ref="EPU147" location="All!B1555" display="PSYK_SKSOPR" xr:uid="{205B4D6A-D6C4-415A-95F6-DB45510F5A35}"/>
    <hyperlink ref="EQC147" location="All!B1555" display="PSYK_SKSOPR" xr:uid="{4707BD3E-4E8E-4254-ABA3-3FC28AF23FBE}"/>
    <hyperlink ref="EQK147" location="All!B1555" display="PSYK_SKSOPR" xr:uid="{C8A0F11E-A027-4228-BD2F-DBD8DED55DDC}"/>
    <hyperlink ref="EQS147" location="All!B1555" display="PSYK_SKSOPR" xr:uid="{2D9DBFA9-72E0-4BF8-98AD-35595D3B8789}"/>
    <hyperlink ref="ERA147" location="All!B1555" display="PSYK_SKSOPR" xr:uid="{DE037DE8-AB42-4E15-9681-4CA4E7A508A2}"/>
    <hyperlink ref="ERI147" location="All!B1555" display="PSYK_SKSOPR" xr:uid="{A5187244-A2A7-42AF-BDD1-11B32C16A853}"/>
    <hyperlink ref="ERQ147" location="All!B1555" display="PSYK_SKSOPR" xr:uid="{9D113920-47E9-4FE4-82F6-6117209FFA4E}"/>
    <hyperlink ref="ERY147" location="All!B1555" display="PSYK_SKSOPR" xr:uid="{66BC7118-BD2B-4D10-80A7-4C1674665B0D}"/>
    <hyperlink ref="ESG147" location="All!B1555" display="PSYK_SKSOPR" xr:uid="{BCFD4EAF-A405-4C91-97E3-AA27F60EF3D1}"/>
    <hyperlink ref="ESO147" location="All!B1555" display="PSYK_SKSOPR" xr:uid="{C39BA9B0-9D55-460F-8506-CFA69D3CA975}"/>
    <hyperlink ref="ESW147" location="All!B1555" display="PSYK_SKSOPR" xr:uid="{A7BEE30A-8638-4987-BDFD-A83ABA3CC9E6}"/>
    <hyperlink ref="ETE147" location="All!B1555" display="PSYK_SKSOPR" xr:uid="{059BDAE2-88C8-45EB-A79E-8783C96713BF}"/>
    <hyperlink ref="ETM147" location="All!B1555" display="PSYK_SKSOPR" xr:uid="{8BC636A2-B58A-4AD9-A353-8F3F01501DB3}"/>
    <hyperlink ref="ETU147" location="All!B1555" display="PSYK_SKSOPR" xr:uid="{99A48CB5-75D7-4A19-B3B5-281AB1785664}"/>
    <hyperlink ref="EUC147" location="All!B1555" display="PSYK_SKSOPR" xr:uid="{2DBEDC27-3411-49AB-8203-A8A59341833A}"/>
    <hyperlink ref="EUK147" location="All!B1555" display="PSYK_SKSOPR" xr:uid="{248C19D0-BC26-4C3A-977D-78543E5587F8}"/>
    <hyperlink ref="EUS147" location="All!B1555" display="PSYK_SKSOPR" xr:uid="{8B5C1DAE-66C9-4945-A71A-AE51CB7096AE}"/>
    <hyperlink ref="EVA147" location="All!B1555" display="PSYK_SKSOPR" xr:uid="{5ED015B2-07DF-4A70-97F9-C1791AAC8E66}"/>
    <hyperlink ref="EVI147" location="All!B1555" display="PSYK_SKSOPR" xr:uid="{62E41F06-76F5-46F8-A46D-441F15DB81B8}"/>
    <hyperlink ref="EVQ147" location="All!B1555" display="PSYK_SKSOPR" xr:uid="{682A711C-B2F8-4A93-A243-1A0721C4AF83}"/>
    <hyperlink ref="EVY147" location="All!B1555" display="PSYK_SKSOPR" xr:uid="{9A6D57B3-5F4D-42FF-8269-0D1F55A5496C}"/>
    <hyperlink ref="EWG147" location="All!B1555" display="PSYK_SKSOPR" xr:uid="{C844301E-5D51-4B30-BFAD-262262711065}"/>
    <hyperlink ref="EWO147" location="All!B1555" display="PSYK_SKSOPR" xr:uid="{6E8AA1B9-67D1-44BD-9D62-43CCA80A6A0A}"/>
    <hyperlink ref="EWW147" location="All!B1555" display="PSYK_SKSOPR" xr:uid="{2644ECFD-9DCE-4382-93FB-54F338AA1AB5}"/>
    <hyperlink ref="EXE147" location="All!B1555" display="PSYK_SKSOPR" xr:uid="{7A4F25A8-8E99-4784-9C36-9E732A006DF0}"/>
    <hyperlink ref="EXM147" location="All!B1555" display="PSYK_SKSOPR" xr:uid="{CFCBEDC9-8097-43B3-B614-FDCF10685A5B}"/>
    <hyperlink ref="EXU147" location="All!B1555" display="PSYK_SKSOPR" xr:uid="{2EE0499D-9C32-41B2-BCC7-42C7C414ECAC}"/>
    <hyperlink ref="EYC147" location="All!B1555" display="PSYK_SKSOPR" xr:uid="{42DA1F9F-9CA8-460A-92FA-718E01F018E5}"/>
    <hyperlink ref="EYK147" location="All!B1555" display="PSYK_SKSOPR" xr:uid="{77CDF936-7531-42C4-BEAF-220EFC9CD8EC}"/>
    <hyperlink ref="EYS147" location="All!B1555" display="PSYK_SKSOPR" xr:uid="{02234F0D-C52C-4CC5-9F87-59FD7D59D8C4}"/>
    <hyperlink ref="EZA147" location="All!B1555" display="PSYK_SKSOPR" xr:uid="{4E3936CC-6610-45D4-B231-4DF306583E5A}"/>
    <hyperlink ref="EZI147" location="All!B1555" display="PSYK_SKSOPR" xr:uid="{81425F4C-5D25-47C1-AAE5-6048AAEB453D}"/>
    <hyperlink ref="EZQ147" location="All!B1555" display="PSYK_SKSOPR" xr:uid="{AA6336CE-48A3-4F16-9C84-E64EFD995602}"/>
    <hyperlink ref="EZY147" location="All!B1555" display="PSYK_SKSOPR" xr:uid="{B3339406-CB03-4638-930F-CB2BD0D52F4C}"/>
    <hyperlink ref="FAG147" location="All!B1555" display="PSYK_SKSOPR" xr:uid="{E9E3E470-BED6-4017-9852-6E35DEBD2A42}"/>
    <hyperlink ref="FAO147" location="All!B1555" display="PSYK_SKSOPR" xr:uid="{F11752A8-CE22-4C04-AA5D-E664AD917D69}"/>
    <hyperlink ref="FAW147" location="All!B1555" display="PSYK_SKSOPR" xr:uid="{63F7590C-994E-47DD-A751-B6F6C7AA23C2}"/>
    <hyperlink ref="FBE147" location="All!B1555" display="PSYK_SKSOPR" xr:uid="{B16ED350-5E02-46E0-8D3D-95E177A86351}"/>
    <hyperlink ref="FBM147" location="All!B1555" display="PSYK_SKSOPR" xr:uid="{99FE8454-E544-4750-BA4B-DFAD49B784F9}"/>
    <hyperlink ref="FBU147" location="All!B1555" display="PSYK_SKSOPR" xr:uid="{FE4F6B44-EE09-4802-86A2-09371FDA9252}"/>
    <hyperlink ref="FCC147" location="All!B1555" display="PSYK_SKSOPR" xr:uid="{7D087ED4-B209-4E0A-AABE-63CF9FACC412}"/>
    <hyperlink ref="FCK147" location="All!B1555" display="PSYK_SKSOPR" xr:uid="{8C3467B2-F05A-4F6A-92C5-B56027FC4381}"/>
    <hyperlink ref="FCS147" location="All!B1555" display="PSYK_SKSOPR" xr:uid="{1B6B6FD0-CE83-495E-810A-732698435087}"/>
    <hyperlink ref="FDA147" location="All!B1555" display="PSYK_SKSOPR" xr:uid="{AB9FD133-4317-4EE9-BB2D-EC19A849A108}"/>
    <hyperlink ref="FDI147" location="All!B1555" display="PSYK_SKSOPR" xr:uid="{4151BD03-41D9-455C-8099-5DFFBAD41704}"/>
    <hyperlink ref="FDQ147" location="All!B1555" display="PSYK_SKSOPR" xr:uid="{CA9FEA17-B8F9-4DF0-A888-67B683A39485}"/>
    <hyperlink ref="FDY147" location="All!B1555" display="PSYK_SKSOPR" xr:uid="{F038DFF4-06F3-4119-BDFE-33051F218161}"/>
    <hyperlink ref="FEG147" location="All!B1555" display="PSYK_SKSOPR" xr:uid="{5710F32A-79B0-4BEC-9D83-22675977FD8C}"/>
    <hyperlink ref="FEO147" location="All!B1555" display="PSYK_SKSOPR" xr:uid="{466EF8A7-448A-4F5D-BE0B-8538EB264F73}"/>
    <hyperlink ref="FEW147" location="All!B1555" display="PSYK_SKSOPR" xr:uid="{718B129F-CC61-4871-AD6A-CE9C91EA7403}"/>
    <hyperlink ref="FFE147" location="All!B1555" display="PSYK_SKSOPR" xr:uid="{54F76D01-BF37-4773-BB65-CDA2828F1165}"/>
    <hyperlink ref="FFM147" location="All!B1555" display="PSYK_SKSOPR" xr:uid="{1F137687-1215-4A40-8BA9-90CB13D67637}"/>
    <hyperlink ref="FFU147" location="All!B1555" display="PSYK_SKSOPR" xr:uid="{95456FA8-EEB5-4300-835E-A827D8666E61}"/>
    <hyperlink ref="FGC147" location="All!B1555" display="PSYK_SKSOPR" xr:uid="{F60C906D-2311-406A-B63D-336B72B5022A}"/>
    <hyperlink ref="FGK147" location="All!B1555" display="PSYK_SKSOPR" xr:uid="{865B90E3-C219-44AF-AFE2-21047CF933BF}"/>
    <hyperlink ref="FGS147" location="All!B1555" display="PSYK_SKSOPR" xr:uid="{02EE4D1E-C3BA-49C3-867D-49F918CB7AE0}"/>
    <hyperlink ref="FHA147" location="All!B1555" display="PSYK_SKSOPR" xr:uid="{FD3F9471-3307-451A-A217-F46AA2094A83}"/>
    <hyperlink ref="FHI147" location="All!B1555" display="PSYK_SKSOPR" xr:uid="{E1F69791-703E-491D-95C3-E736F3319EE4}"/>
    <hyperlink ref="FHQ147" location="All!B1555" display="PSYK_SKSOPR" xr:uid="{CF8B339F-B543-4C6D-921A-B481652115AD}"/>
    <hyperlink ref="FHY147" location="All!B1555" display="PSYK_SKSOPR" xr:uid="{2F94373E-B654-4F8E-86B1-8902E6EDB927}"/>
    <hyperlink ref="FIG147" location="All!B1555" display="PSYK_SKSOPR" xr:uid="{32AD49C7-11BC-4515-9534-D14019123DB3}"/>
    <hyperlink ref="FIO147" location="All!B1555" display="PSYK_SKSOPR" xr:uid="{8E96663C-32AE-4647-91C6-7E3BC0D1EFBA}"/>
    <hyperlink ref="FIW147" location="All!B1555" display="PSYK_SKSOPR" xr:uid="{3AF01FD5-9CC0-47F4-B183-45E4C96ED2DA}"/>
    <hyperlink ref="FJE147" location="All!B1555" display="PSYK_SKSOPR" xr:uid="{F1FD7E88-0445-4534-858B-ACFCB2D8BE31}"/>
    <hyperlink ref="FJM147" location="All!B1555" display="PSYK_SKSOPR" xr:uid="{ED2C53BD-470C-4243-B613-D18720095B3A}"/>
    <hyperlink ref="FJU147" location="All!B1555" display="PSYK_SKSOPR" xr:uid="{97470B69-991B-4053-8A49-1E4EA8CBD6E3}"/>
    <hyperlink ref="FKC147" location="All!B1555" display="PSYK_SKSOPR" xr:uid="{CD22C2BA-CC4C-46D4-BB6B-5107B1F2893B}"/>
    <hyperlink ref="FKK147" location="All!B1555" display="PSYK_SKSOPR" xr:uid="{EA44CFD5-7A18-4406-B209-D135E62EFF0A}"/>
    <hyperlink ref="FKS147" location="All!B1555" display="PSYK_SKSOPR" xr:uid="{9D21336B-0BA4-41DA-9ED9-30A3BDA09383}"/>
    <hyperlink ref="FLA147" location="All!B1555" display="PSYK_SKSOPR" xr:uid="{51AFF393-560C-4B29-A57C-7C93460B2626}"/>
    <hyperlink ref="FLI147" location="All!B1555" display="PSYK_SKSOPR" xr:uid="{438F820B-2321-4913-B728-0C86EAF5FA87}"/>
    <hyperlink ref="FLQ147" location="All!B1555" display="PSYK_SKSOPR" xr:uid="{9A6DC54E-7B92-4D19-8643-BB5426079CC6}"/>
    <hyperlink ref="FLY147" location="All!B1555" display="PSYK_SKSOPR" xr:uid="{92350FA4-1840-4F03-9875-03CE1AD14EC4}"/>
    <hyperlink ref="FMG147" location="All!B1555" display="PSYK_SKSOPR" xr:uid="{767ED1A1-864D-427E-AAEA-975F6A22DECD}"/>
    <hyperlink ref="FMO147" location="All!B1555" display="PSYK_SKSOPR" xr:uid="{DE090574-F427-4F70-8C06-E1738B74DA27}"/>
    <hyperlink ref="FMW147" location="All!B1555" display="PSYK_SKSOPR" xr:uid="{F42A062F-F731-4B42-942C-8CC102AD2DEA}"/>
    <hyperlink ref="FNE147" location="All!B1555" display="PSYK_SKSOPR" xr:uid="{3FC2ADFC-340F-492C-A936-FFDACD469E92}"/>
    <hyperlink ref="FNM147" location="All!B1555" display="PSYK_SKSOPR" xr:uid="{51A727BD-112A-410B-8BDF-E3F2064EF5B7}"/>
    <hyperlink ref="FNU147" location="All!B1555" display="PSYK_SKSOPR" xr:uid="{6A171021-BCC9-4670-ACC2-6CADF43D3EDC}"/>
    <hyperlink ref="FOC147" location="All!B1555" display="PSYK_SKSOPR" xr:uid="{5D428399-0633-4533-B1AB-287B16AF6C75}"/>
    <hyperlink ref="FOK147" location="All!B1555" display="PSYK_SKSOPR" xr:uid="{604C10E4-5E3A-46A6-80FF-0461BE9F6FE1}"/>
    <hyperlink ref="FOS147" location="All!B1555" display="PSYK_SKSOPR" xr:uid="{A660E3DB-6F87-494C-80FC-E145F075DD5B}"/>
    <hyperlink ref="FPA147" location="All!B1555" display="PSYK_SKSOPR" xr:uid="{1A1729B5-742F-4E67-A6EB-B74B0DA8FD07}"/>
    <hyperlink ref="FPI147" location="All!B1555" display="PSYK_SKSOPR" xr:uid="{15F570D6-6954-4D81-9E6A-81E0CDEA45D9}"/>
    <hyperlink ref="FPQ147" location="All!B1555" display="PSYK_SKSOPR" xr:uid="{A18CE9DF-8776-4BA2-8126-3744C26D5F84}"/>
    <hyperlink ref="FPY147" location="All!B1555" display="PSYK_SKSOPR" xr:uid="{44CDFCA0-F3AD-4C1E-9A57-35FB40CAE005}"/>
    <hyperlink ref="FQG147" location="All!B1555" display="PSYK_SKSOPR" xr:uid="{DD626E9A-BE73-4DA8-821F-1E17F30940FF}"/>
    <hyperlink ref="FQO147" location="All!B1555" display="PSYK_SKSOPR" xr:uid="{21BCABCE-3AFC-4695-A464-D635D05747A7}"/>
    <hyperlink ref="FQW147" location="All!B1555" display="PSYK_SKSOPR" xr:uid="{E11D3B31-3724-4048-92BC-6EA55DEE2886}"/>
    <hyperlink ref="FRE147" location="All!B1555" display="PSYK_SKSOPR" xr:uid="{675D5CA0-5847-482F-830A-D15C875E25CC}"/>
    <hyperlink ref="FRM147" location="All!B1555" display="PSYK_SKSOPR" xr:uid="{3D3CC2C4-F126-4DB9-B895-0D3FF5A6FEFA}"/>
    <hyperlink ref="FRU147" location="All!B1555" display="PSYK_SKSOPR" xr:uid="{5CF71BCF-5AAA-4D7C-B401-BDF13E9E5359}"/>
    <hyperlink ref="FSC147" location="All!B1555" display="PSYK_SKSOPR" xr:uid="{C3DD12EE-F0C7-4237-B669-D1DA9849E579}"/>
    <hyperlink ref="FSK147" location="All!B1555" display="PSYK_SKSOPR" xr:uid="{32B762CD-6BE4-414E-92E1-869408C67917}"/>
    <hyperlink ref="FSS147" location="All!B1555" display="PSYK_SKSOPR" xr:uid="{02E40579-36E2-47BD-8596-C140AE71E0D0}"/>
    <hyperlink ref="FTA147" location="All!B1555" display="PSYK_SKSOPR" xr:uid="{F643A33B-D3A3-499C-BB5A-BCA10066524B}"/>
    <hyperlink ref="FTI147" location="All!B1555" display="PSYK_SKSOPR" xr:uid="{D1C4FF93-3C1A-4B58-AA2C-FB4C129BF99E}"/>
    <hyperlink ref="FTQ147" location="All!B1555" display="PSYK_SKSOPR" xr:uid="{500DBAE4-A856-4613-B185-6B2A8143837E}"/>
    <hyperlink ref="FTY147" location="All!B1555" display="PSYK_SKSOPR" xr:uid="{3766B7F3-C753-46B8-9248-AF64330EC641}"/>
    <hyperlink ref="FUG147" location="All!B1555" display="PSYK_SKSOPR" xr:uid="{C6448ABA-F2E8-4566-81B1-654E064CB3E4}"/>
    <hyperlink ref="FUO147" location="All!B1555" display="PSYK_SKSOPR" xr:uid="{820AA7E0-6E82-476D-AE79-1F8EAA466291}"/>
    <hyperlink ref="FUW147" location="All!B1555" display="PSYK_SKSOPR" xr:uid="{7986F847-CD57-4C44-B42D-66443DE4974B}"/>
    <hyperlink ref="FVE147" location="All!B1555" display="PSYK_SKSOPR" xr:uid="{C779D2E7-6D98-46A3-BB71-7FA50487054B}"/>
    <hyperlink ref="FVM147" location="All!B1555" display="PSYK_SKSOPR" xr:uid="{E86110BB-B621-4F22-A24E-2C7913C4A3F1}"/>
    <hyperlink ref="FVU147" location="All!B1555" display="PSYK_SKSOPR" xr:uid="{95B91E10-5DBE-4227-B3BC-75A4933B9ACE}"/>
    <hyperlink ref="FWC147" location="All!B1555" display="PSYK_SKSOPR" xr:uid="{3A1C24CF-710D-447C-AA13-64F15B373050}"/>
    <hyperlink ref="FWK147" location="All!B1555" display="PSYK_SKSOPR" xr:uid="{2A64A6D7-BC8F-4A68-AB27-95A22B853095}"/>
    <hyperlink ref="FWS147" location="All!B1555" display="PSYK_SKSOPR" xr:uid="{E63A007A-5CF2-4958-9C0C-46D531B07046}"/>
    <hyperlink ref="FXA147" location="All!B1555" display="PSYK_SKSOPR" xr:uid="{9E2FBB11-A9B1-4A49-BB86-AD0DA0DA6D92}"/>
    <hyperlink ref="FXI147" location="All!B1555" display="PSYK_SKSOPR" xr:uid="{1D0DBF78-66C1-4561-ADCD-6C2C9807CD25}"/>
    <hyperlink ref="FXQ147" location="All!B1555" display="PSYK_SKSOPR" xr:uid="{9BAC16AA-F343-4CC6-B2CE-830EA6735E42}"/>
    <hyperlink ref="FXY147" location="All!B1555" display="PSYK_SKSOPR" xr:uid="{B179DDE4-87EA-4484-93FC-6BAFAE617B62}"/>
    <hyperlink ref="FYG147" location="All!B1555" display="PSYK_SKSOPR" xr:uid="{71041806-B4A7-401F-8EC7-FD92279A0447}"/>
    <hyperlink ref="FYO147" location="All!B1555" display="PSYK_SKSOPR" xr:uid="{21F1385E-3F6E-4861-A39B-C739442A026B}"/>
    <hyperlink ref="FYW147" location="All!B1555" display="PSYK_SKSOPR" xr:uid="{2FFCD830-ED36-4B91-91E3-55AF8469A49F}"/>
    <hyperlink ref="FZE147" location="All!B1555" display="PSYK_SKSOPR" xr:uid="{FD90C095-1A70-4F26-A890-7AEDBE127664}"/>
    <hyperlink ref="FZM147" location="All!B1555" display="PSYK_SKSOPR" xr:uid="{5F4DC22C-E6E6-499D-93AB-B9CD1AF46087}"/>
    <hyperlink ref="FZU147" location="All!B1555" display="PSYK_SKSOPR" xr:uid="{F5A0C97C-9AD1-4476-9441-084DFC577FBB}"/>
    <hyperlink ref="GAC147" location="All!B1555" display="PSYK_SKSOPR" xr:uid="{392CE906-71E0-4DC0-815B-ABC56C3D7E15}"/>
    <hyperlink ref="GAK147" location="All!B1555" display="PSYK_SKSOPR" xr:uid="{12FE75B9-FA98-4730-B9F3-800BDAD1FBA3}"/>
    <hyperlink ref="GAS147" location="All!B1555" display="PSYK_SKSOPR" xr:uid="{53EEDB5F-C79E-4A9A-99B1-27EEDD25348B}"/>
    <hyperlink ref="GBA147" location="All!B1555" display="PSYK_SKSOPR" xr:uid="{E050E409-8FBC-4CFE-AA42-B0B70DDE1524}"/>
    <hyperlink ref="GBI147" location="All!B1555" display="PSYK_SKSOPR" xr:uid="{8F803D51-08B1-4F97-BCE9-90835E4091BF}"/>
    <hyperlink ref="GBQ147" location="All!B1555" display="PSYK_SKSOPR" xr:uid="{FC7774E8-2E1C-43D0-A31A-349108DF544F}"/>
    <hyperlink ref="GBY147" location="All!B1555" display="PSYK_SKSOPR" xr:uid="{0C351661-B095-4668-AD59-FD6C4B5CA59A}"/>
    <hyperlink ref="GCG147" location="All!B1555" display="PSYK_SKSOPR" xr:uid="{9ACD532E-9ED5-4C4D-9FCC-5C7F72E51E4B}"/>
    <hyperlink ref="GCO147" location="All!B1555" display="PSYK_SKSOPR" xr:uid="{C5394FAD-4694-4729-B6AA-3AE4AB987F6B}"/>
    <hyperlink ref="GCW147" location="All!B1555" display="PSYK_SKSOPR" xr:uid="{ED43E5CA-69F5-4EAC-89A3-B5DEB051DEAA}"/>
    <hyperlink ref="GDE147" location="All!B1555" display="PSYK_SKSOPR" xr:uid="{8995A654-3062-4B34-8938-8A01B4548CB4}"/>
    <hyperlink ref="GDM147" location="All!B1555" display="PSYK_SKSOPR" xr:uid="{D644964C-C78E-4B10-823D-0AD2A1998BC5}"/>
    <hyperlink ref="GDU147" location="All!B1555" display="PSYK_SKSOPR" xr:uid="{778496A6-FD75-4D1C-868B-64AEC7329E26}"/>
    <hyperlink ref="GEC147" location="All!B1555" display="PSYK_SKSOPR" xr:uid="{C6CDAE90-80B5-4C96-BDA3-39BA66327E95}"/>
    <hyperlink ref="GEK147" location="All!B1555" display="PSYK_SKSOPR" xr:uid="{B986224A-7EF1-4F01-B329-6F871ABBA081}"/>
    <hyperlink ref="GES147" location="All!B1555" display="PSYK_SKSOPR" xr:uid="{04BF3F27-1D85-4A1A-A0AA-F5349E8A42AD}"/>
    <hyperlink ref="GFA147" location="All!B1555" display="PSYK_SKSOPR" xr:uid="{0CA7A50D-15FE-4D35-98B3-D3D1878F357D}"/>
    <hyperlink ref="GFI147" location="All!B1555" display="PSYK_SKSOPR" xr:uid="{30D64D60-4371-4D41-85C3-797853347E02}"/>
    <hyperlink ref="GFQ147" location="All!B1555" display="PSYK_SKSOPR" xr:uid="{D9824D80-E309-4B5B-888D-D225FDF9680F}"/>
    <hyperlink ref="GFY147" location="All!B1555" display="PSYK_SKSOPR" xr:uid="{4C37363B-7001-4498-987A-9CFEE9B2AA14}"/>
    <hyperlink ref="GGG147" location="All!B1555" display="PSYK_SKSOPR" xr:uid="{A7AF5F1B-D5BC-4F5A-8538-BCC0A0FF8828}"/>
    <hyperlink ref="GGO147" location="All!B1555" display="PSYK_SKSOPR" xr:uid="{DEEB6C60-6EDC-46FB-8954-AEAD9A6D97E1}"/>
    <hyperlink ref="GGW147" location="All!B1555" display="PSYK_SKSOPR" xr:uid="{099A2C49-AD68-4D02-B2F8-97EDC2C2BBAB}"/>
    <hyperlink ref="GHE147" location="All!B1555" display="PSYK_SKSOPR" xr:uid="{E3A0EE72-DEA6-41B3-83AE-438CD9927EE8}"/>
    <hyperlink ref="GHM147" location="All!B1555" display="PSYK_SKSOPR" xr:uid="{22B9E43B-F336-42A1-8C7C-D3D05B66D117}"/>
    <hyperlink ref="GHU147" location="All!B1555" display="PSYK_SKSOPR" xr:uid="{4274BD57-A68B-46B9-8B9E-6FD3C211E0AA}"/>
    <hyperlink ref="GIC147" location="All!B1555" display="PSYK_SKSOPR" xr:uid="{C9A639EA-9453-4EF8-B2A5-D1BE4DB1E7DF}"/>
    <hyperlink ref="GIK147" location="All!B1555" display="PSYK_SKSOPR" xr:uid="{AC240178-0BD5-4D6D-8B3F-5A2684A3B36B}"/>
    <hyperlink ref="GIS147" location="All!B1555" display="PSYK_SKSOPR" xr:uid="{BA63A9E1-88F1-4C5B-8680-18D0B4B5DC25}"/>
    <hyperlink ref="GJA147" location="All!B1555" display="PSYK_SKSOPR" xr:uid="{403B89F2-3ED8-42F8-8804-3AA2E40E1988}"/>
    <hyperlink ref="GJI147" location="All!B1555" display="PSYK_SKSOPR" xr:uid="{0A57DD59-8201-4288-8C6E-882A366057B5}"/>
    <hyperlink ref="GJQ147" location="All!B1555" display="PSYK_SKSOPR" xr:uid="{BE766047-C598-40CD-B7D4-B28E34244703}"/>
    <hyperlink ref="GJY147" location="All!B1555" display="PSYK_SKSOPR" xr:uid="{6D764AF0-DFCD-47A3-BC6A-66C9C6111850}"/>
    <hyperlink ref="GKG147" location="All!B1555" display="PSYK_SKSOPR" xr:uid="{EEDB387C-484A-421B-B729-032669754B5C}"/>
    <hyperlink ref="GKO147" location="All!B1555" display="PSYK_SKSOPR" xr:uid="{A8EA5414-3143-46DF-B649-BDEF5A5446FC}"/>
    <hyperlink ref="GKW147" location="All!B1555" display="PSYK_SKSOPR" xr:uid="{AE866AC7-4DC5-4967-8F29-70D97D88C726}"/>
    <hyperlink ref="GLE147" location="All!B1555" display="PSYK_SKSOPR" xr:uid="{CDBABBC3-89EB-42AD-BE05-2AD32740CDBE}"/>
    <hyperlink ref="GLM147" location="All!B1555" display="PSYK_SKSOPR" xr:uid="{8756A5AE-ED82-478D-8F75-56B63831A005}"/>
    <hyperlink ref="GLU147" location="All!B1555" display="PSYK_SKSOPR" xr:uid="{29576EDA-532A-47D1-88EA-12C3131161A3}"/>
    <hyperlink ref="GMC147" location="All!B1555" display="PSYK_SKSOPR" xr:uid="{738208A9-73A7-4BBE-9E5C-4469953D45B9}"/>
    <hyperlink ref="GMK147" location="All!B1555" display="PSYK_SKSOPR" xr:uid="{01F48559-A8E2-4A3D-8DF6-A9E8F5BA4CB9}"/>
    <hyperlink ref="GMS147" location="All!B1555" display="PSYK_SKSOPR" xr:uid="{AE47F8B6-4570-4AE2-AE98-4951B4F6DECC}"/>
    <hyperlink ref="GNA147" location="All!B1555" display="PSYK_SKSOPR" xr:uid="{9AAD6CB3-8EA2-4404-8F8F-746896201657}"/>
    <hyperlink ref="GNI147" location="All!B1555" display="PSYK_SKSOPR" xr:uid="{E91C271E-CBE9-4728-98B5-F4833F5C6DFB}"/>
    <hyperlink ref="GNQ147" location="All!B1555" display="PSYK_SKSOPR" xr:uid="{8EFF9C25-DF38-4779-9D58-71435FAE64EA}"/>
    <hyperlink ref="GNY147" location="All!B1555" display="PSYK_SKSOPR" xr:uid="{823B276F-95C7-4BE2-8E15-72AEF1D0BFA7}"/>
    <hyperlink ref="GOG147" location="All!B1555" display="PSYK_SKSOPR" xr:uid="{26427815-5DD1-4178-8A63-3A5F8D1054CE}"/>
    <hyperlink ref="GOO147" location="All!B1555" display="PSYK_SKSOPR" xr:uid="{D46F2C2A-0E36-4B60-B27E-673A72AD685F}"/>
    <hyperlink ref="GOW147" location="All!B1555" display="PSYK_SKSOPR" xr:uid="{F49BB4D3-8D64-4055-ABD0-258994633057}"/>
    <hyperlink ref="GPE147" location="All!B1555" display="PSYK_SKSOPR" xr:uid="{4E0BC1E1-C14C-4E8B-B93E-7CE9E86448CB}"/>
    <hyperlink ref="GPM147" location="All!B1555" display="PSYK_SKSOPR" xr:uid="{82E294AC-99BB-40F1-9F8A-D65A8759274B}"/>
    <hyperlink ref="GPU147" location="All!B1555" display="PSYK_SKSOPR" xr:uid="{0F630988-5FDF-4AA0-ADE0-1EBC6BE18528}"/>
    <hyperlink ref="GQC147" location="All!B1555" display="PSYK_SKSOPR" xr:uid="{7A3E8AB1-708A-4B56-A48A-3F583C9C62FB}"/>
    <hyperlink ref="GQK147" location="All!B1555" display="PSYK_SKSOPR" xr:uid="{DBA4972C-9475-4937-B79C-B5447DE5BB43}"/>
    <hyperlink ref="GQS147" location="All!B1555" display="PSYK_SKSOPR" xr:uid="{536B7DE8-8140-419C-9C48-3530BC9BBB6C}"/>
    <hyperlink ref="GRA147" location="All!B1555" display="PSYK_SKSOPR" xr:uid="{E403A8FB-8C77-4E64-B67C-AB15D0E2CAC6}"/>
    <hyperlink ref="GRI147" location="All!B1555" display="PSYK_SKSOPR" xr:uid="{7BFE84BD-E710-4E35-88C4-4094EAA56B30}"/>
    <hyperlink ref="GRQ147" location="All!B1555" display="PSYK_SKSOPR" xr:uid="{79D158C9-D486-4EE5-AC70-87F5D1A38B41}"/>
    <hyperlink ref="GRY147" location="All!B1555" display="PSYK_SKSOPR" xr:uid="{FD58D7F3-D5B4-41FD-9B7D-DD9FA98FB565}"/>
    <hyperlink ref="GSG147" location="All!B1555" display="PSYK_SKSOPR" xr:uid="{CD50AAEA-BE1B-49B6-B48E-BBC5A13FDE29}"/>
    <hyperlink ref="GSO147" location="All!B1555" display="PSYK_SKSOPR" xr:uid="{EBA7F74D-BB7B-4850-BAB3-5224DD82340F}"/>
    <hyperlink ref="GSW147" location="All!B1555" display="PSYK_SKSOPR" xr:uid="{6ECD40FE-6A4F-4B79-907F-A2461854AD03}"/>
    <hyperlink ref="GTE147" location="All!B1555" display="PSYK_SKSOPR" xr:uid="{2EB81188-372E-4AB8-9295-246B1A85F38A}"/>
    <hyperlink ref="GTM147" location="All!B1555" display="PSYK_SKSOPR" xr:uid="{F809150C-8267-4B6E-B8F1-EA127E23BD55}"/>
    <hyperlink ref="GTU147" location="All!B1555" display="PSYK_SKSOPR" xr:uid="{0BE6AD6C-FCA1-4B63-810D-E44F0223ED14}"/>
    <hyperlink ref="GUC147" location="All!B1555" display="PSYK_SKSOPR" xr:uid="{2698C710-7505-4AB4-99E9-7FDBD1CD43C1}"/>
    <hyperlink ref="GUK147" location="All!B1555" display="PSYK_SKSOPR" xr:uid="{441ED89B-27C5-4BFB-B78C-5FF904E25056}"/>
    <hyperlink ref="GUS147" location="All!B1555" display="PSYK_SKSOPR" xr:uid="{A7222197-2622-40FA-AFA3-2702B8EDAB07}"/>
    <hyperlink ref="GVA147" location="All!B1555" display="PSYK_SKSOPR" xr:uid="{79933F05-7B9F-4878-A8D6-146A8657ED8D}"/>
    <hyperlink ref="GVI147" location="All!B1555" display="PSYK_SKSOPR" xr:uid="{FB428537-DF1A-4FE9-B260-2F28A6E1192C}"/>
    <hyperlink ref="GVQ147" location="All!B1555" display="PSYK_SKSOPR" xr:uid="{786B8B8B-1DE9-44FA-9DBA-20456F1922B9}"/>
    <hyperlink ref="GVY147" location="All!B1555" display="PSYK_SKSOPR" xr:uid="{F8404E54-F8E8-4F6A-A1CE-EF5683D3AC4E}"/>
    <hyperlink ref="GWG147" location="All!B1555" display="PSYK_SKSOPR" xr:uid="{62AD61D5-328A-49BE-A691-DF6954AD2D14}"/>
    <hyperlink ref="GWO147" location="All!B1555" display="PSYK_SKSOPR" xr:uid="{4CA9869B-45BE-41FA-9856-93B416BBCE93}"/>
    <hyperlink ref="GWW147" location="All!B1555" display="PSYK_SKSOPR" xr:uid="{234686BE-DF53-478F-AC6E-0A51099E6A7B}"/>
    <hyperlink ref="GXE147" location="All!B1555" display="PSYK_SKSOPR" xr:uid="{5F4BF0D6-F934-4729-9CBE-0B4D5309762B}"/>
    <hyperlink ref="GXM147" location="All!B1555" display="PSYK_SKSOPR" xr:uid="{E118DA21-1259-41FB-9CF6-3B8408D3FBCD}"/>
    <hyperlink ref="GXU147" location="All!B1555" display="PSYK_SKSOPR" xr:uid="{8A7F7A34-97BA-4456-B395-3315D8DAF3CD}"/>
    <hyperlink ref="GYC147" location="All!B1555" display="PSYK_SKSOPR" xr:uid="{750D06A5-DC49-4D25-AEB4-4932A7B186C4}"/>
    <hyperlink ref="GYK147" location="All!B1555" display="PSYK_SKSOPR" xr:uid="{7ED2FCE5-CB85-49A8-80E7-A162B579B0D9}"/>
    <hyperlink ref="GYS147" location="All!B1555" display="PSYK_SKSOPR" xr:uid="{11A7DF34-A2A9-4B95-A235-E6FF6C91D08F}"/>
    <hyperlink ref="GZA147" location="All!B1555" display="PSYK_SKSOPR" xr:uid="{5482FCD7-B194-4D12-911C-73FAF7B5CF31}"/>
    <hyperlink ref="GZI147" location="All!B1555" display="PSYK_SKSOPR" xr:uid="{57A6A0F6-0EDC-4335-855A-F2C3F1692A9A}"/>
    <hyperlink ref="GZQ147" location="All!B1555" display="PSYK_SKSOPR" xr:uid="{596FD8D2-519B-4413-82AD-769647E244B4}"/>
    <hyperlink ref="GZY147" location="All!B1555" display="PSYK_SKSOPR" xr:uid="{4F22B55C-5C11-4208-BE96-C4A87208B799}"/>
    <hyperlink ref="HAG147" location="All!B1555" display="PSYK_SKSOPR" xr:uid="{355E5FFE-81BE-4818-94AB-FE72BAD32CA5}"/>
    <hyperlink ref="HAO147" location="All!B1555" display="PSYK_SKSOPR" xr:uid="{45EABEC1-34EB-43C8-84E3-728A2242C1F4}"/>
    <hyperlink ref="HAW147" location="All!B1555" display="PSYK_SKSOPR" xr:uid="{D8049D8F-43E5-4A2A-8BEB-28563AA2179D}"/>
    <hyperlink ref="HBE147" location="All!B1555" display="PSYK_SKSOPR" xr:uid="{A5D38F0E-2A58-45A7-82EC-C442C992760B}"/>
    <hyperlink ref="HBM147" location="All!B1555" display="PSYK_SKSOPR" xr:uid="{E9EEA8FD-E989-4490-80D2-A3E2E7E83276}"/>
    <hyperlink ref="HBU147" location="All!B1555" display="PSYK_SKSOPR" xr:uid="{70C66E12-59DD-47B8-A7AA-0ECED957E9F7}"/>
    <hyperlink ref="HCC147" location="All!B1555" display="PSYK_SKSOPR" xr:uid="{542B9AC1-21BB-4DC0-8C35-ABD4AC42C551}"/>
    <hyperlink ref="HCK147" location="All!B1555" display="PSYK_SKSOPR" xr:uid="{2E5B58F9-26FE-4364-8D4E-01DA7E9E03FA}"/>
    <hyperlink ref="HCS147" location="All!B1555" display="PSYK_SKSOPR" xr:uid="{ADC8393B-71C6-464D-9E1D-DE8B4E73AB4A}"/>
    <hyperlink ref="HDA147" location="All!B1555" display="PSYK_SKSOPR" xr:uid="{50215623-D9BC-4BC7-8F96-59C2911D576A}"/>
    <hyperlink ref="HDI147" location="All!B1555" display="PSYK_SKSOPR" xr:uid="{64D84EED-9597-45A7-BDEF-F0FADA846161}"/>
    <hyperlink ref="HDQ147" location="All!B1555" display="PSYK_SKSOPR" xr:uid="{520E66B5-90E3-4005-87ED-B27B39012AA2}"/>
    <hyperlink ref="HDY147" location="All!B1555" display="PSYK_SKSOPR" xr:uid="{05617E63-C881-49D0-ABBB-99E82A72F02F}"/>
    <hyperlink ref="HEG147" location="All!B1555" display="PSYK_SKSOPR" xr:uid="{8D333B2A-E07C-4947-B32D-DF027ADD8580}"/>
    <hyperlink ref="HEO147" location="All!B1555" display="PSYK_SKSOPR" xr:uid="{6ACEE7B1-DF11-4A70-85A8-249BAE22535D}"/>
    <hyperlink ref="HEW147" location="All!B1555" display="PSYK_SKSOPR" xr:uid="{10D75476-4284-490C-A7FC-A5904FCDDAED}"/>
    <hyperlink ref="HFE147" location="All!B1555" display="PSYK_SKSOPR" xr:uid="{19860C49-4FF8-47E9-A441-656FE4469283}"/>
    <hyperlink ref="HFM147" location="All!B1555" display="PSYK_SKSOPR" xr:uid="{CBE830B6-E882-4BC6-827E-1F8C69D50296}"/>
    <hyperlink ref="HFU147" location="All!B1555" display="PSYK_SKSOPR" xr:uid="{4C4AE144-6308-427F-804E-ED4315ECDA09}"/>
    <hyperlink ref="HGC147" location="All!B1555" display="PSYK_SKSOPR" xr:uid="{06A8131B-88C7-43FB-A5C0-A50CD89973B2}"/>
    <hyperlink ref="HGK147" location="All!B1555" display="PSYK_SKSOPR" xr:uid="{60C42AF8-152A-406B-805D-1BD5C03D51FE}"/>
    <hyperlink ref="HGS147" location="All!B1555" display="PSYK_SKSOPR" xr:uid="{62B3A974-93A0-4481-9E77-750463C2C44A}"/>
    <hyperlink ref="HHA147" location="All!B1555" display="PSYK_SKSOPR" xr:uid="{587BCB5F-A9EC-4947-8676-777C67674BF3}"/>
    <hyperlink ref="HHI147" location="All!B1555" display="PSYK_SKSOPR" xr:uid="{7BFFCD0F-FF74-4EE4-9539-684EC3367E75}"/>
    <hyperlink ref="HHQ147" location="All!B1555" display="PSYK_SKSOPR" xr:uid="{52231854-0422-4A8D-A728-853370785E9E}"/>
    <hyperlink ref="HHY147" location="All!B1555" display="PSYK_SKSOPR" xr:uid="{B5BF2832-AB25-4C70-AE43-DB2C3AF5CA2F}"/>
    <hyperlink ref="HIG147" location="All!B1555" display="PSYK_SKSOPR" xr:uid="{1AF4FF3A-0643-46F2-8EDD-890CFB3D6F33}"/>
    <hyperlink ref="HIO147" location="All!B1555" display="PSYK_SKSOPR" xr:uid="{805EE9DC-DC48-406B-BE76-DF9E41FF62E5}"/>
    <hyperlink ref="HIW147" location="All!B1555" display="PSYK_SKSOPR" xr:uid="{41665BAC-E548-48F8-AD40-9A1B106EBC55}"/>
    <hyperlink ref="HJE147" location="All!B1555" display="PSYK_SKSOPR" xr:uid="{29C73F47-2714-4CCE-B886-271A28E278A8}"/>
    <hyperlink ref="HJM147" location="All!B1555" display="PSYK_SKSOPR" xr:uid="{220BCDBE-31D1-4864-A49D-15125EA663B3}"/>
    <hyperlink ref="HJU147" location="All!B1555" display="PSYK_SKSOPR" xr:uid="{D9B968DA-E9EC-417F-BEB7-5B0E158C653B}"/>
    <hyperlink ref="HKC147" location="All!B1555" display="PSYK_SKSOPR" xr:uid="{9E744209-1BF0-4DC5-833C-F6DBAA41D124}"/>
    <hyperlink ref="HKK147" location="All!B1555" display="PSYK_SKSOPR" xr:uid="{97994538-F5B2-4836-96E6-4B6939E4B668}"/>
    <hyperlink ref="HKS147" location="All!B1555" display="PSYK_SKSOPR" xr:uid="{9D2A4733-298B-4019-8DAE-29C71E83409F}"/>
    <hyperlink ref="HLA147" location="All!B1555" display="PSYK_SKSOPR" xr:uid="{D63C6145-B1C7-4AEF-9FCE-6971E9E05FEE}"/>
    <hyperlink ref="HLI147" location="All!B1555" display="PSYK_SKSOPR" xr:uid="{D2FF20FE-EA75-4317-85B5-1C64A7EA3AAF}"/>
    <hyperlink ref="HLQ147" location="All!B1555" display="PSYK_SKSOPR" xr:uid="{1F5739E0-C6A9-4959-98B4-6BCCB0A30757}"/>
    <hyperlink ref="HLY147" location="All!B1555" display="PSYK_SKSOPR" xr:uid="{AB4834AC-86CA-4C66-B96D-1B16BF211947}"/>
    <hyperlink ref="HMG147" location="All!B1555" display="PSYK_SKSOPR" xr:uid="{18711069-A292-428F-802F-38CEE9E02867}"/>
    <hyperlink ref="HMO147" location="All!B1555" display="PSYK_SKSOPR" xr:uid="{135FC7AE-BC57-424C-97DB-B8688D223D97}"/>
    <hyperlink ref="HMW147" location="All!B1555" display="PSYK_SKSOPR" xr:uid="{7036E56B-2B3D-4EE2-B8E7-5A7AC345383F}"/>
    <hyperlink ref="HNE147" location="All!B1555" display="PSYK_SKSOPR" xr:uid="{04B7B1EF-1299-454B-B7B0-51DB93652EB5}"/>
    <hyperlink ref="HNM147" location="All!B1555" display="PSYK_SKSOPR" xr:uid="{D315BD82-FB07-4753-AEBB-733F5833B982}"/>
    <hyperlink ref="HNU147" location="All!B1555" display="PSYK_SKSOPR" xr:uid="{E4B1D5DE-51F2-4FA9-B59B-8304A365EAC7}"/>
    <hyperlink ref="HOC147" location="All!B1555" display="PSYK_SKSOPR" xr:uid="{4BE94877-F6C7-46A7-BA1C-2B5584A1FDA4}"/>
    <hyperlink ref="HOK147" location="All!B1555" display="PSYK_SKSOPR" xr:uid="{DF8D906A-7550-46CE-A955-238AD8E13347}"/>
    <hyperlink ref="HOS147" location="All!B1555" display="PSYK_SKSOPR" xr:uid="{0F6BA862-7AD7-4B96-A545-05FD0FF8B34E}"/>
    <hyperlink ref="HPA147" location="All!B1555" display="PSYK_SKSOPR" xr:uid="{31154428-5B7B-41C7-B246-B20A0C48999F}"/>
    <hyperlink ref="HPI147" location="All!B1555" display="PSYK_SKSOPR" xr:uid="{83E80953-BCA6-4625-AD07-6A311968F6FE}"/>
    <hyperlink ref="HPQ147" location="All!B1555" display="PSYK_SKSOPR" xr:uid="{D1AA9D32-4FB3-4CA7-9812-155EF9B223C5}"/>
    <hyperlink ref="HPY147" location="All!B1555" display="PSYK_SKSOPR" xr:uid="{C0551EC6-B43D-46EA-92C3-ADE5FE60E588}"/>
    <hyperlink ref="HQG147" location="All!B1555" display="PSYK_SKSOPR" xr:uid="{1904A039-6C5E-4688-A643-D19CCFE86BF6}"/>
    <hyperlink ref="HQO147" location="All!B1555" display="PSYK_SKSOPR" xr:uid="{F1751D66-8AC2-4AFD-9101-2119DAC63138}"/>
    <hyperlink ref="HQW147" location="All!B1555" display="PSYK_SKSOPR" xr:uid="{20555AC1-A198-4886-998C-DE0C652C053A}"/>
    <hyperlink ref="HRE147" location="All!B1555" display="PSYK_SKSOPR" xr:uid="{5F517B78-0628-493B-AE30-9943780F44A1}"/>
    <hyperlink ref="HRM147" location="All!B1555" display="PSYK_SKSOPR" xr:uid="{AC7A48DE-645B-4982-87CD-6C7BC00982F8}"/>
    <hyperlink ref="HRU147" location="All!B1555" display="PSYK_SKSOPR" xr:uid="{CEBB8334-6CE4-4769-8832-C3803E3C6860}"/>
    <hyperlink ref="HSC147" location="All!B1555" display="PSYK_SKSOPR" xr:uid="{64595508-A160-423A-A15A-CCFD0F75E2D7}"/>
    <hyperlink ref="HSK147" location="All!B1555" display="PSYK_SKSOPR" xr:uid="{7FA8A018-17F7-47A3-BE6D-106BBB932201}"/>
    <hyperlink ref="HSS147" location="All!B1555" display="PSYK_SKSOPR" xr:uid="{3DE2C76E-E1A0-4F84-835C-5CAF386BE06E}"/>
    <hyperlink ref="HTA147" location="All!B1555" display="PSYK_SKSOPR" xr:uid="{0D56F542-2267-4C74-91D0-196CD1B6C49E}"/>
    <hyperlink ref="HTI147" location="All!B1555" display="PSYK_SKSOPR" xr:uid="{61A3E3A4-0E35-43F1-9217-42014B21DE49}"/>
    <hyperlink ref="HTQ147" location="All!B1555" display="PSYK_SKSOPR" xr:uid="{46890977-AF4F-41C2-AD8D-E82EA5ED3180}"/>
    <hyperlink ref="HTY147" location="All!B1555" display="PSYK_SKSOPR" xr:uid="{95637A26-4A1F-441B-AA16-20A41EFD6E63}"/>
    <hyperlink ref="HUG147" location="All!B1555" display="PSYK_SKSOPR" xr:uid="{10035584-2DC4-4E18-A92F-6ADABBFD1495}"/>
    <hyperlink ref="HUO147" location="All!B1555" display="PSYK_SKSOPR" xr:uid="{26BAC780-57C7-4682-A260-C53F27F62010}"/>
    <hyperlink ref="HUW147" location="All!B1555" display="PSYK_SKSOPR" xr:uid="{F6AB53C2-C164-47DC-81BC-BCA77EF27C2F}"/>
    <hyperlink ref="HVE147" location="All!B1555" display="PSYK_SKSOPR" xr:uid="{4F321CBD-CE75-4E98-A6E0-B3249FA2621E}"/>
    <hyperlink ref="HVM147" location="All!B1555" display="PSYK_SKSOPR" xr:uid="{32E7E1AE-55D1-485C-B762-0E1E679E2B97}"/>
    <hyperlink ref="HVU147" location="All!B1555" display="PSYK_SKSOPR" xr:uid="{6D1E1B37-0B63-4BEF-B648-A086FD510214}"/>
    <hyperlink ref="HWC147" location="All!B1555" display="PSYK_SKSOPR" xr:uid="{5C4344BD-44CF-43FB-9202-7292DBC78FFF}"/>
    <hyperlink ref="HWK147" location="All!B1555" display="PSYK_SKSOPR" xr:uid="{FCB0E837-A460-4485-991B-9AFA197F5BC8}"/>
    <hyperlink ref="HWS147" location="All!B1555" display="PSYK_SKSOPR" xr:uid="{D2D81C63-FEC7-48B7-82AF-7C6399B6AE16}"/>
    <hyperlink ref="HXA147" location="All!B1555" display="PSYK_SKSOPR" xr:uid="{3722F436-EEB8-4276-ACB3-52AB83677DB8}"/>
    <hyperlink ref="HXI147" location="All!B1555" display="PSYK_SKSOPR" xr:uid="{A80618DF-4873-4E0A-8D77-19FA97F3FFEC}"/>
    <hyperlink ref="HXQ147" location="All!B1555" display="PSYK_SKSOPR" xr:uid="{E4FA6380-A741-4BA9-8CA5-7596A34FA178}"/>
    <hyperlink ref="HXY147" location="All!B1555" display="PSYK_SKSOPR" xr:uid="{8161CFEF-F357-415B-9D26-9999846B7D79}"/>
    <hyperlink ref="HYG147" location="All!B1555" display="PSYK_SKSOPR" xr:uid="{1DE9420D-04FE-40DB-BDF4-B93822AB2019}"/>
    <hyperlink ref="HYO147" location="All!B1555" display="PSYK_SKSOPR" xr:uid="{178165DC-18C7-488E-9CDF-6D72A4A561C5}"/>
    <hyperlink ref="HYW147" location="All!B1555" display="PSYK_SKSOPR" xr:uid="{117BB1A3-75FE-4DEB-85D7-77A2CCD91AAD}"/>
    <hyperlink ref="HZE147" location="All!B1555" display="PSYK_SKSOPR" xr:uid="{4978DAC8-FF20-41B1-9DC5-D3F590F9142D}"/>
    <hyperlink ref="HZM147" location="All!B1555" display="PSYK_SKSOPR" xr:uid="{B54A62AF-156A-4B9E-81DC-935697209C56}"/>
    <hyperlink ref="HZU147" location="All!B1555" display="PSYK_SKSOPR" xr:uid="{EA3E6974-6341-497A-86B9-002F14DA1E44}"/>
    <hyperlink ref="IAC147" location="All!B1555" display="PSYK_SKSOPR" xr:uid="{F9F6DE98-F281-44AF-BC9A-1FCBE6D1C09B}"/>
    <hyperlink ref="IAK147" location="All!B1555" display="PSYK_SKSOPR" xr:uid="{2C5EA91E-5513-4739-8360-0DFC819F84A6}"/>
    <hyperlink ref="IAS147" location="All!B1555" display="PSYK_SKSOPR" xr:uid="{DCB8E728-20AF-4047-9AEC-6FF93DFCE658}"/>
    <hyperlink ref="IBA147" location="All!B1555" display="PSYK_SKSOPR" xr:uid="{37B89BE8-D3E5-4579-BECF-FA3C559B6D3A}"/>
    <hyperlink ref="IBI147" location="All!B1555" display="PSYK_SKSOPR" xr:uid="{7B8A4D78-14DD-4ADF-8E80-42FC08AEC1A9}"/>
    <hyperlink ref="IBQ147" location="All!B1555" display="PSYK_SKSOPR" xr:uid="{E3430457-81B1-42D3-A03C-6D2A94269FFC}"/>
    <hyperlink ref="IBY147" location="All!B1555" display="PSYK_SKSOPR" xr:uid="{BF00C65B-7515-4788-8E42-44FD61F42B8E}"/>
    <hyperlink ref="ICG147" location="All!B1555" display="PSYK_SKSOPR" xr:uid="{1180933D-A25D-436D-94CF-2258B856FADF}"/>
    <hyperlink ref="ICO147" location="All!B1555" display="PSYK_SKSOPR" xr:uid="{EB234281-789E-4DE9-B864-C7A2B518024A}"/>
    <hyperlink ref="ICW147" location="All!B1555" display="PSYK_SKSOPR" xr:uid="{14948855-1363-44C5-B451-2717C9B2D63F}"/>
    <hyperlink ref="IDE147" location="All!B1555" display="PSYK_SKSOPR" xr:uid="{785A066C-FD8E-4925-8EAC-395CD2462A14}"/>
    <hyperlink ref="IDM147" location="All!B1555" display="PSYK_SKSOPR" xr:uid="{5B2C08E2-CBDA-4185-BE05-F3DFD6524E03}"/>
    <hyperlink ref="IDU147" location="All!B1555" display="PSYK_SKSOPR" xr:uid="{44AA1968-DD3A-4DD3-8B96-87E92A050718}"/>
    <hyperlink ref="IEC147" location="All!B1555" display="PSYK_SKSOPR" xr:uid="{8B68872B-4D12-476C-86A4-6F7DCE54ACFF}"/>
    <hyperlink ref="IEK147" location="All!B1555" display="PSYK_SKSOPR" xr:uid="{6A65DBDE-2D86-45E8-906F-E6A022BF51CB}"/>
    <hyperlink ref="IES147" location="All!B1555" display="PSYK_SKSOPR" xr:uid="{8C2044DC-66F4-4267-83EE-71D3D93FBA2A}"/>
    <hyperlink ref="IFA147" location="All!B1555" display="PSYK_SKSOPR" xr:uid="{27F02BE4-2A93-460B-B875-83B410C019D7}"/>
    <hyperlink ref="IFI147" location="All!B1555" display="PSYK_SKSOPR" xr:uid="{2375780A-7FC5-4367-9F4F-ECD9F0B1AF41}"/>
    <hyperlink ref="IFQ147" location="All!B1555" display="PSYK_SKSOPR" xr:uid="{9243DDDD-BB83-45EC-BDF3-C0A52076B0D6}"/>
    <hyperlink ref="IFY147" location="All!B1555" display="PSYK_SKSOPR" xr:uid="{EC0A6D34-5C62-4961-8D26-16421147E570}"/>
    <hyperlink ref="IGG147" location="All!B1555" display="PSYK_SKSOPR" xr:uid="{CB0FD8F2-3CE6-4C69-B853-9714833CCEF7}"/>
    <hyperlink ref="IGO147" location="All!B1555" display="PSYK_SKSOPR" xr:uid="{427E9EC0-79A1-4000-BE77-D84C1955960B}"/>
    <hyperlink ref="IGW147" location="All!B1555" display="PSYK_SKSOPR" xr:uid="{EF86D832-E3E8-499D-9858-50234FD853FB}"/>
    <hyperlink ref="IHE147" location="All!B1555" display="PSYK_SKSOPR" xr:uid="{5414B897-EB7F-43D8-B365-92E8631327B5}"/>
    <hyperlink ref="IHM147" location="All!B1555" display="PSYK_SKSOPR" xr:uid="{16A29C2D-F377-442B-948B-339BB894977F}"/>
    <hyperlink ref="IHU147" location="All!B1555" display="PSYK_SKSOPR" xr:uid="{9B22DA83-0C79-46A5-9E27-6F94EC4104EC}"/>
    <hyperlink ref="IIC147" location="All!B1555" display="PSYK_SKSOPR" xr:uid="{8B12B3BA-957D-44D1-BB6B-6A8395DE3603}"/>
    <hyperlink ref="IIK147" location="All!B1555" display="PSYK_SKSOPR" xr:uid="{72B5B27A-ABFD-43EA-9E6C-E4CEEB7E2841}"/>
    <hyperlink ref="IIS147" location="All!B1555" display="PSYK_SKSOPR" xr:uid="{01195096-4C18-4AA0-8AB6-4C6A7C243E2C}"/>
    <hyperlink ref="IJA147" location="All!B1555" display="PSYK_SKSOPR" xr:uid="{A67B4297-AA0B-402B-A2C3-B683013308FB}"/>
    <hyperlink ref="IJI147" location="All!B1555" display="PSYK_SKSOPR" xr:uid="{E4BB1287-F6E3-46F7-A53A-5586AA4AA578}"/>
    <hyperlink ref="IJQ147" location="All!B1555" display="PSYK_SKSOPR" xr:uid="{0E7B8573-03A3-42C1-B08A-A1024F0EB262}"/>
    <hyperlink ref="IJY147" location="All!B1555" display="PSYK_SKSOPR" xr:uid="{37208485-5F27-4575-BB00-0D12DC42BE72}"/>
    <hyperlink ref="IKG147" location="All!B1555" display="PSYK_SKSOPR" xr:uid="{4F54B491-289E-4C6C-A98C-C818DF627CB4}"/>
    <hyperlink ref="IKO147" location="All!B1555" display="PSYK_SKSOPR" xr:uid="{E73CB522-4707-4B50-9F98-F687E1BD43CD}"/>
    <hyperlink ref="IKW147" location="All!B1555" display="PSYK_SKSOPR" xr:uid="{A38E203D-E4A4-4B4C-A550-99C9F7BF3226}"/>
    <hyperlink ref="ILE147" location="All!B1555" display="PSYK_SKSOPR" xr:uid="{FC2AB7EE-2127-4F62-A1F3-2B3B6F737A9D}"/>
    <hyperlink ref="ILM147" location="All!B1555" display="PSYK_SKSOPR" xr:uid="{7FB46671-9A25-4BBF-B10C-08DFE7AC476D}"/>
    <hyperlink ref="ILU147" location="All!B1555" display="PSYK_SKSOPR" xr:uid="{70E97CCC-3AD3-4E88-BC26-81CE4AD83557}"/>
    <hyperlink ref="IMC147" location="All!B1555" display="PSYK_SKSOPR" xr:uid="{A79C89C7-DCDE-423C-9674-AE0981BDC1C2}"/>
    <hyperlink ref="IMK147" location="All!B1555" display="PSYK_SKSOPR" xr:uid="{B4314622-2BA6-4D2F-8D3F-4B5DAA9D965A}"/>
    <hyperlink ref="IMS147" location="All!B1555" display="PSYK_SKSOPR" xr:uid="{66617440-1EB2-44CC-9B62-DF9E1405B666}"/>
    <hyperlink ref="INA147" location="All!B1555" display="PSYK_SKSOPR" xr:uid="{832708C3-404C-4297-BCCA-01EA556F4BA6}"/>
    <hyperlink ref="INI147" location="All!B1555" display="PSYK_SKSOPR" xr:uid="{1600BBC6-8E79-41B5-B18C-AEF3D68111A3}"/>
    <hyperlink ref="INQ147" location="All!B1555" display="PSYK_SKSOPR" xr:uid="{7924332B-24BD-4BF8-BAF6-4ADD822E7EAD}"/>
    <hyperlink ref="INY147" location="All!B1555" display="PSYK_SKSOPR" xr:uid="{CB4BED58-E9BC-4951-8AFF-1303DFBC13BA}"/>
    <hyperlink ref="IOG147" location="All!B1555" display="PSYK_SKSOPR" xr:uid="{99FAB77D-214E-4ED5-9EC2-5885FA0B6287}"/>
    <hyperlink ref="IOO147" location="All!B1555" display="PSYK_SKSOPR" xr:uid="{B3D2FBE4-6584-491D-B592-DF8697F82861}"/>
    <hyperlink ref="IOW147" location="All!B1555" display="PSYK_SKSOPR" xr:uid="{39821CFC-8364-4203-AE20-C43DBF42C0FC}"/>
    <hyperlink ref="IPE147" location="All!B1555" display="PSYK_SKSOPR" xr:uid="{9BDFC505-225C-4228-AB2A-6F653A99504A}"/>
    <hyperlink ref="IPM147" location="All!B1555" display="PSYK_SKSOPR" xr:uid="{EED035D8-3E0C-47D0-81D3-0BC68A1C25A3}"/>
    <hyperlink ref="IPU147" location="All!B1555" display="PSYK_SKSOPR" xr:uid="{6F9FE1BB-B4BD-4D7F-9A35-083549E66701}"/>
    <hyperlink ref="IQC147" location="All!B1555" display="PSYK_SKSOPR" xr:uid="{08D7F614-6BF1-403E-B121-AE402566E49F}"/>
    <hyperlink ref="IQK147" location="All!B1555" display="PSYK_SKSOPR" xr:uid="{2543270A-B8BE-40EE-BA66-C95FE596D2D4}"/>
    <hyperlink ref="IQS147" location="All!B1555" display="PSYK_SKSOPR" xr:uid="{DA549767-3DF4-415E-97F0-425AE66F4E4D}"/>
    <hyperlink ref="IRA147" location="All!B1555" display="PSYK_SKSOPR" xr:uid="{6AE5CFC7-9977-44D7-801C-3393C132F5A9}"/>
    <hyperlink ref="IRI147" location="All!B1555" display="PSYK_SKSOPR" xr:uid="{3DC89547-DC4A-4506-ACC5-DD32BD7A8E9B}"/>
    <hyperlink ref="IRQ147" location="All!B1555" display="PSYK_SKSOPR" xr:uid="{F576CB1F-03A2-4B67-9D12-6D1984CD0BCF}"/>
    <hyperlink ref="IRY147" location="All!B1555" display="PSYK_SKSOPR" xr:uid="{01D57282-4A75-4643-990D-CE337BC62AA8}"/>
    <hyperlink ref="ISG147" location="All!B1555" display="PSYK_SKSOPR" xr:uid="{50CC4968-88D6-4D5E-B44D-AF7E9C87EEC4}"/>
    <hyperlink ref="ISO147" location="All!B1555" display="PSYK_SKSOPR" xr:uid="{59F4E4C7-EE43-447A-BE48-D130D67EEFFB}"/>
    <hyperlink ref="ISW147" location="All!B1555" display="PSYK_SKSOPR" xr:uid="{9F98C194-E0FF-4B2D-BC55-5B976FB5BA02}"/>
    <hyperlink ref="ITE147" location="All!B1555" display="PSYK_SKSOPR" xr:uid="{F42B5D43-CC74-4088-8CBE-51D1FB7496CE}"/>
    <hyperlink ref="ITM147" location="All!B1555" display="PSYK_SKSOPR" xr:uid="{B206975C-3690-48BA-BC58-1CF348CA5317}"/>
    <hyperlink ref="ITU147" location="All!B1555" display="PSYK_SKSOPR" xr:uid="{EF5E39E3-F655-4081-A910-61E24CF18B8C}"/>
    <hyperlink ref="IUC147" location="All!B1555" display="PSYK_SKSOPR" xr:uid="{0AFF8DFB-4195-4749-A07F-A43BAE5B81F4}"/>
    <hyperlink ref="IUK147" location="All!B1555" display="PSYK_SKSOPR" xr:uid="{EB5BECC2-D57F-4F7A-9587-A18BC158656A}"/>
    <hyperlink ref="IUS147" location="All!B1555" display="PSYK_SKSOPR" xr:uid="{BF91B1CC-08F2-408D-8688-81005C771859}"/>
    <hyperlink ref="IVA147" location="All!B1555" display="PSYK_SKSOPR" xr:uid="{8EA47C0A-D1CB-4B63-BF7A-6A10C372047E}"/>
    <hyperlink ref="IVI147" location="All!B1555" display="PSYK_SKSOPR" xr:uid="{C4B789FF-0A3B-4AE2-A94F-03FE2521C0A6}"/>
    <hyperlink ref="IVQ147" location="All!B1555" display="PSYK_SKSOPR" xr:uid="{9BC9A99C-96A5-4164-8448-AC1D85B1C853}"/>
    <hyperlink ref="IVY147" location="All!B1555" display="PSYK_SKSOPR" xr:uid="{054FEF82-2A17-44E5-B471-D0B29FEE29C9}"/>
    <hyperlink ref="IWG147" location="All!B1555" display="PSYK_SKSOPR" xr:uid="{C283210F-8A32-4DE3-9118-CDC4A911FA77}"/>
    <hyperlink ref="IWO147" location="All!B1555" display="PSYK_SKSOPR" xr:uid="{9247B2BA-BE68-4BFC-A067-DEF1078344A2}"/>
    <hyperlink ref="IWW147" location="All!B1555" display="PSYK_SKSOPR" xr:uid="{B56E99E1-2C0D-48D9-B30A-C094E9C6C0A7}"/>
    <hyperlink ref="IXE147" location="All!B1555" display="PSYK_SKSOPR" xr:uid="{BD33F0D0-F29D-4505-9439-22C8F24B2A32}"/>
    <hyperlink ref="IXM147" location="All!B1555" display="PSYK_SKSOPR" xr:uid="{AB9B6935-DBD3-4963-B3BB-931D8D26775F}"/>
    <hyperlink ref="IXU147" location="All!B1555" display="PSYK_SKSOPR" xr:uid="{F085D8F0-A5A2-4A4F-8808-7DAA5FBBC5B7}"/>
    <hyperlink ref="IYC147" location="All!B1555" display="PSYK_SKSOPR" xr:uid="{726039A9-83D0-43E4-ACB8-11BEBEB4D697}"/>
    <hyperlink ref="IYK147" location="All!B1555" display="PSYK_SKSOPR" xr:uid="{A60367E5-56AA-43F1-A4BB-DD2F1890892A}"/>
    <hyperlink ref="IYS147" location="All!B1555" display="PSYK_SKSOPR" xr:uid="{95F739E7-0C9C-497D-AFCA-F6ACE9932CC2}"/>
    <hyperlink ref="IZA147" location="All!B1555" display="PSYK_SKSOPR" xr:uid="{2BE2CED1-5A1A-45A8-8DC9-45A617382FE3}"/>
    <hyperlink ref="IZI147" location="All!B1555" display="PSYK_SKSOPR" xr:uid="{9C1BC7B8-9F7A-46CF-A089-BE80F98C7963}"/>
    <hyperlink ref="IZQ147" location="All!B1555" display="PSYK_SKSOPR" xr:uid="{DAD7F303-02B8-49DE-87B2-81E102CC33A2}"/>
    <hyperlink ref="IZY147" location="All!B1555" display="PSYK_SKSOPR" xr:uid="{C6C92C55-A29B-45EC-B42F-0FE8C8093F34}"/>
    <hyperlink ref="JAG147" location="All!B1555" display="PSYK_SKSOPR" xr:uid="{1CB54AB5-E5F5-422A-8584-1607EBF04EDD}"/>
    <hyperlink ref="JAO147" location="All!B1555" display="PSYK_SKSOPR" xr:uid="{925923F1-41F7-43CA-98F2-1073A50A6EE7}"/>
    <hyperlink ref="JAW147" location="All!B1555" display="PSYK_SKSOPR" xr:uid="{A8CE9E18-B34A-418C-A5A5-CF9B47E32C2D}"/>
    <hyperlink ref="JBE147" location="All!B1555" display="PSYK_SKSOPR" xr:uid="{B674B479-B62E-4931-A63A-10B5B7A0CA09}"/>
    <hyperlink ref="JBM147" location="All!B1555" display="PSYK_SKSOPR" xr:uid="{CEEEDBF4-485A-4E9C-9B2C-5F859AF0EE61}"/>
    <hyperlink ref="JBU147" location="All!B1555" display="PSYK_SKSOPR" xr:uid="{DF45FDD0-3CA3-4B22-A8A1-176489661615}"/>
    <hyperlink ref="JCC147" location="All!B1555" display="PSYK_SKSOPR" xr:uid="{A4510FC1-0089-4149-BCE5-5E1325B126E9}"/>
    <hyperlink ref="JCK147" location="All!B1555" display="PSYK_SKSOPR" xr:uid="{C5DD797B-875F-4B9C-9CCA-6A9164800AD2}"/>
    <hyperlink ref="JCS147" location="All!B1555" display="PSYK_SKSOPR" xr:uid="{9ED0D0C5-06EC-4E84-89BD-FFC2B2771282}"/>
    <hyperlink ref="JDA147" location="All!B1555" display="PSYK_SKSOPR" xr:uid="{E7F29757-47EA-4D12-B3BF-AC843BF9DC53}"/>
    <hyperlink ref="JDI147" location="All!B1555" display="PSYK_SKSOPR" xr:uid="{691726D0-DDC7-40BA-B513-FFA32A0D278B}"/>
    <hyperlink ref="JDQ147" location="All!B1555" display="PSYK_SKSOPR" xr:uid="{3C87C3E6-3A8F-451C-911A-9A395B6DD360}"/>
    <hyperlink ref="JDY147" location="All!B1555" display="PSYK_SKSOPR" xr:uid="{F73E5EF8-C679-489A-A5A2-4DF5BBCE3181}"/>
    <hyperlink ref="JEG147" location="All!B1555" display="PSYK_SKSOPR" xr:uid="{1A99C4B0-89E4-47BC-AE33-23FA03F4AF4C}"/>
    <hyperlink ref="JEO147" location="All!B1555" display="PSYK_SKSOPR" xr:uid="{2E8569E8-2584-40F3-BA2C-A3D11F4510DE}"/>
    <hyperlink ref="JEW147" location="All!B1555" display="PSYK_SKSOPR" xr:uid="{A1595F79-F2CF-40B4-80DB-02E74E5E1927}"/>
    <hyperlink ref="JFE147" location="All!B1555" display="PSYK_SKSOPR" xr:uid="{9F098F6D-32DD-4F0B-8723-6F852BDDDA75}"/>
    <hyperlink ref="JFM147" location="All!B1555" display="PSYK_SKSOPR" xr:uid="{0CABA9EB-1734-43E2-A39D-D1B28F9FBC14}"/>
    <hyperlink ref="JFU147" location="All!B1555" display="PSYK_SKSOPR" xr:uid="{465F7590-5AC8-45E2-ACC3-86C7D81E772F}"/>
    <hyperlink ref="JGC147" location="All!B1555" display="PSYK_SKSOPR" xr:uid="{4C013AF6-F5ED-40AE-8C83-9055E8CBC8CF}"/>
    <hyperlink ref="JGK147" location="All!B1555" display="PSYK_SKSOPR" xr:uid="{07CD0396-AC6B-488C-B153-DDCE9EF0D3E7}"/>
    <hyperlink ref="JGS147" location="All!B1555" display="PSYK_SKSOPR" xr:uid="{1AD978D8-206A-46FD-9EE6-AFC8C23D419C}"/>
    <hyperlink ref="JHA147" location="All!B1555" display="PSYK_SKSOPR" xr:uid="{EE6B94F2-089A-4324-B7AE-0749A1D83ADF}"/>
    <hyperlink ref="JHI147" location="All!B1555" display="PSYK_SKSOPR" xr:uid="{658E7F86-7BA9-4A87-96F2-DFAC99F56A04}"/>
    <hyperlink ref="JHQ147" location="All!B1555" display="PSYK_SKSOPR" xr:uid="{6109EDBC-934A-40EB-9979-6DB672E31AB5}"/>
    <hyperlink ref="JHY147" location="All!B1555" display="PSYK_SKSOPR" xr:uid="{7005272D-E67E-4FB5-874C-67EE909890DD}"/>
    <hyperlink ref="JIG147" location="All!B1555" display="PSYK_SKSOPR" xr:uid="{84DBBE6D-BB93-4229-BDED-9CBE73416CEB}"/>
    <hyperlink ref="JIO147" location="All!B1555" display="PSYK_SKSOPR" xr:uid="{5E2F83EC-5A92-45E4-AC52-E4A87B84C962}"/>
    <hyperlink ref="JIW147" location="All!B1555" display="PSYK_SKSOPR" xr:uid="{D6E37D13-6DD3-445B-B17A-EE18C5CD6C6B}"/>
    <hyperlink ref="JJE147" location="All!B1555" display="PSYK_SKSOPR" xr:uid="{B99DABE9-11D6-4929-A695-BCC879532158}"/>
    <hyperlink ref="JJM147" location="All!B1555" display="PSYK_SKSOPR" xr:uid="{495F0773-017D-4917-87E3-D35301ABF7A0}"/>
    <hyperlink ref="JJU147" location="All!B1555" display="PSYK_SKSOPR" xr:uid="{7AA469AD-55BB-44F9-96C0-FE4366750004}"/>
    <hyperlink ref="JKC147" location="All!B1555" display="PSYK_SKSOPR" xr:uid="{09B6375D-7F82-4821-B8E7-BCF3D1675C79}"/>
    <hyperlink ref="JKK147" location="All!B1555" display="PSYK_SKSOPR" xr:uid="{041E4346-B7A1-4DEF-9E34-DF6336C4E150}"/>
    <hyperlink ref="JKS147" location="All!B1555" display="PSYK_SKSOPR" xr:uid="{313122C8-CD49-463D-9A42-F33F7A327DB8}"/>
    <hyperlink ref="JLA147" location="All!B1555" display="PSYK_SKSOPR" xr:uid="{E69566DE-1D30-4D70-8A1E-61A34C22DF15}"/>
    <hyperlink ref="JLI147" location="All!B1555" display="PSYK_SKSOPR" xr:uid="{F98E869E-7E6C-4A73-B741-D7E776BC9E36}"/>
    <hyperlink ref="JLQ147" location="All!B1555" display="PSYK_SKSOPR" xr:uid="{16D25969-6B53-4739-B166-D4F720DDB303}"/>
    <hyperlink ref="JLY147" location="All!B1555" display="PSYK_SKSOPR" xr:uid="{B8F6BB99-0A53-43B5-85C1-63ED5BA849CE}"/>
    <hyperlink ref="JMG147" location="All!B1555" display="PSYK_SKSOPR" xr:uid="{BD5E247F-2B57-4A9D-82F9-8BF79116DF2A}"/>
    <hyperlink ref="JMO147" location="All!B1555" display="PSYK_SKSOPR" xr:uid="{84037F73-932D-4052-AEBD-CF6A52BD66D3}"/>
    <hyperlink ref="JMW147" location="All!B1555" display="PSYK_SKSOPR" xr:uid="{D6D3CC8E-E2D8-44EC-9E7A-AB421F3987BE}"/>
    <hyperlink ref="JNE147" location="All!B1555" display="PSYK_SKSOPR" xr:uid="{64168F5A-C30D-4B72-A7E3-1AB5A173FE43}"/>
    <hyperlink ref="JNM147" location="All!B1555" display="PSYK_SKSOPR" xr:uid="{24A10D15-D53C-4F52-BAE0-83DCB3FE209E}"/>
    <hyperlink ref="JNU147" location="All!B1555" display="PSYK_SKSOPR" xr:uid="{4744CF8C-9E90-4E1F-9256-A4E8C67E9217}"/>
    <hyperlink ref="JOC147" location="All!B1555" display="PSYK_SKSOPR" xr:uid="{E197D960-F234-4F30-8D77-A53E3AB39565}"/>
    <hyperlink ref="JOK147" location="All!B1555" display="PSYK_SKSOPR" xr:uid="{875118E0-92ED-471C-B842-0B868AF62EC4}"/>
    <hyperlink ref="JOS147" location="All!B1555" display="PSYK_SKSOPR" xr:uid="{2B32278B-21D1-40CD-AC71-A26E9F0431EC}"/>
    <hyperlink ref="JPA147" location="All!B1555" display="PSYK_SKSOPR" xr:uid="{C00B38B4-5190-4C87-A024-7895C12F7FC4}"/>
    <hyperlink ref="JPI147" location="All!B1555" display="PSYK_SKSOPR" xr:uid="{78CA0942-FDB2-43DD-B687-44E91972ABF2}"/>
    <hyperlink ref="JPQ147" location="All!B1555" display="PSYK_SKSOPR" xr:uid="{06A65AAD-5633-42C1-B409-7B369BD8FB46}"/>
    <hyperlink ref="JPY147" location="All!B1555" display="PSYK_SKSOPR" xr:uid="{FA7CE442-7717-4432-96AF-A2B89B9C9EF5}"/>
    <hyperlink ref="JQG147" location="All!B1555" display="PSYK_SKSOPR" xr:uid="{A42679B3-DBC2-48B5-AAC4-E4B623C33571}"/>
    <hyperlink ref="JQO147" location="All!B1555" display="PSYK_SKSOPR" xr:uid="{D1BC7934-6F09-41CC-B8A3-A23B6036A810}"/>
    <hyperlink ref="JQW147" location="All!B1555" display="PSYK_SKSOPR" xr:uid="{C6CD356A-6F79-479D-A337-B92F220E7B60}"/>
    <hyperlink ref="JRE147" location="All!B1555" display="PSYK_SKSOPR" xr:uid="{E48D40C8-16CB-49C3-8F72-7F94CEA004E0}"/>
    <hyperlink ref="JRM147" location="All!B1555" display="PSYK_SKSOPR" xr:uid="{EAE3B9BA-370E-47D7-B97F-72363B867A22}"/>
    <hyperlink ref="JRU147" location="All!B1555" display="PSYK_SKSOPR" xr:uid="{552072F8-9263-4513-AA1B-D4657C4B5F05}"/>
    <hyperlink ref="JSC147" location="All!B1555" display="PSYK_SKSOPR" xr:uid="{1610DFD6-E146-4AED-82C2-4A13AD27C106}"/>
    <hyperlink ref="JSK147" location="All!B1555" display="PSYK_SKSOPR" xr:uid="{D0CF772D-03C7-4B38-B43A-E94CE4A9A291}"/>
    <hyperlink ref="JSS147" location="All!B1555" display="PSYK_SKSOPR" xr:uid="{C5A0C7D7-A7FF-42E9-B88B-E70E7206A7C7}"/>
    <hyperlink ref="JTA147" location="All!B1555" display="PSYK_SKSOPR" xr:uid="{BEED04B4-67C4-4053-8D37-5ACA548770B1}"/>
    <hyperlink ref="JTI147" location="All!B1555" display="PSYK_SKSOPR" xr:uid="{45008000-4DCF-4179-92D0-E5E881FC3634}"/>
    <hyperlink ref="JTQ147" location="All!B1555" display="PSYK_SKSOPR" xr:uid="{977313F7-8EC7-4611-B6DB-0BD0DEC00ECA}"/>
    <hyperlink ref="JTY147" location="All!B1555" display="PSYK_SKSOPR" xr:uid="{24B1AB48-3037-4DDB-80A0-D89DD836C171}"/>
    <hyperlink ref="JUG147" location="All!B1555" display="PSYK_SKSOPR" xr:uid="{07E8F281-D31E-4A9C-A9AF-6E9CA211C810}"/>
    <hyperlink ref="JUO147" location="All!B1555" display="PSYK_SKSOPR" xr:uid="{C64E5E8A-3B02-4521-BF5B-579CF46D818B}"/>
    <hyperlink ref="JUW147" location="All!B1555" display="PSYK_SKSOPR" xr:uid="{2E60D5CB-602C-4BDF-B66B-EA356886B6C2}"/>
    <hyperlink ref="JVE147" location="All!B1555" display="PSYK_SKSOPR" xr:uid="{AE062470-93EC-45CF-8E27-EABF21AFF0F3}"/>
    <hyperlink ref="JVM147" location="All!B1555" display="PSYK_SKSOPR" xr:uid="{D645CDF5-A8B2-4B56-B4DA-B86DBEE6CD93}"/>
    <hyperlink ref="JVU147" location="All!B1555" display="PSYK_SKSOPR" xr:uid="{80EAC875-CC10-4692-A3E5-0583C77BCC01}"/>
    <hyperlink ref="JWC147" location="All!B1555" display="PSYK_SKSOPR" xr:uid="{C4DE9B72-E7A4-44E9-8B98-1F0ED546DFCA}"/>
    <hyperlink ref="JWK147" location="All!B1555" display="PSYK_SKSOPR" xr:uid="{053DE7CB-FCA8-4D33-9D37-3EFF48EF3D7A}"/>
    <hyperlink ref="JWS147" location="All!B1555" display="PSYK_SKSOPR" xr:uid="{2D3D22B1-D761-4A5A-98D1-35B657059D66}"/>
    <hyperlink ref="JXA147" location="All!B1555" display="PSYK_SKSOPR" xr:uid="{A090B229-E4FB-4CFB-973A-1010DDBCDB17}"/>
    <hyperlink ref="JXI147" location="All!B1555" display="PSYK_SKSOPR" xr:uid="{683C469F-A7F7-4577-BB3B-554144BD1025}"/>
    <hyperlink ref="JXQ147" location="All!B1555" display="PSYK_SKSOPR" xr:uid="{D68A7EA5-4999-4BD9-A0D1-D4EA83447113}"/>
    <hyperlink ref="JXY147" location="All!B1555" display="PSYK_SKSOPR" xr:uid="{73108037-747D-4500-B838-361A0EBBA1EF}"/>
    <hyperlink ref="JYG147" location="All!B1555" display="PSYK_SKSOPR" xr:uid="{10301AD0-9A1F-43FB-9B64-538AB5662008}"/>
    <hyperlink ref="JYO147" location="All!B1555" display="PSYK_SKSOPR" xr:uid="{AA80A142-8FF8-4D85-BAD6-2545B4D5D67F}"/>
    <hyperlink ref="JYW147" location="All!B1555" display="PSYK_SKSOPR" xr:uid="{B11DCDAC-1693-4E8D-8BB9-E7A4980DF78A}"/>
    <hyperlink ref="JZE147" location="All!B1555" display="PSYK_SKSOPR" xr:uid="{158F37D9-64D6-4C5D-AFDD-C5080D9A5DD3}"/>
    <hyperlink ref="JZM147" location="All!B1555" display="PSYK_SKSOPR" xr:uid="{B64C9EC7-4296-4BCA-A396-1AE348823755}"/>
    <hyperlink ref="JZU147" location="All!B1555" display="PSYK_SKSOPR" xr:uid="{3D2A8399-7144-4458-8DE4-6192336F98BA}"/>
    <hyperlink ref="KAC147" location="All!B1555" display="PSYK_SKSOPR" xr:uid="{794F0231-A4F7-4475-83D2-2C1F085C1426}"/>
    <hyperlink ref="KAK147" location="All!B1555" display="PSYK_SKSOPR" xr:uid="{BD168232-E568-4D15-9FE1-3E7C8E4981B0}"/>
    <hyperlink ref="KAS147" location="All!B1555" display="PSYK_SKSOPR" xr:uid="{831EFB7A-1D48-467B-8989-21FD4751315D}"/>
    <hyperlink ref="KBA147" location="All!B1555" display="PSYK_SKSOPR" xr:uid="{B8395B23-2E1C-40CE-9418-822AEBA405C8}"/>
    <hyperlink ref="KBI147" location="All!B1555" display="PSYK_SKSOPR" xr:uid="{C10D886E-4B34-4869-B41B-47638DAC97CB}"/>
    <hyperlink ref="KBQ147" location="All!B1555" display="PSYK_SKSOPR" xr:uid="{A6399625-CD62-471B-A891-3053F8CC2EC3}"/>
    <hyperlink ref="KBY147" location="All!B1555" display="PSYK_SKSOPR" xr:uid="{5808A764-71E8-4E6E-88BE-BB5535D4F6AE}"/>
    <hyperlink ref="KCG147" location="All!B1555" display="PSYK_SKSOPR" xr:uid="{DDCCDE3B-0266-495A-9C88-ED44EB4852E1}"/>
    <hyperlink ref="KCO147" location="All!B1555" display="PSYK_SKSOPR" xr:uid="{6170CD1C-D89D-448F-9F27-68C82C4B6395}"/>
    <hyperlink ref="KCW147" location="All!B1555" display="PSYK_SKSOPR" xr:uid="{7BCC0E1E-86CF-4825-8E1E-DD71A3746408}"/>
    <hyperlink ref="KDE147" location="All!B1555" display="PSYK_SKSOPR" xr:uid="{D11E79BA-8B6E-461A-9AF5-BB1D41AE2AA3}"/>
    <hyperlink ref="KDM147" location="All!B1555" display="PSYK_SKSOPR" xr:uid="{1A1D2B64-649C-4772-9B32-E10E298BB803}"/>
    <hyperlink ref="KDU147" location="All!B1555" display="PSYK_SKSOPR" xr:uid="{428F60B6-885E-4E37-9941-A5DC450C510E}"/>
    <hyperlink ref="KEC147" location="All!B1555" display="PSYK_SKSOPR" xr:uid="{4FFA5AC6-0A3D-412A-B528-7131E1888FE6}"/>
    <hyperlink ref="KEK147" location="All!B1555" display="PSYK_SKSOPR" xr:uid="{2A2AD367-37A8-4ABE-A4EE-ED5B2E3A2EFA}"/>
    <hyperlink ref="KES147" location="All!B1555" display="PSYK_SKSOPR" xr:uid="{E8973FE2-F80A-4EBD-8C6D-410F6034A4CD}"/>
    <hyperlink ref="KFA147" location="All!B1555" display="PSYK_SKSOPR" xr:uid="{DAFB2CA0-D5CD-40BA-A429-306C80335CC6}"/>
    <hyperlink ref="KFI147" location="All!B1555" display="PSYK_SKSOPR" xr:uid="{79A41A81-9C67-47A1-9892-B9FE2EA16120}"/>
    <hyperlink ref="KFQ147" location="All!B1555" display="PSYK_SKSOPR" xr:uid="{91D3E30D-0571-4E5D-A873-9825476506A1}"/>
    <hyperlink ref="KFY147" location="All!B1555" display="PSYK_SKSOPR" xr:uid="{5D0B775E-2E89-49A6-B5AF-BE9CD2DBFD58}"/>
    <hyperlink ref="KGG147" location="All!B1555" display="PSYK_SKSOPR" xr:uid="{D9E72DCF-2A16-49EF-BEA0-D292BA96BBA8}"/>
    <hyperlink ref="KGO147" location="All!B1555" display="PSYK_SKSOPR" xr:uid="{4099BC71-1D99-4729-8595-C18DA401E66C}"/>
    <hyperlink ref="KGW147" location="All!B1555" display="PSYK_SKSOPR" xr:uid="{436EBC55-6920-4CF9-B46C-B7802D9F6E88}"/>
    <hyperlink ref="KHE147" location="All!B1555" display="PSYK_SKSOPR" xr:uid="{9B2A4F98-0A14-4EAC-89DE-A560CE786202}"/>
    <hyperlink ref="KHM147" location="All!B1555" display="PSYK_SKSOPR" xr:uid="{F68398F6-AE5D-4027-9544-CF3DE3E758A8}"/>
    <hyperlink ref="KHU147" location="All!B1555" display="PSYK_SKSOPR" xr:uid="{6A730B27-5A68-4CBA-B85D-B8743F3D1DAC}"/>
    <hyperlink ref="KIC147" location="All!B1555" display="PSYK_SKSOPR" xr:uid="{7F7948E0-D8AD-4FFC-935D-6FEC4089BFE4}"/>
    <hyperlink ref="KIK147" location="All!B1555" display="PSYK_SKSOPR" xr:uid="{61D83B7F-BB7D-4A43-B152-A26B0BF30733}"/>
    <hyperlink ref="KIS147" location="All!B1555" display="PSYK_SKSOPR" xr:uid="{A0B95649-E7EB-4ACA-B28F-C53F172B155C}"/>
    <hyperlink ref="KJA147" location="All!B1555" display="PSYK_SKSOPR" xr:uid="{37A9F81B-1BD6-47EB-9650-D3E358265FE0}"/>
    <hyperlink ref="KJI147" location="All!B1555" display="PSYK_SKSOPR" xr:uid="{972725E7-750E-4E7E-A3F7-061094714FAE}"/>
    <hyperlink ref="KJQ147" location="All!B1555" display="PSYK_SKSOPR" xr:uid="{26501A86-6AC5-4C1C-AAC2-D257466BB18B}"/>
    <hyperlink ref="KJY147" location="All!B1555" display="PSYK_SKSOPR" xr:uid="{8A3FECB6-2DA7-440F-9C71-D741AD1596A2}"/>
    <hyperlink ref="KKG147" location="All!B1555" display="PSYK_SKSOPR" xr:uid="{F8257492-178E-416E-8D50-3C085F695CA1}"/>
    <hyperlink ref="KKO147" location="All!B1555" display="PSYK_SKSOPR" xr:uid="{AC191B96-8F01-4232-B12D-90A9DD59C11E}"/>
    <hyperlink ref="KKW147" location="All!B1555" display="PSYK_SKSOPR" xr:uid="{BC250FB7-85CD-43E0-A1C2-3969B6608F22}"/>
    <hyperlink ref="KLE147" location="All!B1555" display="PSYK_SKSOPR" xr:uid="{CE69865C-08A0-4010-87C2-0EC183A15CA6}"/>
    <hyperlink ref="KLM147" location="All!B1555" display="PSYK_SKSOPR" xr:uid="{47DEDE90-4D4C-4909-A5C4-D215653DBAAF}"/>
    <hyperlink ref="KLU147" location="All!B1555" display="PSYK_SKSOPR" xr:uid="{1AC74F52-BD1B-4611-A345-DA44122C2600}"/>
    <hyperlink ref="KMC147" location="All!B1555" display="PSYK_SKSOPR" xr:uid="{04CFDFAD-9E09-466B-9FB8-4927C947EFB7}"/>
    <hyperlink ref="KMK147" location="All!B1555" display="PSYK_SKSOPR" xr:uid="{C75D85D7-E4C6-4F02-8463-28030EE8275C}"/>
    <hyperlink ref="KMS147" location="All!B1555" display="PSYK_SKSOPR" xr:uid="{959D995C-9F8F-4175-AF9D-5491BBA1CA99}"/>
    <hyperlink ref="KNA147" location="All!B1555" display="PSYK_SKSOPR" xr:uid="{A05916AC-9072-4D70-94D8-E154E07D6F1B}"/>
    <hyperlink ref="KNI147" location="All!B1555" display="PSYK_SKSOPR" xr:uid="{0EAE86BF-FA74-4F39-AEA1-18A14733F376}"/>
    <hyperlink ref="KNQ147" location="All!B1555" display="PSYK_SKSOPR" xr:uid="{57E5BC09-DD45-4C28-B3AF-0F50B5ADCF13}"/>
    <hyperlink ref="KNY147" location="All!B1555" display="PSYK_SKSOPR" xr:uid="{45F44E90-D5A4-4383-B181-B61347803D58}"/>
    <hyperlink ref="KOG147" location="All!B1555" display="PSYK_SKSOPR" xr:uid="{C914848E-19D1-4E46-8F48-05D28B5BED11}"/>
    <hyperlink ref="KOO147" location="All!B1555" display="PSYK_SKSOPR" xr:uid="{07DFF1D0-CE1E-4D25-AB2A-5ADFEE5CD3D5}"/>
    <hyperlink ref="KOW147" location="All!B1555" display="PSYK_SKSOPR" xr:uid="{798642B2-9FCF-41E5-91BC-1281E132DCC4}"/>
    <hyperlink ref="KPE147" location="All!B1555" display="PSYK_SKSOPR" xr:uid="{2DD4BEF3-B997-4D8C-AA7E-2D727D609C0E}"/>
    <hyperlink ref="KPM147" location="All!B1555" display="PSYK_SKSOPR" xr:uid="{7EF4AB79-19B6-4F2C-B82A-84ABA3732263}"/>
    <hyperlink ref="KPU147" location="All!B1555" display="PSYK_SKSOPR" xr:uid="{B30801C7-5868-40CE-9638-9B6E27E7E508}"/>
    <hyperlink ref="KQC147" location="All!B1555" display="PSYK_SKSOPR" xr:uid="{744952FD-1C2C-439F-803E-D381E9411F25}"/>
    <hyperlink ref="KQK147" location="All!B1555" display="PSYK_SKSOPR" xr:uid="{1DB16C39-F447-493B-B225-AC21933886D4}"/>
    <hyperlink ref="KQS147" location="All!B1555" display="PSYK_SKSOPR" xr:uid="{F342315A-C1C6-40A8-BC30-8649574D8F84}"/>
    <hyperlink ref="KRA147" location="All!B1555" display="PSYK_SKSOPR" xr:uid="{52BF2A4B-3D8F-4CA3-AFBF-7DCE94511AF9}"/>
    <hyperlink ref="KRI147" location="All!B1555" display="PSYK_SKSOPR" xr:uid="{ED79E384-B6E3-4531-B43A-5F85ADEAA540}"/>
    <hyperlink ref="KRQ147" location="All!B1555" display="PSYK_SKSOPR" xr:uid="{3C7E9018-7218-44CB-AB8B-D7FF4F321EE6}"/>
    <hyperlink ref="KRY147" location="All!B1555" display="PSYK_SKSOPR" xr:uid="{A134BFC3-7DEE-4F8E-B88E-1DB0D68DE9F9}"/>
    <hyperlink ref="KSG147" location="All!B1555" display="PSYK_SKSOPR" xr:uid="{90174DE1-647E-4868-8F18-C884560D0A39}"/>
    <hyperlink ref="KSO147" location="All!B1555" display="PSYK_SKSOPR" xr:uid="{96FBD83E-CED4-4252-B3FE-B520A343E468}"/>
    <hyperlink ref="KSW147" location="All!B1555" display="PSYK_SKSOPR" xr:uid="{62F9BAAE-B2D3-4E23-9068-F809E3FF4126}"/>
    <hyperlink ref="KTE147" location="All!B1555" display="PSYK_SKSOPR" xr:uid="{67B07DA3-D126-4CEA-9F26-FF39768993E3}"/>
    <hyperlink ref="KTM147" location="All!B1555" display="PSYK_SKSOPR" xr:uid="{FADE8C3B-7290-4D2E-B46E-6CC2BE84D77F}"/>
    <hyperlink ref="KTU147" location="All!B1555" display="PSYK_SKSOPR" xr:uid="{8636BA2C-1DF8-4B64-9382-7023080AA853}"/>
    <hyperlink ref="KUC147" location="All!B1555" display="PSYK_SKSOPR" xr:uid="{F86D4AA2-F9AD-4AF9-9F57-4B9FF022D410}"/>
    <hyperlink ref="KUK147" location="All!B1555" display="PSYK_SKSOPR" xr:uid="{730478D2-F3F4-4AE6-ABE3-1C4D277DF9CB}"/>
    <hyperlink ref="KUS147" location="All!B1555" display="PSYK_SKSOPR" xr:uid="{5279086B-8402-447E-8F92-2BA6B49942F3}"/>
    <hyperlink ref="KVA147" location="All!B1555" display="PSYK_SKSOPR" xr:uid="{F4A808A8-8594-4FCD-B684-DB6191716AC8}"/>
    <hyperlink ref="KVI147" location="All!B1555" display="PSYK_SKSOPR" xr:uid="{03055281-70E0-47B6-A8CD-5E7D8A22D2C0}"/>
    <hyperlink ref="KVQ147" location="All!B1555" display="PSYK_SKSOPR" xr:uid="{D1A71399-7DE0-4855-BA20-4288CFE5453C}"/>
    <hyperlink ref="KVY147" location="All!B1555" display="PSYK_SKSOPR" xr:uid="{94B10F29-5155-4508-9B17-DF0BB25084B4}"/>
    <hyperlink ref="KWG147" location="All!B1555" display="PSYK_SKSOPR" xr:uid="{0B70E26E-2F9B-49B1-99DC-CC10094D1FE3}"/>
    <hyperlink ref="KWO147" location="All!B1555" display="PSYK_SKSOPR" xr:uid="{2F8EBE96-D38C-43CA-988B-DBBDAFC54A69}"/>
    <hyperlink ref="KWW147" location="All!B1555" display="PSYK_SKSOPR" xr:uid="{6B7BA048-80C1-4C59-A38A-954BB4D6C964}"/>
    <hyperlink ref="KXE147" location="All!B1555" display="PSYK_SKSOPR" xr:uid="{C2EA2740-1FE4-445F-90A1-654EEF12F70B}"/>
    <hyperlink ref="KXM147" location="All!B1555" display="PSYK_SKSOPR" xr:uid="{9987C295-2D82-44EB-BC1C-A22D17D06B8A}"/>
    <hyperlink ref="KXU147" location="All!B1555" display="PSYK_SKSOPR" xr:uid="{5F8016F2-F8BF-4A3F-AF6C-F0A742859DE4}"/>
    <hyperlink ref="KYC147" location="All!B1555" display="PSYK_SKSOPR" xr:uid="{43684692-EDBF-4793-89D0-0BD58273D695}"/>
    <hyperlink ref="KYK147" location="All!B1555" display="PSYK_SKSOPR" xr:uid="{76AEBD04-79C2-4CFC-983C-0543A85F9215}"/>
    <hyperlink ref="KYS147" location="All!B1555" display="PSYK_SKSOPR" xr:uid="{3178245D-5EDF-40C7-AAE0-5F3CEFC35F79}"/>
    <hyperlink ref="KZA147" location="All!B1555" display="PSYK_SKSOPR" xr:uid="{F7165A05-4B59-428D-8C40-B8B5952A3755}"/>
    <hyperlink ref="KZI147" location="All!B1555" display="PSYK_SKSOPR" xr:uid="{D70C5DB4-D273-4AAE-B303-0037F91824F4}"/>
    <hyperlink ref="KZQ147" location="All!B1555" display="PSYK_SKSOPR" xr:uid="{A8E8960B-A391-48EA-8D3D-DA0F176C5329}"/>
    <hyperlink ref="KZY147" location="All!B1555" display="PSYK_SKSOPR" xr:uid="{696C4280-343D-4122-AA10-46F5CD378A36}"/>
    <hyperlink ref="LAG147" location="All!B1555" display="PSYK_SKSOPR" xr:uid="{B70ED793-6BE4-40FD-845F-A0A2CE29AB88}"/>
    <hyperlink ref="LAO147" location="All!B1555" display="PSYK_SKSOPR" xr:uid="{7E65C6DC-CD86-404F-AAF0-AF40A1AC0EBF}"/>
    <hyperlink ref="LAW147" location="All!B1555" display="PSYK_SKSOPR" xr:uid="{4B41E2A4-D2E3-45DA-BEA4-76E1A47E1471}"/>
    <hyperlink ref="LBE147" location="All!B1555" display="PSYK_SKSOPR" xr:uid="{E839327D-CADC-4729-95C4-026846586F28}"/>
    <hyperlink ref="LBM147" location="All!B1555" display="PSYK_SKSOPR" xr:uid="{E1135233-9D34-481F-B553-3201833A749B}"/>
    <hyperlink ref="LBU147" location="All!B1555" display="PSYK_SKSOPR" xr:uid="{F3424E24-3B80-44C3-A9BD-83EBDE5174CE}"/>
    <hyperlink ref="LCC147" location="All!B1555" display="PSYK_SKSOPR" xr:uid="{45EC8970-6941-4F94-BA44-78B71580FF85}"/>
    <hyperlink ref="LCK147" location="All!B1555" display="PSYK_SKSOPR" xr:uid="{5D00EBF1-FFF4-473E-900B-36263771B922}"/>
    <hyperlink ref="LCS147" location="All!B1555" display="PSYK_SKSOPR" xr:uid="{D6E9EB31-C7DA-4C03-826F-975E1C9ACCBC}"/>
    <hyperlink ref="LDA147" location="All!B1555" display="PSYK_SKSOPR" xr:uid="{221E5480-B531-4932-901F-F43EB80D06C7}"/>
    <hyperlink ref="LDI147" location="All!B1555" display="PSYK_SKSOPR" xr:uid="{2278C098-5D63-4E1D-BB18-63DAE972CF7B}"/>
    <hyperlink ref="LDQ147" location="All!B1555" display="PSYK_SKSOPR" xr:uid="{7674C02F-8247-4C0F-8AEB-15D046E60818}"/>
    <hyperlink ref="LDY147" location="All!B1555" display="PSYK_SKSOPR" xr:uid="{D20F503E-2DCE-4AC1-9CA6-CB6A9ED1E71D}"/>
    <hyperlink ref="LEG147" location="All!B1555" display="PSYK_SKSOPR" xr:uid="{3F4C99CF-32FE-40EA-B2EA-2D368C0BD7A7}"/>
    <hyperlink ref="LEO147" location="All!B1555" display="PSYK_SKSOPR" xr:uid="{F74C332B-DEB1-4666-885B-22E74A9D01E5}"/>
    <hyperlink ref="LEW147" location="All!B1555" display="PSYK_SKSOPR" xr:uid="{6428B719-F40A-4831-9067-E73977360455}"/>
    <hyperlink ref="LFE147" location="All!B1555" display="PSYK_SKSOPR" xr:uid="{9087C44B-0825-49CE-96A7-72438677494E}"/>
    <hyperlink ref="LFM147" location="All!B1555" display="PSYK_SKSOPR" xr:uid="{D3DA9253-5536-4235-99BA-98942721F841}"/>
    <hyperlink ref="LFU147" location="All!B1555" display="PSYK_SKSOPR" xr:uid="{CEEBC1B4-1479-487D-B696-27D79FE2113C}"/>
    <hyperlink ref="LGC147" location="All!B1555" display="PSYK_SKSOPR" xr:uid="{DECBEDD7-2E78-402E-B09D-1B88B0B7D8C1}"/>
    <hyperlink ref="LGK147" location="All!B1555" display="PSYK_SKSOPR" xr:uid="{3852B49C-33B2-4F16-8B33-F26483AD50AA}"/>
    <hyperlink ref="LGS147" location="All!B1555" display="PSYK_SKSOPR" xr:uid="{A686B8C1-4ED0-4999-AC7D-1294F93D0C75}"/>
    <hyperlink ref="LHA147" location="All!B1555" display="PSYK_SKSOPR" xr:uid="{E30633D7-A1BA-45D2-A890-C5DC756EFD1D}"/>
    <hyperlink ref="LHI147" location="All!B1555" display="PSYK_SKSOPR" xr:uid="{88D3057B-D9D4-420A-B918-7F0CA8A5C32E}"/>
    <hyperlink ref="LHQ147" location="All!B1555" display="PSYK_SKSOPR" xr:uid="{A58C9703-1892-46A1-8639-1F30CCBFDA41}"/>
    <hyperlink ref="LHY147" location="All!B1555" display="PSYK_SKSOPR" xr:uid="{CFA7D05C-A265-4DFD-BB44-A3F5D0F4C807}"/>
    <hyperlink ref="LIG147" location="All!B1555" display="PSYK_SKSOPR" xr:uid="{07801F0B-5C2E-48D8-90A3-95E6EFC8894E}"/>
    <hyperlink ref="LIO147" location="All!B1555" display="PSYK_SKSOPR" xr:uid="{58810017-79EC-492B-B95F-8AFC5F1AA776}"/>
    <hyperlink ref="LIW147" location="All!B1555" display="PSYK_SKSOPR" xr:uid="{42D542EC-BF7D-4425-99E4-FDA781AC98CF}"/>
    <hyperlink ref="LJE147" location="All!B1555" display="PSYK_SKSOPR" xr:uid="{DB79F067-7F5A-49BC-87A8-80A37813EAF4}"/>
    <hyperlink ref="LJM147" location="All!B1555" display="PSYK_SKSOPR" xr:uid="{7E78BABF-CCB5-45BF-A90E-F3313A3C5943}"/>
    <hyperlink ref="LJU147" location="All!B1555" display="PSYK_SKSOPR" xr:uid="{3A65C892-90FC-4B6B-A6FC-88C67C8EA957}"/>
    <hyperlink ref="LKC147" location="All!B1555" display="PSYK_SKSOPR" xr:uid="{CDB97B3A-6A9A-4D6C-A001-8E18D8AAAAFD}"/>
    <hyperlink ref="LKK147" location="All!B1555" display="PSYK_SKSOPR" xr:uid="{991AC627-B532-4F54-B24B-0DE99A7BC1D9}"/>
    <hyperlink ref="LKS147" location="All!B1555" display="PSYK_SKSOPR" xr:uid="{EAC456EA-F07F-4F93-9E96-DCDD6C21833C}"/>
    <hyperlink ref="LLA147" location="All!B1555" display="PSYK_SKSOPR" xr:uid="{461D772D-D044-4449-A38C-31028C458008}"/>
    <hyperlink ref="LLI147" location="All!B1555" display="PSYK_SKSOPR" xr:uid="{270ED003-744A-4BDE-BE22-9E72D39D27EC}"/>
    <hyperlink ref="LLQ147" location="All!B1555" display="PSYK_SKSOPR" xr:uid="{933B8C71-ACDD-4564-BE40-DC5214168B55}"/>
    <hyperlink ref="LLY147" location="All!B1555" display="PSYK_SKSOPR" xr:uid="{F658770D-D425-42F0-A847-0B0A05AAC33F}"/>
    <hyperlink ref="LMG147" location="All!B1555" display="PSYK_SKSOPR" xr:uid="{8717A7CB-F803-43CB-B18D-870AA1668AB4}"/>
    <hyperlink ref="LMO147" location="All!B1555" display="PSYK_SKSOPR" xr:uid="{2D5210F0-9131-4F00-95B5-69AEF41F558A}"/>
    <hyperlink ref="LMW147" location="All!B1555" display="PSYK_SKSOPR" xr:uid="{B770239D-06F2-44DD-9DC4-2594867FD296}"/>
    <hyperlink ref="LNE147" location="All!B1555" display="PSYK_SKSOPR" xr:uid="{7D3F12DB-09EF-4D2F-B42A-0248DD10CDDF}"/>
    <hyperlink ref="LNM147" location="All!B1555" display="PSYK_SKSOPR" xr:uid="{C3215484-8DD4-4948-8C31-70D5AA6B6262}"/>
    <hyperlink ref="LNU147" location="All!B1555" display="PSYK_SKSOPR" xr:uid="{65D82D51-DB31-4D2D-B885-88C0A2381B28}"/>
    <hyperlink ref="LOC147" location="All!B1555" display="PSYK_SKSOPR" xr:uid="{DC579274-AABF-46F8-8D1C-F701909B71CA}"/>
    <hyperlink ref="LOK147" location="All!B1555" display="PSYK_SKSOPR" xr:uid="{28460FE6-9AE8-4A82-AF5F-23B145FE7FD3}"/>
    <hyperlink ref="LOS147" location="All!B1555" display="PSYK_SKSOPR" xr:uid="{042DF88D-F91B-40B5-8157-D87EB626CA5C}"/>
    <hyperlink ref="LPA147" location="All!B1555" display="PSYK_SKSOPR" xr:uid="{049D392C-CA8A-4335-8B59-F6632BF9C554}"/>
    <hyperlink ref="LPI147" location="All!B1555" display="PSYK_SKSOPR" xr:uid="{00FAC3B8-5E8D-4265-8991-6D02FD200F3A}"/>
    <hyperlink ref="LPQ147" location="All!B1555" display="PSYK_SKSOPR" xr:uid="{9B2929A0-928F-4CBF-926B-D0A6E2F1266F}"/>
    <hyperlink ref="LPY147" location="All!B1555" display="PSYK_SKSOPR" xr:uid="{6756CB1D-B4E5-4CAD-B1D2-F7C5029FD63A}"/>
    <hyperlink ref="LQG147" location="All!B1555" display="PSYK_SKSOPR" xr:uid="{FC839327-7CA2-4614-884E-69C45E474F07}"/>
    <hyperlink ref="LQO147" location="All!B1555" display="PSYK_SKSOPR" xr:uid="{B6D02852-6423-4262-AFF0-F2FA56BF5407}"/>
    <hyperlink ref="LQW147" location="All!B1555" display="PSYK_SKSOPR" xr:uid="{F26104CE-1337-43A7-AB24-BB59DF84E32D}"/>
    <hyperlink ref="LRE147" location="All!B1555" display="PSYK_SKSOPR" xr:uid="{033DC075-5775-45A0-BD4D-E48B3DB19FBD}"/>
    <hyperlink ref="LRM147" location="All!B1555" display="PSYK_SKSOPR" xr:uid="{4A894981-54E9-4844-AE18-0F4711E33818}"/>
    <hyperlink ref="LRU147" location="All!B1555" display="PSYK_SKSOPR" xr:uid="{A2B18008-BDB6-4398-834E-1A051A91E90C}"/>
    <hyperlink ref="LSC147" location="All!B1555" display="PSYK_SKSOPR" xr:uid="{530101D3-AC66-4F48-BD83-8383A18403FD}"/>
    <hyperlink ref="LSK147" location="All!B1555" display="PSYK_SKSOPR" xr:uid="{71314687-85EA-49EB-A4BE-B3451520904D}"/>
    <hyperlink ref="LSS147" location="All!B1555" display="PSYK_SKSOPR" xr:uid="{71E7F522-E460-431B-9758-93C4966EE3BA}"/>
    <hyperlink ref="LTA147" location="All!B1555" display="PSYK_SKSOPR" xr:uid="{E9B1239E-5CBD-48D1-B6F7-C1A4BD0DE151}"/>
    <hyperlink ref="LTI147" location="All!B1555" display="PSYK_SKSOPR" xr:uid="{BC8EB5BE-E738-46DF-AD07-1BE52A68881A}"/>
    <hyperlink ref="LTQ147" location="All!B1555" display="PSYK_SKSOPR" xr:uid="{9E4F357A-F1F5-4C9C-B2D9-E37F48634D7C}"/>
    <hyperlink ref="LTY147" location="All!B1555" display="PSYK_SKSOPR" xr:uid="{FB0A6648-C0FA-4C23-A3D8-FB59F6F6FE0F}"/>
    <hyperlink ref="LUG147" location="All!B1555" display="PSYK_SKSOPR" xr:uid="{92411889-216C-4231-8FB3-E49CD4E0297E}"/>
    <hyperlink ref="LUO147" location="All!B1555" display="PSYK_SKSOPR" xr:uid="{1D080011-65A0-4EAE-819C-18AB597876B2}"/>
    <hyperlink ref="LUW147" location="All!B1555" display="PSYK_SKSOPR" xr:uid="{A0794CDE-DD1A-4335-9766-C45B7C29CDA7}"/>
    <hyperlink ref="LVE147" location="All!B1555" display="PSYK_SKSOPR" xr:uid="{A036AC7C-DFE2-4C4B-B360-A0D97122791D}"/>
    <hyperlink ref="LVM147" location="All!B1555" display="PSYK_SKSOPR" xr:uid="{8BCE0F0E-B89E-4210-8CC2-8AC7A794A633}"/>
    <hyperlink ref="LVU147" location="All!B1555" display="PSYK_SKSOPR" xr:uid="{C6BDB358-3397-4D49-AA74-7E386D60C477}"/>
    <hyperlink ref="LWC147" location="All!B1555" display="PSYK_SKSOPR" xr:uid="{C18D20BC-058A-4E88-A23A-2A6A5C214DDB}"/>
    <hyperlink ref="LWK147" location="All!B1555" display="PSYK_SKSOPR" xr:uid="{2182E460-D9D2-4318-8000-26332D4E3E80}"/>
    <hyperlink ref="LWS147" location="All!B1555" display="PSYK_SKSOPR" xr:uid="{34E40B3A-EEC0-41BF-A759-D691002F614E}"/>
    <hyperlink ref="LXA147" location="All!B1555" display="PSYK_SKSOPR" xr:uid="{33F52A95-DCAB-49F1-8CC9-E0E7FF3D87BF}"/>
    <hyperlink ref="LXI147" location="All!B1555" display="PSYK_SKSOPR" xr:uid="{2AC22FB3-4FDB-46AD-BD6D-615B1089E465}"/>
    <hyperlink ref="LXQ147" location="All!B1555" display="PSYK_SKSOPR" xr:uid="{F2DA1AD4-C883-4DFE-AD01-ABB38D344BCF}"/>
    <hyperlink ref="LXY147" location="All!B1555" display="PSYK_SKSOPR" xr:uid="{904FA6F9-D01B-4E30-BD87-C04BF2036459}"/>
    <hyperlink ref="LYG147" location="All!B1555" display="PSYK_SKSOPR" xr:uid="{AC730105-64AD-4FA3-A4F8-2950C064FB44}"/>
    <hyperlink ref="LYO147" location="All!B1555" display="PSYK_SKSOPR" xr:uid="{DF72E1E8-B2D2-4763-B356-6F19A63E5CB6}"/>
    <hyperlink ref="LYW147" location="All!B1555" display="PSYK_SKSOPR" xr:uid="{F0912735-34B7-4BFD-BDF4-977D233AE9CA}"/>
    <hyperlink ref="LZE147" location="All!B1555" display="PSYK_SKSOPR" xr:uid="{754B9379-B4EC-4FFF-B852-B7E195F4856A}"/>
    <hyperlink ref="LZM147" location="All!B1555" display="PSYK_SKSOPR" xr:uid="{72898049-A066-40C8-96EE-6E91E88A9CA8}"/>
    <hyperlink ref="LZU147" location="All!B1555" display="PSYK_SKSOPR" xr:uid="{AFF2BE49-314A-403B-B33E-9C85B4DCE5DF}"/>
    <hyperlink ref="MAC147" location="All!B1555" display="PSYK_SKSOPR" xr:uid="{F6E4B5F4-B050-4A2A-99D3-24CF811AE34E}"/>
    <hyperlink ref="MAK147" location="All!B1555" display="PSYK_SKSOPR" xr:uid="{4CC7ED38-836B-4131-9846-FEE0D6042867}"/>
    <hyperlink ref="MAS147" location="All!B1555" display="PSYK_SKSOPR" xr:uid="{D0189163-1E73-4C87-AC1A-3948D1DAD7A9}"/>
    <hyperlink ref="MBA147" location="All!B1555" display="PSYK_SKSOPR" xr:uid="{AEF4BDCD-0CDD-41F1-87CA-D663FE339995}"/>
    <hyperlink ref="MBI147" location="All!B1555" display="PSYK_SKSOPR" xr:uid="{FB8E1C9C-9168-4CE3-A755-A739ABAE86AF}"/>
    <hyperlink ref="MBQ147" location="All!B1555" display="PSYK_SKSOPR" xr:uid="{65FD1373-72E3-4D52-8F46-3CA27425F41D}"/>
    <hyperlink ref="MBY147" location="All!B1555" display="PSYK_SKSOPR" xr:uid="{CBE32A09-8E48-44AC-A6A4-11312D434EF9}"/>
    <hyperlink ref="MCG147" location="All!B1555" display="PSYK_SKSOPR" xr:uid="{F2421638-49CE-43CE-AF0B-9E3E90CFC36A}"/>
    <hyperlink ref="MCO147" location="All!B1555" display="PSYK_SKSOPR" xr:uid="{F29CC23F-5277-419F-BC10-7903BF8DED09}"/>
    <hyperlink ref="MCW147" location="All!B1555" display="PSYK_SKSOPR" xr:uid="{F610AB3E-BA9A-4C0C-85D2-EAA62A425520}"/>
    <hyperlink ref="MDE147" location="All!B1555" display="PSYK_SKSOPR" xr:uid="{5E69048A-23D2-4946-AD1B-3BA5BCC07B80}"/>
    <hyperlink ref="MDM147" location="All!B1555" display="PSYK_SKSOPR" xr:uid="{F17871CF-7D53-497D-B9F1-A5BC71E2F522}"/>
    <hyperlink ref="MDU147" location="All!B1555" display="PSYK_SKSOPR" xr:uid="{B791EE4D-BDAF-4818-BCB2-484A86293BA1}"/>
    <hyperlink ref="MEC147" location="All!B1555" display="PSYK_SKSOPR" xr:uid="{FD468AFE-6E0C-4015-82B8-594740E8180F}"/>
    <hyperlink ref="MEK147" location="All!B1555" display="PSYK_SKSOPR" xr:uid="{73FC1740-D115-43DD-A58B-6592B42E19AE}"/>
    <hyperlink ref="MES147" location="All!B1555" display="PSYK_SKSOPR" xr:uid="{E68AF548-70D4-4EAB-90A3-DF42849466F3}"/>
    <hyperlink ref="MFA147" location="All!B1555" display="PSYK_SKSOPR" xr:uid="{0F79E89F-05D0-4418-B3CF-FC9F98AA9934}"/>
    <hyperlink ref="MFI147" location="All!B1555" display="PSYK_SKSOPR" xr:uid="{1B2C0744-035A-4B3F-80B1-DCC59FFFC6C9}"/>
    <hyperlink ref="MFQ147" location="All!B1555" display="PSYK_SKSOPR" xr:uid="{0841EC47-6A59-4F5F-89E8-6C247BCE5C9F}"/>
    <hyperlink ref="MFY147" location="All!B1555" display="PSYK_SKSOPR" xr:uid="{8C9D1EE1-525E-4674-8BA0-886353DA2DE6}"/>
    <hyperlink ref="MGG147" location="All!B1555" display="PSYK_SKSOPR" xr:uid="{99DE35F8-BD3E-47E5-A54A-C4B929D0D2E8}"/>
    <hyperlink ref="MGO147" location="All!B1555" display="PSYK_SKSOPR" xr:uid="{5274DE9C-8341-4969-B7B3-908554B3CBF0}"/>
    <hyperlink ref="MGW147" location="All!B1555" display="PSYK_SKSOPR" xr:uid="{F55BD48A-1DA5-4B30-A023-93985C1868EB}"/>
    <hyperlink ref="MHE147" location="All!B1555" display="PSYK_SKSOPR" xr:uid="{151A9634-530D-4823-ABF1-C3A30D631825}"/>
    <hyperlink ref="MHM147" location="All!B1555" display="PSYK_SKSOPR" xr:uid="{B10EE781-3FDD-45A2-884D-344687022D7D}"/>
    <hyperlink ref="MHU147" location="All!B1555" display="PSYK_SKSOPR" xr:uid="{A8B09AD5-2B42-4A1F-9A43-0225D025A102}"/>
    <hyperlink ref="MIC147" location="All!B1555" display="PSYK_SKSOPR" xr:uid="{05A6094C-192A-447E-85CE-2C992EBCD89A}"/>
    <hyperlink ref="MIK147" location="All!B1555" display="PSYK_SKSOPR" xr:uid="{32CA3A57-4666-40EB-A7BB-165A79559335}"/>
    <hyperlink ref="MIS147" location="All!B1555" display="PSYK_SKSOPR" xr:uid="{4A03665B-407F-4297-A937-0F57D64D9990}"/>
    <hyperlink ref="MJA147" location="All!B1555" display="PSYK_SKSOPR" xr:uid="{E95D88F1-9E83-4D98-8191-818C243D2264}"/>
    <hyperlink ref="MJI147" location="All!B1555" display="PSYK_SKSOPR" xr:uid="{0F38A430-92CF-4803-BAA2-28EBBF2530DA}"/>
    <hyperlink ref="MJQ147" location="All!B1555" display="PSYK_SKSOPR" xr:uid="{8E0BA13C-1837-4C8A-96E6-5C0E9F661FE1}"/>
    <hyperlink ref="MJY147" location="All!B1555" display="PSYK_SKSOPR" xr:uid="{CB5AC937-8353-46F8-B739-72CA5A9E7AB1}"/>
    <hyperlink ref="MKG147" location="All!B1555" display="PSYK_SKSOPR" xr:uid="{B65C5C7C-7D93-405B-A6AE-2799E54A0FC3}"/>
    <hyperlink ref="MKO147" location="All!B1555" display="PSYK_SKSOPR" xr:uid="{3E350B21-2EEE-4BEF-BF93-4ED88C8415FC}"/>
    <hyperlink ref="MKW147" location="All!B1555" display="PSYK_SKSOPR" xr:uid="{814905A0-D4CC-4A1A-9846-E3074EE82835}"/>
    <hyperlink ref="MLE147" location="All!B1555" display="PSYK_SKSOPR" xr:uid="{CC11555E-A14A-4022-921C-383979AF431C}"/>
    <hyperlink ref="MLM147" location="All!B1555" display="PSYK_SKSOPR" xr:uid="{EAA5B0F5-7FD6-4F75-B794-5AD1F6B34230}"/>
    <hyperlink ref="MLU147" location="All!B1555" display="PSYK_SKSOPR" xr:uid="{9D1A45CD-E643-491A-8B85-CA56075084DF}"/>
    <hyperlink ref="MMC147" location="All!B1555" display="PSYK_SKSOPR" xr:uid="{90562500-5973-4CE0-BCB2-C8D2AB30E1C9}"/>
    <hyperlink ref="MMK147" location="All!B1555" display="PSYK_SKSOPR" xr:uid="{251E8233-CE27-469C-B07A-C548FABF270E}"/>
    <hyperlink ref="MMS147" location="All!B1555" display="PSYK_SKSOPR" xr:uid="{BCDDBDE3-D1C7-4E70-BC4E-292EB8E4362F}"/>
    <hyperlink ref="MNA147" location="All!B1555" display="PSYK_SKSOPR" xr:uid="{BE9703F6-C2B3-4F8B-A202-4C702AF6BACF}"/>
    <hyperlink ref="MNI147" location="All!B1555" display="PSYK_SKSOPR" xr:uid="{41E95B04-8585-4383-9C43-D2324DBB5A13}"/>
    <hyperlink ref="MNQ147" location="All!B1555" display="PSYK_SKSOPR" xr:uid="{E5B83B70-31F6-4488-BFCC-A529AC3E5D31}"/>
    <hyperlink ref="MNY147" location="All!B1555" display="PSYK_SKSOPR" xr:uid="{9FCF0EB2-7A84-4B3F-A504-1FB231F85524}"/>
    <hyperlink ref="MOG147" location="All!B1555" display="PSYK_SKSOPR" xr:uid="{847F58C0-920A-4EC7-A6AB-285C2C256844}"/>
    <hyperlink ref="MOO147" location="All!B1555" display="PSYK_SKSOPR" xr:uid="{D26DDC53-BE1C-4B06-93D5-467C06412F26}"/>
    <hyperlink ref="MOW147" location="All!B1555" display="PSYK_SKSOPR" xr:uid="{8F02E4AB-FB6B-4467-9851-FA8B9CBCB06E}"/>
    <hyperlink ref="MPE147" location="All!B1555" display="PSYK_SKSOPR" xr:uid="{4BBEE5AA-9AEF-4CA7-8EB8-56CB1A45DA61}"/>
    <hyperlink ref="MPM147" location="All!B1555" display="PSYK_SKSOPR" xr:uid="{1721EDAD-65D3-4F98-BE9A-08F6C86EB2CC}"/>
    <hyperlink ref="MPU147" location="All!B1555" display="PSYK_SKSOPR" xr:uid="{C9AA36DE-3322-4E86-88DE-6C8ACEC1D893}"/>
    <hyperlink ref="MQC147" location="All!B1555" display="PSYK_SKSOPR" xr:uid="{8BC81E77-FE51-410E-9802-6C070E5F0990}"/>
    <hyperlink ref="MQK147" location="All!B1555" display="PSYK_SKSOPR" xr:uid="{4F3D8B87-0D84-482D-B9E0-3E5E2531DDBF}"/>
    <hyperlink ref="MQS147" location="All!B1555" display="PSYK_SKSOPR" xr:uid="{C1E7E2C4-BF87-4145-B849-C8D62B2366AC}"/>
    <hyperlink ref="MRA147" location="All!B1555" display="PSYK_SKSOPR" xr:uid="{795079B2-D74E-4992-ABDA-B34ED0A88281}"/>
    <hyperlink ref="MRI147" location="All!B1555" display="PSYK_SKSOPR" xr:uid="{D3FF1656-0994-4C61-8D3E-3F12CA2DCD92}"/>
    <hyperlink ref="MRQ147" location="All!B1555" display="PSYK_SKSOPR" xr:uid="{E4EEC1ED-9FB3-4231-A09D-2D12607101C4}"/>
    <hyperlink ref="MRY147" location="All!B1555" display="PSYK_SKSOPR" xr:uid="{86B39886-8ACF-44CA-98B8-E9327F3C1254}"/>
    <hyperlink ref="MSG147" location="All!B1555" display="PSYK_SKSOPR" xr:uid="{C776B411-3032-4AD3-9AB5-57238ABAF524}"/>
    <hyperlink ref="MSO147" location="All!B1555" display="PSYK_SKSOPR" xr:uid="{55A445E4-D6F8-478C-9FFB-5F2637019305}"/>
    <hyperlink ref="MSW147" location="All!B1555" display="PSYK_SKSOPR" xr:uid="{6CFAECEF-CFD6-4B1E-A8CC-CE921D4C7184}"/>
    <hyperlink ref="MTE147" location="All!B1555" display="PSYK_SKSOPR" xr:uid="{D9D9526B-47AB-42A1-9FF0-A1EC9E882B40}"/>
    <hyperlink ref="MTM147" location="All!B1555" display="PSYK_SKSOPR" xr:uid="{80376805-39A0-42A9-A7AC-D78904F26D2E}"/>
    <hyperlink ref="MTU147" location="All!B1555" display="PSYK_SKSOPR" xr:uid="{54E84F2B-6E1F-450F-9DB3-E6053ED273FC}"/>
    <hyperlink ref="MUC147" location="All!B1555" display="PSYK_SKSOPR" xr:uid="{1893610C-9D09-4E27-A2F6-010910372DD3}"/>
    <hyperlink ref="MUK147" location="All!B1555" display="PSYK_SKSOPR" xr:uid="{82F51359-1206-4475-BB50-69C7F94B83C7}"/>
    <hyperlink ref="MUS147" location="All!B1555" display="PSYK_SKSOPR" xr:uid="{2581D572-1874-46BE-9253-AF3845336610}"/>
    <hyperlink ref="MVA147" location="All!B1555" display="PSYK_SKSOPR" xr:uid="{37F2A668-69A9-4006-BBA1-3621FF1DDE1F}"/>
    <hyperlink ref="MVI147" location="All!B1555" display="PSYK_SKSOPR" xr:uid="{91FC00F1-C08F-45CD-9B92-C86795EAB923}"/>
    <hyperlink ref="MVQ147" location="All!B1555" display="PSYK_SKSOPR" xr:uid="{F3489416-A23B-4285-8BAE-E64496CD7054}"/>
    <hyperlink ref="MVY147" location="All!B1555" display="PSYK_SKSOPR" xr:uid="{4A031B98-3A9B-46C5-926C-3061C583462C}"/>
    <hyperlink ref="MWG147" location="All!B1555" display="PSYK_SKSOPR" xr:uid="{07D19A0E-F853-4282-8FBE-DC53617629C7}"/>
    <hyperlink ref="MWO147" location="All!B1555" display="PSYK_SKSOPR" xr:uid="{46DE86E3-C25F-486F-BE14-666C06C7D48B}"/>
    <hyperlink ref="MWW147" location="All!B1555" display="PSYK_SKSOPR" xr:uid="{4552FC2A-68CE-4DA4-87E6-E96A1DE0105B}"/>
    <hyperlink ref="MXE147" location="All!B1555" display="PSYK_SKSOPR" xr:uid="{DC1CDCEB-C5B5-4F4F-A277-5220231C6CB5}"/>
    <hyperlink ref="MXM147" location="All!B1555" display="PSYK_SKSOPR" xr:uid="{A62618D2-82D4-4BE9-B632-10FE807FB4DB}"/>
    <hyperlink ref="MXU147" location="All!B1555" display="PSYK_SKSOPR" xr:uid="{90102431-8E8D-404B-9DC5-486DACC58531}"/>
    <hyperlink ref="MYC147" location="All!B1555" display="PSYK_SKSOPR" xr:uid="{AB5110D2-469C-48D7-884B-4EFF247B2205}"/>
    <hyperlink ref="MYK147" location="All!B1555" display="PSYK_SKSOPR" xr:uid="{BDBB44A4-2DED-4C35-AD99-FD7064A816BF}"/>
    <hyperlink ref="MYS147" location="All!B1555" display="PSYK_SKSOPR" xr:uid="{12BBDA4E-DECE-4932-82E3-BB488E3A50C7}"/>
    <hyperlink ref="MZA147" location="All!B1555" display="PSYK_SKSOPR" xr:uid="{1E00651F-7422-401C-A280-231C0A27FE8E}"/>
    <hyperlink ref="MZI147" location="All!B1555" display="PSYK_SKSOPR" xr:uid="{0B2988F6-C4D1-4AFA-89A6-42B8823F7349}"/>
    <hyperlink ref="MZQ147" location="All!B1555" display="PSYK_SKSOPR" xr:uid="{9FE4B21F-BF8B-42D6-A45B-9961A66454C6}"/>
    <hyperlink ref="MZY147" location="All!B1555" display="PSYK_SKSOPR" xr:uid="{FBEF7234-F6DD-41B5-ADEE-36482F0D918F}"/>
    <hyperlink ref="NAG147" location="All!B1555" display="PSYK_SKSOPR" xr:uid="{A9B88122-EB7A-4951-BEEA-75DCE00FB254}"/>
    <hyperlink ref="NAO147" location="All!B1555" display="PSYK_SKSOPR" xr:uid="{43C0D804-5262-44B0-8ADD-EC2EBCA1D372}"/>
    <hyperlink ref="NAW147" location="All!B1555" display="PSYK_SKSOPR" xr:uid="{DF68A7A0-B514-49C1-9549-D4BEA0CCEE4B}"/>
    <hyperlink ref="NBE147" location="All!B1555" display="PSYK_SKSOPR" xr:uid="{548CAF90-FEE0-4468-AC54-527F40BE6F9F}"/>
    <hyperlink ref="NBM147" location="All!B1555" display="PSYK_SKSOPR" xr:uid="{6E5FF1F6-8995-4A21-81FB-8C31968C402B}"/>
    <hyperlink ref="NBU147" location="All!B1555" display="PSYK_SKSOPR" xr:uid="{25E34675-6E19-4B24-BC62-F503CF15755D}"/>
    <hyperlink ref="NCC147" location="All!B1555" display="PSYK_SKSOPR" xr:uid="{113110A5-2CEF-497F-8FC7-3E8CD40AD6DB}"/>
    <hyperlink ref="NCK147" location="All!B1555" display="PSYK_SKSOPR" xr:uid="{469F4D63-65F8-44E3-A993-CFF0CC7A68F3}"/>
    <hyperlink ref="NCS147" location="All!B1555" display="PSYK_SKSOPR" xr:uid="{F4B54F0F-05D7-4DBD-9497-C9721F162993}"/>
    <hyperlink ref="NDA147" location="All!B1555" display="PSYK_SKSOPR" xr:uid="{00E6F40E-260E-4B85-9C6A-92769FC0A804}"/>
    <hyperlink ref="NDI147" location="All!B1555" display="PSYK_SKSOPR" xr:uid="{78F47D5C-49C2-4D1F-BE5B-7829701E4043}"/>
    <hyperlink ref="NDQ147" location="All!B1555" display="PSYK_SKSOPR" xr:uid="{D2D74ADF-C3D7-4547-8DE2-63F6446F194B}"/>
    <hyperlink ref="NDY147" location="All!B1555" display="PSYK_SKSOPR" xr:uid="{D30E0382-95BE-416A-BD9A-35FEE6E4E358}"/>
    <hyperlink ref="NEG147" location="All!B1555" display="PSYK_SKSOPR" xr:uid="{05048F38-D20A-4154-B27F-96FC0EF98D6E}"/>
    <hyperlink ref="NEO147" location="All!B1555" display="PSYK_SKSOPR" xr:uid="{713FFC53-E6F8-4100-BD00-8DC07A36B36C}"/>
    <hyperlink ref="NEW147" location="All!B1555" display="PSYK_SKSOPR" xr:uid="{D222BB5A-3915-4D55-84BC-69BCC453F47C}"/>
    <hyperlink ref="NFE147" location="All!B1555" display="PSYK_SKSOPR" xr:uid="{E0F26527-CEA6-4819-96EF-29E74F59E3C8}"/>
    <hyperlink ref="NFM147" location="All!B1555" display="PSYK_SKSOPR" xr:uid="{3C599AAA-21F0-4AA4-8B6E-C07A8A6FF0A0}"/>
    <hyperlink ref="NFU147" location="All!B1555" display="PSYK_SKSOPR" xr:uid="{5E7A2805-FE1B-42EC-86DA-F3298D0333D0}"/>
    <hyperlink ref="NGC147" location="All!B1555" display="PSYK_SKSOPR" xr:uid="{356F9CB8-CF19-41B8-982F-BE54C5DD40BF}"/>
    <hyperlink ref="NGK147" location="All!B1555" display="PSYK_SKSOPR" xr:uid="{838E53E3-97A0-4343-8D94-1C1C8E10B06F}"/>
    <hyperlink ref="NGS147" location="All!B1555" display="PSYK_SKSOPR" xr:uid="{CA6779EC-EF71-40A3-AFBE-8C38E76C4458}"/>
    <hyperlink ref="NHA147" location="All!B1555" display="PSYK_SKSOPR" xr:uid="{4B9ED634-F36D-4A84-8466-D1C6B7A8F200}"/>
    <hyperlink ref="NHI147" location="All!B1555" display="PSYK_SKSOPR" xr:uid="{1C2E5B31-3BA0-440A-B02F-4B40EA905850}"/>
    <hyperlink ref="NHQ147" location="All!B1555" display="PSYK_SKSOPR" xr:uid="{BCF95142-DF28-4344-9A41-3B1509950C30}"/>
    <hyperlink ref="NHY147" location="All!B1555" display="PSYK_SKSOPR" xr:uid="{77C77B17-4888-4E53-BEF4-B9618A632DC8}"/>
    <hyperlink ref="NIG147" location="All!B1555" display="PSYK_SKSOPR" xr:uid="{24943A80-E07B-4262-99B4-89C22D810773}"/>
    <hyperlink ref="NIO147" location="All!B1555" display="PSYK_SKSOPR" xr:uid="{3E26BD49-7D90-4923-A048-40C307905C8C}"/>
    <hyperlink ref="NIW147" location="All!B1555" display="PSYK_SKSOPR" xr:uid="{42AC19C0-64A7-4C85-A584-49DB9D7BF2C4}"/>
    <hyperlink ref="NJE147" location="All!B1555" display="PSYK_SKSOPR" xr:uid="{15A81145-865C-413F-B8A8-9B599C9218C1}"/>
    <hyperlink ref="NJM147" location="All!B1555" display="PSYK_SKSOPR" xr:uid="{925A6F58-44A1-47D0-9BFF-AC54F8E5A9A2}"/>
    <hyperlink ref="NJU147" location="All!B1555" display="PSYK_SKSOPR" xr:uid="{D32A3F9D-2115-4A84-B86A-C28FADBA0BAD}"/>
    <hyperlink ref="NKC147" location="All!B1555" display="PSYK_SKSOPR" xr:uid="{2DEF58BC-FAD6-4EDE-9B27-EB4FED8B592E}"/>
    <hyperlink ref="NKK147" location="All!B1555" display="PSYK_SKSOPR" xr:uid="{568357FF-0D9E-4C80-BD90-FA606A57C212}"/>
    <hyperlink ref="NKS147" location="All!B1555" display="PSYK_SKSOPR" xr:uid="{0E090F94-B212-45CD-8C90-74BBBD6BF148}"/>
    <hyperlink ref="NLA147" location="All!B1555" display="PSYK_SKSOPR" xr:uid="{A5D7485A-019B-4473-A6FE-3D757E3D034E}"/>
    <hyperlink ref="NLI147" location="All!B1555" display="PSYK_SKSOPR" xr:uid="{14829A77-15C6-4FCD-B062-A25A0078E409}"/>
    <hyperlink ref="NLQ147" location="All!B1555" display="PSYK_SKSOPR" xr:uid="{9D393524-454F-4F12-A3F7-890E664C37D7}"/>
    <hyperlink ref="NLY147" location="All!B1555" display="PSYK_SKSOPR" xr:uid="{780B7AEB-7BD4-4DD5-B71F-E3C3C2020822}"/>
    <hyperlink ref="NMG147" location="All!B1555" display="PSYK_SKSOPR" xr:uid="{9194BC1F-C6EF-48E5-9882-ABCE431DEB15}"/>
    <hyperlink ref="NMO147" location="All!B1555" display="PSYK_SKSOPR" xr:uid="{AD43C0CF-56E3-4905-A182-4AA63CC9E79C}"/>
    <hyperlink ref="NMW147" location="All!B1555" display="PSYK_SKSOPR" xr:uid="{20331701-B647-4E7B-A86B-7672C3D52A15}"/>
    <hyperlink ref="NNE147" location="All!B1555" display="PSYK_SKSOPR" xr:uid="{FFDC5EF0-AAF9-49D0-80C9-8B3EEDB3D2C1}"/>
    <hyperlink ref="NNM147" location="All!B1555" display="PSYK_SKSOPR" xr:uid="{881FCEDA-2E4C-4FFB-A05A-C7817962E5A5}"/>
    <hyperlink ref="NNU147" location="All!B1555" display="PSYK_SKSOPR" xr:uid="{24604FE3-3F02-483E-8701-1E7E61E034DE}"/>
    <hyperlink ref="NOC147" location="All!B1555" display="PSYK_SKSOPR" xr:uid="{34B48BFD-234C-4C67-8AAE-053340AB5847}"/>
    <hyperlink ref="NOK147" location="All!B1555" display="PSYK_SKSOPR" xr:uid="{0E7599EA-EAD5-4968-A71E-60F53A884A58}"/>
    <hyperlink ref="NOS147" location="All!B1555" display="PSYK_SKSOPR" xr:uid="{2CDACFF2-8916-49C0-8ADA-53EF35124651}"/>
    <hyperlink ref="NPA147" location="All!B1555" display="PSYK_SKSOPR" xr:uid="{93731012-032B-4C04-BDA0-3CBC9516CEFC}"/>
    <hyperlink ref="NPI147" location="All!B1555" display="PSYK_SKSOPR" xr:uid="{4A8FA143-D5BD-4C4A-8461-66A6E4FF9474}"/>
    <hyperlink ref="NPQ147" location="All!B1555" display="PSYK_SKSOPR" xr:uid="{51F84E30-86FE-4818-8CB9-7AC15C8EFE81}"/>
    <hyperlink ref="NPY147" location="All!B1555" display="PSYK_SKSOPR" xr:uid="{151AFA7C-6C0A-4378-8A06-151DF1816491}"/>
    <hyperlink ref="NQG147" location="All!B1555" display="PSYK_SKSOPR" xr:uid="{869F7BBA-A1B3-4AC7-A061-E43ACDEEF0CC}"/>
    <hyperlink ref="NQO147" location="All!B1555" display="PSYK_SKSOPR" xr:uid="{1607404E-B2C0-4EAA-ADBC-34D8CD4C7198}"/>
    <hyperlink ref="NQW147" location="All!B1555" display="PSYK_SKSOPR" xr:uid="{7AECD8FF-715A-4800-BC1B-A55F6023171C}"/>
    <hyperlink ref="NRE147" location="All!B1555" display="PSYK_SKSOPR" xr:uid="{C2893AAC-5880-48C4-8978-941F48FB50BF}"/>
    <hyperlink ref="NRM147" location="All!B1555" display="PSYK_SKSOPR" xr:uid="{CD461AF1-E67C-4B83-AA61-5719E8773777}"/>
    <hyperlink ref="NRU147" location="All!B1555" display="PSYK_SKSOPR" xr:uid="{AFCC0FC8-224A-4CDA-9866-2C4DE2446BC5}"/>
    <hyperlink ref="NSC147" location="All!B1555" display="PSYK_SKSOPR" xr:uid="{59DABA06-C72D-4265-935C-9128E594AEC4}"/>
    <hyperlink ref="NSK147" location="All!B1555" display="PSYK_SKSOPR" xr:uid="{42CB54A0-C5E6-4348-9B78-2AB5323ADAB4}"/>
    <hyperlink ref="NSS147" location="All!B1555" display="PSYK_SKSOPR" xr:uid="{D8820F53-B09F-43C8-97A3-0FD2F866B8BD}"/>
    <hyperlink ref="NTA147" location="All!B1555" display="PSYK_SKSOPR" xr:uid="{E72C349E-9B64-4EB3-A935-5E1136C413FF}"/>
    <hyperlink ref="NTI147" location="All!B1555" display="PSYK_SKSOPR" xr:uid="{2761481A-D6AA-45A5-A6E6-2493EE26118F}"/>
    <hyperlink ref="NTQ147" location="All!B1555" display="PSYK_SKSOPR" xr:uid="{FF60E7C4-00C1-4B6F-AB94-B1FF3B051E09}"/>
    <hyperlink ref="NTY147" location="All!B1555" display="PSYK_SKSOPR" xr:uid="{F60A5AD7-B8C8-4641-8511-2EA5C0356D51}"/>
    <hyperlink ref="NUG147" location="All!B1555" display="PSYK_SKSOPR" xr:uid="{2CB0F435-0986-4814-A691-FB7CEC6CE5C8}"/>
    <hyperlink ref="NUO147" location="All!B1555" display="PSYK_SKSOPR" xr:uid="{782AB01B-2114-4873-91D9-F46EE2F2AD83}"/>
    <hyperlink ref="NUW147" location="All!B1555" display="PSYK_SKSOPR" xr:uid="{0E12AC80-A6D4-4779-B5A8-53A42C62C957}"/>
    <hyperlink ref="NVE147" location="All!B1555" display="PSYK_SKSOPR" xr:uid="{A6DB5CC8-EF7C-4658-BF78-99FDD0567522}"/>
    <hyperlink ref="NVM147" location="All!B1555" display="PSYK_SKSOPR" xr:uid="{6469BDDE-42A3-4447-BA92-A74CC9A6D322}"/>
    <hyperlink ref="NVU147" location="All!B1555" display="PSYK_SKSOPR" xr:uid="{265EFA8D-3405-45F7-8A10-E4CBAE6EA43E}"/>
    <hyperlink ref="NWC147" location="All!B1555" display="PSYK_SKSOPR" xr:uid="{55F74ADB-9487-4DE4-ADE2-2AC49D9DD7D1}"/>
    <hyperlink ref="NWK147" location="All!B1555" display="PSYK_SKSOPR" xr:uid="{34D835D7-DD91-44A9-B1C2-EB1C2B0A0436}"/>
    <hyperlink ref="NWS147" location="All!B1555" display="PSYK_SKSOPR" xr:uid="{7AA76F34-01C1-457C-B403-78033E9B571C}"/>
    <hyperlink ref="NXA147" location="All!B1555" display="PSYK_SKSOPR" xr:uid="{BBE81687-D609-4816-8E21-760C82FDEA64}"/>
    <hyperlink ref="NXI147" location="All!B1555" display="PSYK_SKSOPR" xr:uid="{FB344534-7CBC-46C5-9429-60E3162759B1}"/>
    <hyperlink ref="NXQ147" location="All!B1555" display="PSYK_SKSOPR" xr:uid="{D2C3DF43-07B6-4DC4-B849-82D0F704FD27}"/>
    <hyperlink ref="NXY147" location="All!B1555" display="PSYK_SKSOPR" xr:uid="{E8F21ADF-69F5-489F-88CB-64AA793D2980}"/>
    <hyperlink ref="NYG147" location="All!B1555" display="PSYK_SKSOPR" xr:uid="{B6DA9621-EA03-4079-8F59-017ED2499E5A}"/>
    <hyperlink ref="NYO147" location="All!B1555" display="PSYK_SKSOPR" xr:uid="{EA995B3E-859E-441B-86F1-FB4AFDDBEFF6}"/>
    <hyperlink ref="NYW147" location="All!B1555" display="PSYK_SKSOPR" xr:uid="{963BB150-E668-4984-9959-8F6913861BBB}"/>
    <hyperlink ref="NZE147" location="All!B1555" display="PSYK_SKSOPR" xr:uid="{29FDC3B4-9F64-4E1C-B6DC-421781BBDC8E}"/>
    <hyperlink ref="NZM147" location="All!B1555" display="PSYK_SKSOPR" xr:uid="{727CD62F-24CA-4F38-935D-1ECD5C5F60D3}"/>
    <hyperlink ref="NZU147" location="All!B1555" display="PSYK_SKSOPR" xr:uid="{CA74FEA4-E066-4591-8C3F-640954AD52E7}"/>
    <hyperlink ref="OAC147" location="All!B1555" display="PSYK_SKSOPR" xr:uid="{5F479418-450D-4086-80D6-FC4D63CDEB5A}"/>
    <hyperlink ref="OAK147" location="All!B1555" display="PSYK_SKSOPR" xr:uid="{2684F8D8-EEFB-47FB-8212-25671CC45E97}"/>
    <hyperlink ref="OAS147" location="All!B1555" display="PSYK_SKSOPR" xr:uid="{C2B62706-BC0B-4516-8D22-AB3C50FC285B}"/>
    <hyperlink ref="OBA147" location="All!B1555" display="PSYK_SKSOPR" xr:uid="{E6169743-18EA-4636-A6B8-AD6E5030E4A6}"/>
    <hyperlink ref="OBI147" location="All!B1555" display="PSYK_SKSOPR" xr:uid="{EA10FB57-D58B-4CB8-BEE5-D3F48CF9EC5F}"/>
    <hyperlink ref="OBQ147" location="All!B1555" display="PSYK_SKSOPR" xr:uid="{2790ED6A-FCC2-44A6-A97F-35C8A93C9BBD}"/>
    <hyperlink ref="OBY147" location="All!B1555" display="PSYK_SKSOPR" xr:uid="{15275EC9-C95A-45AB-81CA-C0963E2DB949}"/>
    <hyperlink ref="OCG147" location="All!B1555" display="PSYK_SKSOPR" xr:uid="{5686EBFB-13F6-44B2-BD28-DAF77DCBD6F7}"/>
    <hyperlink ref="OCO147" location="All!B1555" display="PSYK_SKSOPR" xr:uid="{7E7DF1F5-AF9D-4644-B8CF-ACB334475A8D}"/>
    <hyperlink ref="OCW147" location="All!B1555" display="PSYK_SKSOPR" xr:uid="{0FA8F909-C38F-4447-B87C-5648A9E393FF}"/>
    <hyperlink ref="ODE147" location="All!B1555" display="PSYK_SKSOPR" xr:uid="{00CD0B7F-16E6-48BE-84D3-6D85A2C20708}"/>
    <hyperlink ref="ODM147" location="All!B1555" display="PSYK_SKSOPR" xr:uid="{426C4F2E-9F71-47F4-81D1-01A8359243A2}"/>
    <hyperlink ref="ODU147" location="All!B1555" display="PSYK_SKSOPR" xr:uid="{954ADBDC-AD49-49B1-A5E8-C8D9674B4BD8}"/>
    <hyperlink ref="OEC147" location="All!B1555" display="PSYK_SKSOPR" xr:uid="{7A87F7B1-371A-4AAF-AD5B-A918A6BE0F94}"/>
    <hyperlink ref="OEK147" location="All!B1555" display="PSYK_SKSOPR" xr:uid="{D86C711F-83B8-4F82-87A7-8ACFB12AA286}"/>
    <hyperlink ref="OES147" location="All!B1555" display="PSYK_SKSOPR" xr:uid="{6A1EAA4A-79B7-41C3-8C06-8374E1CEDA12}"/>
    <hyperlink ref="OFA147" location="All!B1555" display="PSYK_SKSOPR" xr:uid="{9508453A-4D14-4E98-989C-F5D717B65121}"/>
    <hyperlink ref="OFI147" location="All!B1555" display="PSYK_SKSOPR" xr:uid="{95EB933D-DE14-44C7-8BC8-F2CFA19DF1B4}"/>
    <hyperlink ref="OFQ147" location="All!B1555" display="PSYK_SKSOPR" xr:uid="{571DAF39-82B6-427B-85C6-2752AAF61A6F}"/>
    <hyperlink ref="OFY147" location="All!B1555" display="PSYK_SKSOPR" xr:uid="{73C66065-ADBB-4793-A953-A4C4F17C2526}"/>
    <hyperlink ref="OGG147" location="All!B1555" display="PSYK_SKSOPR" xr:uid="{E0E26593-41D1-496A-8284-419C593899C1}"/>
    <hyperlink ref="OGO147" location="All!B1555" display="PSYK_SKSOPR" xr:uid="{247F371D-FE78-4886-B4A4-1D4FA934D75F}"/>
    <hyperlink ref="OGW147" location="All!B1555" display="PSYK_SKSOPR" xr:uid="{D1709FB8-59D7-4847-A507-2F080B11AD51}"/>
    <hyperlink ref="OHE147" location="All!B1555" display="PSYK_SKSOPR" xr:uid="{505CA73E-B71E-4596-B3EA-9CED163467E9}"/>
    <hyperlink ref="OHM147" location="All!B1555" display="PSYK_SKSOPR" xr:uid="{413232BA-65C4-4D09-9E6B-CA4184DDF69A}"/>
    <hyperlink ref="OHU147" location="All!B1555" display="PSYK_SKSOPR" xr:uid="{2A581B7E-ECB0-413A-BA3A-9157BA623AC4}"/>
    <hyperlink ref="OIC147" location="All!B1555" display="PSYK_SKSOPR" xr:uid="{B4671EC9-D6E2-46E9-9FA1-FA75A3A06424}"/>
    <hyperlink ref="OIK147" location="All!B1555" display="PSYK_SKSOPR" xr:uid="{300A2C4F-3B8D-4E0D-B463-6BEF9D9EB44A}"/>
    <hyperlink ref="OIS147" location="All!B1555" display="PSYK_SKSOPR" xr:uid="{47036E6B-5B77-478F-BC16-6282800274C5}"/>
    <hyperlink ref="OJA147" location="All!B1555" display="PSYK_SKSOPR" xr:uid="{6C95EC92-FF8B-4282-9CE8-DF0F55D8A3F7}"/>
    <hyperlink ref="OJI147" location="All!B1555" display="PSYK_SKSOPR" xr:uid="{7FD49662-12FE-411E-B8D9-650C68F1C0B4}"/>
    <hyperlink ref="OJQ147" location="All!B1555" display="PSYK_SKSOPR" xr:uid="{DAF56DD8-FCEF-47E6-8D3E-5073506F2924}"/>
    <hyperlink ref="OJY147" location="All!B1555" display="PSYK_SKSOPR" xr:uid="{8BF1B378-A34E-4842-93E2-B5CFDF93F3EE}"/>
    <hyperlink ref="OKG147" location="All!B1555" display="PSYK_SKSOPR" xr:uid="{1E26B6ED-636A-4BE7-B11D-A09ADB097E88}"/>
    <hyperlink ref="OKO147" location="All!B1555" display="PSYK_SKSOPR" xr:uid="{CAA34519-9319-4DAC-8062-7437580C6EE6}"/>
    <hyperlink ref="OKW147" location="All!B1555" display="PSYK_SKSOPR" xr:uid="{7BE35958-45BD-4C9B-9937-C1574BCCF0D4}"/>
    <hyperlink ref="OLE147" location="All!B1555" display="PSYK_SKSOPR" xr:uid="{5C38CCDF-B7D7-48BE-A7CD-3F3323FA8A7C}"/>
    <hyperlink ref="OLM147" location="All!B1555" display="PSYK_SKSOPR" xr:uid="{AF918316-250D-431E-A6E9-78AF4B71F306}"/>
    <hyperlink ref="OLU147" location="All!B1555" display="PSYK_SKSOPR" xr:uid="{7FB6CE86-3111-447C-9B4B-223E2D9D5259}"/>
    <hyperlink ref="OMC147" location="All!B1555" display="PSYK_SKSOPR" xr:uid="{DDDFB508-75E7-4D7F-9956-4CD51150C03F}"/>
    <hyperlink ref="OMK147" location="All!B1555" display="PSYK_SKSOPR" xr:uid="{956FC694-7803-4C2D-88CE-90D92BA698B1}"/>
    <hyperlink ref="OMS147" location="All!B1555" display="PSYK_SKSOPR" xr:uid="{BA7621A5-D788-4FA8-802A-36A48739ABF5}"/>
    <hyperlink ref="ONA147" location="All!B1555" display="PSYK_SKSOPR" xr:uid="{D6C0EC61-219F-4B3F-8BBB-331203D0FB5E}"/>
    <hyperlink ref="ONI147" location="All!B1555" display="PSYK_SKSOPR" xr:uid="{E8951207-4EB8-438F-ABBD-910E4076102F}"/>
    <hyperlink ref="ONQ147" location="All!B1555" display="PSYK_SKSOPR" xr:uid="{736593C0-8629-4963-923E-F528E1170504}"/>
    <hyperlink ref="ONY147" location="All!B1555" display="PSYK_SKSOPR" xr:uid="{91170C98-A599-4BFD-BB99-5078490FADA8}"/>
    <hyperlink ref="OOG147" location="All!B1555" display="PSYK_SKSOPR" xr:uid="{5F0F90B4-D477-4FB3-B0D9-085B763A1619}"/>
    <hyperlink ref="OOO147" location="All!B1555" display="PSYK_SKSOPR" xr:uid="{7790555F-8800-4872-BDF6-0FAA0FC48A68}"/>
    <hyperlink ref="OOW147" location="All!B1555" display="PSYK_SKSOPR" xr:uid="{F2EC0740-5FAB-4643-A9CA-F96D7FC3DF0F}"/>
    <hyperlink ref="OPE147" location="All!B1555" display="PSYK_SKSOPR" xr:uid="{ED13843E-3C11-4FFA-876C-EBDF3AC7E9AF}"/>
    <hyperlink ref="OPM147" location="All!B1555" display="PSYK_SKSOPR" xr:uid="{319EAEB9-3282-457B-9F78-787E7BD06CDC}"/>
    <hyperlink ref="OPU147" location="All!B1555" display="PSYK_SKSOPR" xr:uid="{D6867F16-FC5C-4341-B084-45D73E04B24C}"/>
    <hyperlink ref="OQC147" location="All!B1555" display="PSYK_SKSOPR" xr:uid="{3AAA3370-9941-484F-83C8-65D4ACD49980}"/>
    <hyperlink ref="OQK147" location="All!B1555" display="PSYK_SKSOPR" xr:uid="{95C19536-0222-4ECC-A27E-26ACE9807723}"/>
    <hyperlink ref="OQS147" location="All!B1555" display="PSYK_SKSOPR" xr:uid="{0710D063-BC9D-4D4D-8008-FA8B010AD8FD}"/>
    <hyperlink ref="ORA147" location="All!B1555" display="PSYK_SKSOPR" xr:uid="{ECF38EFE-75C1-4FF3-8970-511CE9CA87B2}"/>
    <hyperlink ref="ORI147" location="All!B1555" display="PSYK_SKSOPR" xr:uid="{853C0622-7D9B-458D-A4EC-1D49619802D9}"/>
    <hyperlink ref="ORQ147" location="All!B1555" display="PSYK_SKSOPR" xr:uid="{2309824E-5B3F-43BA-8B5E-46F91A975F27}"/>
    <hyperlink ref="ORY147" location="All!B1555" display="PSYK_SKSOPR" xr:uid="{9DF80486-9B64-491C-B136-7FA6276552B1}"/>
    <hyperlink ref="OSG147" location="All!B1555" display="PSYK_SKSOPR" xr:uid="{A4804378-E011-4CDA-B27B-D3397B580A85}"/>
    <hyperlink ref="OSO147" location="All!B1555" display="PSYK_SKSOPR" xr:uid="{714445D8-4C9D-4AC4-8D30-56D54078CC8C}"/>
    <hyperlink ref="OSW147" location="All!B1555" display="PSYK_SKSOPR" xr:uid="{D872F380-9017-4AF0-84C7-3E61140C58A7}"/>
    <hyperlink ref="OTE147" location="All!B1555" display="PSYK_SKSOPR" xr:uid="{B0919541-867D-4443-91DD-04E645311B69}"/>
    <hyperlink ref="OTM147" location="All!B1555" display="PSYK_SKSOPR" xr:uid="{139F0D80-FA2D-4F86-9607-58134781E249}"/>
    <hyperlink ref="OTU147" location="All!B1555" display="PSYK_SKSOPR" xr:uid="{EFAF1979-51C0-4365-83B8-E318425DF7BA}"/>
    <hyperlink ref="OUC147" location="All!B1555" display="PSYK_SKSOPR" xr:uid="{85E69594-F738-4CDB-8E0B-9E46E73DCC6B}"/>
    <hyperlink ref="OUK147" location="All!B1555" display="PSYK_SKSOPR" xr:uid="{3BF8D8C0-B330-48E5-B6E6-16CBB3FC667C}"/>
    <hyperlink ref="OUS147" location="All!B1555" display="PSYK_SKSOPR" xr:uid="{763764C9-2C3C-4161-B18D-694AA3CC0B68}"/>
    <hyperlink ref="OVA147" location="All!B1555" display="PSYK_SKSOPR" xr:uid="{5D2B6E2B-8E23-4A61-9454-F7A7B76DE278}"/>
    <hyperlink ref="OVI147" location="All!B1555" display="PSYK_SKSOPR" xr:uid="{278468F6-4A60-48B1-8DC3-92C2FED10485}"/>
    <hyperlink ref="OVQ147" location="All!B1555" display="PSYK_SKSOPR" xr:uid="{6F715810-63FC-45BF-B028-31F1C5D23F9E}"/>
    <hyperlink ref="OVY147" location="All!B1555" display="PSYK_SKSOPR" xr:uid="{5F4DED33-BE1D-419A-A05E-04E753A428A0}"/>
    <hyperlink ref="OWG147" location="All!B1555" display="PSYK_SKSOPR" xr:uid="{E0AB76FE-687F-4383-A896-58CF6F61C5B0}"/>
    <hyperlink ref="OWO147" location="All!B1555" display="PSYK_SKSOPR" xr:uid="{E79F4638-1FF7-4A76-9836-1C6C76C1536F}"/>
    <hyperlink ref="OWW147" location="All!B1555" display="PSYK_SKSOPR" xr:uid="{2C12D49A-CE9D-43F7-8432-AE99E77FBEDB}"/>
    <hyperlink ref="OXE147" location="All!B1555" display="PSYK_SKSOPR" xr:uid="{9BDC9291-ED83-4F0C-BD0C-6E37FBC02E2A}"/>
    <hyperlink ref="OXM147" location="All!B1555" display="PSYK_SKSOPR" xr:uid="{F5E8472E-69D3-4CA0-88D9-00F8EA638403}"/>
    <hyperlink ref="OXU147" location="All!B1555" display="PSYK_SKSOPR" xr:uid="{84C2A919-0FD5-47E8-B609-3ADE9A81A732}"/>
    <hyperlink ref="OYC147" location="All!B1555" display="PSYK_SKSOPR" xr:uid="{878570B2-F472-402B-BCA0-3C52EC34EA65}"/>
    <hyperlink ref="OYK147" location="All!B1555" display="PSYK_SKSOPR" xr:uid="{416B17C4-0169-4E9E-B451-D6E4760636B2}"/>
    <hyperlink ref="OYS147" location="All!B1555" display="PSYK_SKSOPR" xr:uid="{47420492-77EE-41A4-9356-671F75A26C41}"/>
    <hyperlink ref="OZA147" location="All!B1555" display="PSYK_SKSOPR" xr:uid="{8AB47317-4F0D-4E39-8C62-E15C4882AA56}"/>
    <hyperlink ref="OZI147" location="All!B1555" display="PSYK_SKSOPR" xr:uid="{2D038F59-37D1-4586-B797-27083BD968C5}"/>
    <hyperlink ref="OZQ147" location="All!B1555" display="PSYK_SKSOPR" xr:uid="{2D833FCF-0012-4426-9F70-6EBD60DA0CBA}"/>
    <hyperlink ref="OZY147" location="All!B1555" display="PSYK_SKSOPR" xr:uid="{F4F6583A-B616-4DD8-8A73-6560A8012BFF}"/>
    <hyperlink ref="PAG147" location="All!B1555" display="PSYK_SKSOPR" xr:uid="{37351182-8042-415F-9118-86E58B0DD401}"/>
    <hyperlink ref="PAO147" location="All!B1555" display="PSYK_SKSOPR" xr:uid="{8F056EDD-351F-44AB-B74B-DE9FA6F575C9}"/>
    <hyperlink ref="PAW147" location="All!B1555" display="PSYK_SKSOPR" xr:uid="{4B3B18B2-17EE-404E-A99D-E652ACBA0580}"/>
    <hyperlink ref="PBE147" location="All!B1555" display="PSYK_SKSOPR" xr:uid="{2D973680-00AD-4D10-BCEF-F92269862C7B}"/>
    <hyperlink ref="PBM147" location="All!B1555" display="PSYK_SKSOPR" xr:uid="{868EA624-009E-473E-B9AD-30B379001418}"/>
    <hyperlink ref="PBU147" location="All!B1555" display="PSYK_SKSOPR" xr:uid="{372F506E-5524-4298-A4FB-C36B13440BBD}"/>
    <hyperlink ref="PCC147" location="All!B1555" display="PSYK_SKSOPR" xr:uid="{E7108AEE-72D6-4A26-8637-98CBC9B3DD4F}"/>
    <hyperlink ref="PCK147" location="All!B1555" display="PSYK_SKSOPR" xr:uid="{02803810-40C1-4845-99E0-3199890E7ED3}"/>
    <hyperlink ref="PCS147" location="All!B1555" display="PSYK_SKSOPR" xr:uid="{7C3384B0-DA37-4462-931D-B3F4F2DB1B9D}"/>
    <hyperlink ref="PDA147" location="All!B1555" display="PSYK_SKSOPR" xr:uid="{1D7167DB-CB10-4C72-8621-B071D6B2F636}"/>
    <hyperlink ref="PDI147" location="All!B1555" display="PSYK_SKSOPR" xr:uid="{3235C675-198D-4622-A08C-03BD57E955F4}"/>
    <hyperlink ref="PDQ147" location="All!B1555" display="PSYK_SKSOPR" xr:uid="{4A17E348-1D9F-42A0-B8EC-5624B5E6F2F0}"/>
    <hyperlink ref="PDY147" location="All!B1555" display="PSYK_SKSOPR" xr:uid="{83FD0F7A-75CC-460B-B6C7-F2B0CC7CA4BA}"/>
    <hyperlink ref="PEG147" location="All!B1555" display="PSYK_SKSOPR" xr:uid="{1DF309BC-B5F6-4101-A2BD-D65AA4041F7F}"/>
    <hyperlink ref="PEO147" location="All!B1555" display="PSYK_SKSOPR" xr:uid="{81A91FC7-F6C7-4AA2-9B7F-8A9CE34DC942}"/>
    <hyperlink ref="PEW147" location="All!B1555" display="PSYK_SKSOPR" xr:uid="{A895E464-E163-400E-ABD6-CC6598E4E1C0}"/>
    <hyperlink ref="PFE147" location="All!B1555" display="PSYK_SKSOPR" xr:uid="{56979345-C2B7-4CD1-910C-C5F457454234}"/>
    <hyperlink ref="PFM147" location="All!B1555" display="PSYK_SKSOPR" xr:uid="{AA9B1515-D04E-4493-9157-F2DBBF63CA74}"/>
    <hyperlink ref="PFU147" location="All!B1555" display="PSYK_SKSOPR" xr:uid="{AB3125B4-D5E1-43A4-95ED-9BAEB0446B82}"/>
    <hyperlink ref="PGC147" location="All!B1555" display="PSYK_SKSOPR" xr:uid="{B77CED2E-C8FE-483A-ABBF-147F7EEBB662}"/>
    <hyperlink ref="PGK147" location="All!B1555" display="PSYK_SKSOPR" xr:uid="{11FCC04A-D24F-468C-A92E-E852F512A468}"/>
    <hyperlink ref="PGS147" location="All!B1555" display="PSYK_SKSOPR" xr:uid="{511C4FCE-B2A9-4342-B80F-3445ED12C756}"/>
    <hyperlink ref="PHA147" location="All!B1555" display="PSYK_SKSOPR" xr:uid="{6891FFE0-C025-4233-82CE-24E3E39E6F14}"/>
    <hyperlink ref="PHI147" location="All!B1555" display="PSYK_SKSOPR" xr:uid="{D26E0B74-C60A-42B3-9CBA-679A120873FA}"/>
    <hyperlink ref="PHQ147" location="All!B1555" display="PSYK_SKSOPR" xr:uid="{D251F47C-F0AE-44B7-BB56-50B6AF5F5356}"/>
    <hyperlink ref="PHY147" location="All!B1555" display="PSYK_SKSOPR" xr:uid="{E287890B-C5AB-4DF5-AB88-1C1D1191014A}"/>
    <hyperlink ref="PIG147" location="All!B1555" display="PSYK_SKSOPR" xr:uid="{5B746F4A-2A38-487B-8A54-30A836F0E773}"/>
    <hyperlink ref="PIO147" location="All!B1555" display="PSYK_SKSOPR" xr:uid="{38B28543-9B86-416A-A80B-B00EDD7438E7}"/>
    <hyperlink ref="PIW147" location="All!B1555" display="PSYK_SKSOPR" xr:uid="{4435C4B1-F21F-4B0E-AC01-313863AB3D66}"/>
    <hyperlink ref="PJE147" location="All!B1555" display="PSYK_SKSOPR" xr:uid="{1CBCF06F-12D3-476B-93FA-2FBA1282BEE8}"/>
    <hyperlink ref="PJM147" location="All!B1555" display="PSYK_SKSOPR" xr:uid="{AD2260B6-05B6-4FC1-8544-263A73E90B3A}"/>
    <hyperlink ref="PJU147" location="All!B1555" display="PSYK_SKSOPR" xr:uid="{124E7412-5197-4664-B69D-972E439AF0A3}"/>
    <hyperlink ref="PKC147" location="All!B1555" display="PSYK_SKSOPR" xr:uid="{4A76BEF1-7D67-454F-84A6-56584466F457}"/>
    <hyperlink ref="PKK147" location="All!B1555" display="PSYK_SKSOPR" xr:uid="{8E61678F-3211-4463-A75F-D860D243B1C9}"/>
    <hyperlink ref="PKS147" location="All!B1555" display="PSYK_SKSOPR" xr:uid="{7636D0D6-0ED4-42EA-9843-F8ECEF93A2F2}"/>
    <hyperlink ref="PLA147" location="All!B1555" display="PSYK_SKSOPR" xr:uid="{1FCD3471-BB5E-442F-B6AB-96E77F262FB8}"/>
    <hyperlink ref="PLI147" location="All!B1555" display="PSYK_SKSOPR" xr:uid="{81788266-6C7A-4352-9E5F-4532CF603C16}"/>
    <hyperlink ref="PLQ147" location="All!B1555" display="PSYK_SKSOPR" xr:uid="{4918E81A-8CE4-4FBC-ABF2-4B76673E1FAB}"/>
    <hyperlink ref="PLY147" location="All!B1555" display="PSYK_SKSOPR" xr:uid="{920F7345-A7DC-4C04-A720-44330CC2BC13}"/>
    <hyperlink ref="PMG147" location="All!B1555" display="PSYK_SKSOPR" xr:uid="{4751B214-59F0-4731-BA16-B6447DE25801}"/>
    <hyperlink ref="PMO147" location="All!B1555" display="PSYK_SKSOPR" xr:uid="{B7DCDB46-2920-436A-9A11-E9C1F51CD44D}"/>
    <hyperlink ref="PMW147" location="All!B1555" display="PSYK_SKSOPR" xr:uid="{1C971D76-E329-4CFF-8AE2-5435BB0BC588}"/>
    <hyperlink ref="PNE147" location="All!B1555" display="PSYK_SKSOPR" xr:uid="{F44B5B38-8ADE-4305-8DC9-BAE6B654F1A2}"/>
    <hyperlink ref="PNM147" location="All!B1555" display="PSYK_SKSOPR" xr:uid="{232091F4-E4E0-4FD5-BAE0-2D9284710391}"/>
    <hyperlink ref="PNU147" location="All!B1555" display="PSYK_SKSOPR" xr:uid="{EFFF28EA-DBBB-4828-90E4-3D43743FF721}"/>
    <hyperlink ref="POC147" location="All!B1555" display="PSYK_SKSOPR" xr:uid="{580557F0-9943-4633-9C28-0D886DF42EA4}"/>
    <hyperlink ref="POK147" location="All!B1555" display="PSYK_SKSOPR" xr:uid="{57053900-C318-4E72-A177-4740C645E360}"/>
    <hyperlink ref="POS147" location="All!B1555" display="PSYK_SKSOPR" xr:uid="{371A9476-6C5C-442B-93DF-9A5D6D245623}"/>
    <hyperlink ref="PPA147" location="All!B1555" display="PSYK_SKSOPR" xr:uid="{CEF8EE76-34D7-4A2B-90BE-93657CEA3E81}"/>
    <hyperlink ref="PPI147" location="All!B1555" display="PSYK_SKSOPR" xr:uid="{39F790E2-12CB-4A73-B6E2-4D38C92A56C3}"/>
    <hyperlink ref="PPQ147" location="All!B1555" display="PSYK_SKSOPR" xr:uid="{E800AE5E-8E65-453F-9A08-A6B8DD97A27E}"/>
    <hyperlink ref="PPY147" location="All!B1555" display="PSYK_SKSOPR" xr:uid="{B1DA2DF1-5A62-4590-8110-15D53F79CD97}"/>
    <hyperlink ref="PQG147" location="All!B1555" display="PSYK_SKSOPR" xr:uid="{556A26F7-4CEB-4C9D-A3C4-B19A36018D21}"/>
    <hyperlink ref="PQO147" location="All!B1555" display="PSYK_SKSOPR" xr:uid="{F108CB99-84D3-4DD4-B808-213ED7A5789F}"/>
    <hyperlink ref="PQW147" location="All!B1555" display="PSYK_SKSOPR" xr:uid="{2A137BF7-573D-42FF-8105-5215E3E8766F}"/>
    <hyperlink ref="PRE147" location="All!B1555" display="PSYK_SKSOPR" xr:uid="{C6C2646B-562F-4CB1-BA57-FFF7DAABA7B8}"/>
    <hyperlink ref="PRM147" location="All!B1555" display="PSYK_SKSOPR" xr:uid="{72075AFF-C1A8-4B10-95A7-21E99C6B4590}"/>
    <hyperlink ref="PRU147" location="All!B1555" display="PSYK_SKSOPR" xr:uid="{17253838-C4DE-42BE-807D-D5948E4A65BE}"/>
    <hyperlink ref="PSC147" location="All!B1555" display="PSYK_SKSOPR" xr:uid="{02597C0E-6CC9-4BFB-8D9F-3B582369177A}"/>
    <hyperlink ref="PSK147" location="All!B1555" display="PSYK_SKSOPR" xr:uid="{D8542C4A-A1B2-4003-B433-83583B2BB164}"/>
    <hyperlink ref="PSS147" location="All!B1555" display="PSYK_SKSOPR" xr:uid="{A299E241-9157-41A2-9A16-AD82612A49F7}"/>
    <hyperlink ref="PTA147" location="All!B1555" display="PSYK_SKSOPR" xr:uid="{B3F21C19-F0CB-4668-97CF-99EEF4C56388}"/>
    <hyperlink ref="PTI147" location="All!B1555" display="PSYK_SKSOPR" xr:uid="{76CCC9C7-A12E-41FF-850F-BE1F7B33F62D}"/>
    <hyperlink ref="PTQ147" location="All!B1555" display="PSYK_SKSOPR" xr:uid="{9532B3D7-6AFB-493D-B5AA-D51D9722115F}"/>
    <hyperlink ref="PTY147" location="All!B1555" display="PSYK_SKSOPR" xr:uid="{863D68FF-349F-4A6E-BCDC-E79450A51016}"/>
    <hyperlink ref="PUG147" location="All!B1555" display="PSYK_SKSOPR" xr:uid="{CB1445A1-E887-4020-84E8-A62949BCE341}"/>
    <hyperlink ref="PUO147" location="All!B1555" display="PSYK_SKSOPR" xr:uid="{C4C6B6BA-30C0-47C3-8B97-A856A54DFD21}"/>
    <hyperlink ref="PUW147" location="All!B1555" display="PSYK_SKSOPR" xr:uid="{87528F58-B817-48CA-BCD6-0C4DA37E104E}"/>
    <hyperlink ref="PVE147" location="All!B1555" display="PSYK_SKSOPR" xr:uid="{3C4E5603-89F5-4D4B-8732-16644DA8714A}"/>
    <hyperlink ref="PVM147" location="All!B1555" display="PSYK_SKSOPR" xr:uid="{507F0B48-585D-4B1B-A63C-0F9E0C6D5AF5}"/>
    <hyperlink ref="PVU147" location="All!B1555" display="PSYK_SKSOPR" xr:uid="{04B9AD44-07EE-4121-BBBD-2E7B9043489E}"/>
    <hyperlink ref="PWC147" location="All!B1555" display="PSYK_SKSOPR" xr:uid="{91DF7B22-2922-44F0-8DDE-DCD5F44F4FCE}"/>
    <hyperlink ref="PWK147" location="All!B1555" display="PSYK_SKSOPR" xr:uid="{523B99C9-F11B-4766-A25B-15512F60CB1B}"/>
    <hyperlink ref="PWS147" location="All!B1555" display="PSYK_SKSOPR" xr:uid="{7438412C-4FAD-48DD-9E15-8842D849BFA4}"/>
    <hyperlink ref="PXA147" location="All!B1555" display="PSYK_SKSOPR" xr:uid="{6DDF99B4-8971-4057-A61A-12C0B2A23EE1}"/>
    <hyperlink ref="PXI147" location="All!B1555" display="PSYK_SKSOPR" xr:uid="{F3D7DB26-0FA1-4A68-B4FE-22BC52903176}"/>
    <hyperlink ref="PXQ147" location="All!B1555" display="PSYK_SKSOPR" xr:uid="{2B1B781B-2C80-4AC7-8AD2-9424FC78E5E3}"/>
    <hyperlink ref="PXY147" location="All!B1555" display="PSYK_SKSOPR" xr:uid="{B6587D9C-45AC-4BE4-A99D-627B409173FC}"/>
    <hyperlink ref="PYG147" location="All!B1555" display="PSYK_SKSOPR" xr:uid="{6D8A3F04-000A-44A2-8C5C-BB790087CDC7}"/>
    <hyperlink ref="PYO147" location="All!B1555" display="PSYK_SKSOPR" xr:uid="{14488D55-6179-4D18-A356-63EE7D2192E1}"/>
    <hyperlink ref="PYW147" location="All!B1555" display="PSYK_SKSOPR" xr:uid="{ECA4E45C-48E4-4ABB-8468-3525976310CA}"/>
    <hyperlink ref="PZE147" location="All!B1555" display="PSYK_SKSOPR" xr:uid="{2CEC2036-B2E2-4507-810F-D199D5C17DD2}"/>
    <hyperlink ref="PZM147" location="All!B1555" display="PSYK_SKSOPR" xr:uid="{C9279C47-9CC4-458A-AA71-A8AE811A2FBC}"/>
    <hyperlink ref="PZU147" location="All!B1555" display="PSYK_SKSOPR" xr:uid="{5068EB77-1FF4-4CF5-A598-9213C173E524}"/>
    <hyperlink ref="QAC147" location="All!B1555" display="PSYK_SKSOPR" xr:uid="{1D8AF0FB-2EDE-4B02-96E7-061524F1FB7C}"/>
    <hyperlink ref="QAK147" location="All!B1555" display="PSYK_SKSOPR" xr:uid="{56C3C638-6653-4990-AF0C-A4569FA95E69}"/>
    <hyperlink ref="QAS147" location="All!B1555" display="PSYK_SKSOPR" xr:uid="{9FC65142-42E0-4783-B2E2-DF30A93986F2}"/>
    <hyperlink ref="QBA147" location="All!B1555" display="PSYK_SKSOPR" xr:uid="{0C28E5C2-32DF-4D35-8A3F-C1F0BD1822DB}"/>
    <hyperlink ref="QBI147" location="All!B1555" display="PSYK_SKSOPR" xr:uid="{C47CC061-6FDE-4F66-8BF1-102D6274F2D5}"/>
    <hyperlink ref="QBQ147" location="All!B1555" display="PSYK_SKSOPR" xr:uid="{179BC34C-EE1C-4759-8564-8C34D53BFA17}"/>
    <hyperlink ref="QBY147" location="All!B1555" display="PSYK_SKSOPR" xr:uid="{192690B3-2DF4-40FC-8000-89B1C003F398}"/>
    <hyperlink ref="QCG147" location="All!B1555" display="PSYK_SKSOPR" xr:uid="{FB9F226F-2737-4733-AD2F-C079F0113B0E}"/>
    <hyperlink ref="QCO147" location="All!B1555" display="PSYK_SKSOPR" xr:uid="{F2FD220B-3D21-4F2C-9D7E-2363DF2B32CA}"/>
    <hyperlink ref="QCW147" location="All!B1555" display="PSYK_SKSOPR" xr:uid="{51BB8840-667F-4D5F-8F57-07CB883A6E6E}"/>
    <hyperlink ref="QDE147" location="All!B1555" display="PSYK_SKSOPR" xr:uid="{58876FCD-0D7C-4234-BCAE-00F8A5F01661}"/>
    <hyperlink ref="QDM147" location="All!B1555" display="PSYK_SKSOPR" xr:uid="{E202055F-5674-47B8-A50C-D431025B1D0D}"/>
    <hyperlink ref="QDU147" location="All!B1555" display="PSYK_SKSOPR" xr:uid="{5FE620D9-5B11-41D2-B09A-3762649D0ED1}"/>
    <hyperlink ref="QEC147" location="All!B1555" display="PSYK_SKSOPR" xr:uid="{EF668B46-0F68-47C8-A106-2E8E4163E429}"/>
    <hyperlink ref="QEK147" location="All!B1555" display="PSYK_SKSOPR" xr:uid="{3545ACA6-CE8D-4F76-97D0-BAC2C0B4B98B}"/>
    <hyperlink ref="QES147" location="All!B1555" display="PSYK_SKSOPR" xr:uid="{BBD7C63B-C875-4B97-84FB-9C111487287F}"/>
    <hyperlink ref="QFA147" location="All!B1555" display="PSYK_SKSOPR" xr:uid="{7E801738-CE87-4D55-BBE3-E586E8199D36}"/>
    <hyperlink ref="QFI147" location="All!B1555" display="PSYK_SKSOPR" xr:uid="{175E4D74-4C2F-46D0-B64C-F35CCEB81A33}"/>
    <hyperlink ref="QFQ147" location="All!B1555" display="PSYK_SKSOPR" xr:uid="{34361A27-27F2-4349-81C2-0B506F26E451}"/>
    <hyperlink ref="QFY147" location="All!B1555" display="PSYK_SKSOPR" xr:uid="{29D66952-C6CB-4B4D-BC85-4807223506CD}"/>
    <hyperlink ref="QGG147" location="All!B1555" display="PSYK_SKSOPR" xr:uid="{49D90533-39F6-4990-9F2F-9D8FAC9A4192}"/>
    <hyperlink ref="QGO147" location="All!B1555" display="PSYK_SKSOPR" xr:uid="{3D24D153-6DCE-4F7C-A67E-B7401E8ED9D7}"/>
    <hyperlink ref="QGW147" location="All!B1555" display="PSYK_SKSOPR" xr:uid="{FC506394-648B-4629-870E-78CC05DFFBCE}"/>
    <hyperlink ref="QHE147" location="All!B1555" display="PSYK_SKSOPR" xr:uid="{2720B06E-C5B5-49E4-8DD9-B38AE1DBDAA4}"/>
    <hyperlink ref="QHM147" location="All!B1555" display="PSYK_SKSOPR" xr:uid="{9B2BC54C-D785-40E9-9230-E37DA85B6B57}"/>
    <hyperlink ref="QHU147" location="All!B1555" display="PSYK_SKSOPR" xr:uid="{8A365F5D-0909-4D9D-BFDB-8396D403E38F}"/>
    <hyperlink ref="QIC147" location="All!B1555" display="PSYK_SKSOPR" xr:uid="{7D4C9BA4-3DBD-47F4-B2CB-4D5314E2A6CA}"/>
    <hyperlink ref="QIK147" location="All!B1555" display="PSYK_SKSOPR" xr:uid="{9D823A05-EDE7-4B28-9ABF-2AF8BB2B3211}"/>
    <hyperlink ref="QIS147" location="All!B1555" display="PSYK_SKSOPR" xr:uid="{4EDC48E8-FE40-4D6D-B023-70FC92FDAD52}"/>
    <hyperlink ref="QJA147" location="All!B1555" display="PSYK_SKSOPR" xr:uid="{7ADB1936-D694-4489-A3D9-24ACD20DC7DF}"/>
    <hyperlink ref="QJI147" location="All!B1555" display="PSYK_SKSOPR" xr:uid="{8E289A99-5D06-42AA-AF95-0414FCDBAE07}"/>
    <hyperlink ref="QJQ147" location="All!B1555" display="PSYK_SKSOPR" xr:uid="{F04E14E6-9CD3-4508-84A2-142D79B6ABCA}"/>
    <hyperlink ref="QJY147" location="All!B1555" display="PSYK_SKSOPR" xr:uid="{B00F8A40-F7FF-42A9-98ED-02FE0A0F63CF}"/>
    <hyperlink ref="QKG147" location="All!B1555" display="PSYK_SKSOPR" xr:uid="{B8299596-CB30-4324-ABFD-188832913F4E}"/>
    <hyperlink ref="QKO147" location="All!B1555" display="PSYK_SKSOPR" xr:uid="{5D87FA91-0403-486F-B857-442C5AEBE444}"/>
    <hyperlink ref="QKW147" location="All!B1555" display="PSYK_SKSOPR" xr:uid="{91BD6FCC-7F95-47F3-AC92-7FFE777B10CE}"/>
    <hyperlink ref="QLE147" location="All!B1555" display="PSYK_SKSOPR" xr:uid="{B067FF90-17EC-42E6-AFE1-E732135B9E9D}"/>
    <hyperlink ref="QLM147" location="All!B1555" display="PSYK_SKSOPR" xr:uid="{F916BCC3-ECDE-45CE-B73E-FE91B94482B7}"/>
    <hyperlink ref="QLU147" location="All!B1555" display="PSYK_SKSOPR" xr:uid="{CD327BB8-8E48-46D3-A084-27FD149DAA00}"/>
    <hyperlink ref="QMC147" location="All!B1555" display="PSYK_SKSOPR" xr:uid="{98F19AE8-12BE-43CE-9E4E-15C6BDBAEDB4}"/>
    <hyperlink ref="QMK147" location="All!B1555" display="PSYK_SKSOPR" xr:uid="{7DDBE4BA-AC59-442B-BAA9-909B346614D9}"/>
    <hyperlink ref="QMS147" location="All!B1555" display="PSYK_SKSOPR" xr:uid="{9AADC7A8-6BDD-4451-9C54-E29242E1A939}"/>
    <hyperlink ref="QNA147" location="All!B1555" display="PSYK_SKSOPR" xr:uid="{F71E15BE-72FE-4E15-A174-9D04EB60FE8C}"/>
    <hyperlink ref="QNI147" location="All!B1555" display="PSYK_SKSOPR" xr:uid="{ABAB661E-12AB-4358-AC50-690A8AD619D8}"/>
    <hyperlink ref="QNQ147" location="All!B1555" display="PSYK_SKSOPR" xr:uid="{FC3F0AE7-A2C9-4E06-BC24-6B5A04FFF5CA}"/>
    <hyperlink ref="QNY147" location="All!B1555" display="PSYK_SKSOPR" xr:uid="{D4EC66B0-24D0-4E8E-99E7-1D0F31BBBC19}"/>
    <hyperlink ref="QOG147" location="All!B1555" display="PSYK_SKSOPR" xr:uid="{F902549D-5F4D-4C82-821E-D5B782555BD7}"/>
    <hyperlink ref="QOO147" location="All!B1555" display="PSYK_SKSOPR" xr:uid="{26781DAD-B782-402B-82F5-A9C0DF1C6FBB}"/>
    <hyperlink ref="QOW147" location="All!B1555" display="PSYK_SKSOPR" xr:uid="{85B0FF7B-E797-4503-9DE9-232DDEA8B21F}"/>
    <hyperlink ref="QPE147" location="All!B1555" display="PSYK_SKSOPR" xr:uid="{DA149BB0-7132-4A79-B917-8A1DACCEB078}"/>
    <hyperlink ref="QPM147" location="All!B1555" display="PSYK_SKSOPR" xr:uid="{7F3D2321-CC66-4267-A354-3B3B981B1048}"/>
    <hyperlink ref="QPU147" location="All!B1555" display="PSYK_SKSOPR" xr:uid="{61C776DC-7A7E-4583-86C9-0BEF4417C848}"/>
    <hyperlink ref="QQC147" location="All!B1555" display="PSYK_SKSOPR" xr:uid="{2038BF9E-08FB-444E-A8F2-D46D8E611FF2}"/>
    <hyperlink ref="QQK147" location="All!B1555" display="PSYK_SKSOPR" xr:uid="{A8FB887F-B412-4A9D-9267-880FF5B343EB}"/>
    <hyperlink ref="QQS147" location="All!B1555" display="PSYK_SKSOPR" xr:uid="{70DBBD7A-6152-405C-B1F8-CCCF8B3E786F}"/>
    <hyperlink ref="QRA147" location="All!B1555" display="PSYK_SKSOPR" xr:uid="{79313CB0-80F7-4C4D-9ED1-9232CD99F637}"/>
    <hyperlink ref="QRI147" location="All!B1555" display="PSYK_SKSOPR" xr:uid="{78F20F61-5FED-4AB9-9EB8-386ECE1F240B}"/>
    <hyperlink ref="QRQ147" location="All!B1555" display="PSYK_SKSOPR" xr:uid="{323B34D8-FF13-4333-8C08-4B6AF475AFD9}"/>
    <hyperlink ref="QRY147" location="All!B1555" display="PSYK_SKSOPR" xr:uid="{9245A2CD-FEDC-493E-9F5D-916700EA35D7}"/>
    <hyperlink ref="QSG147" location="All!B1555" display="PSYK_SKSOPR" xr:uid="{AA223871-FB65-49FE-871E-70CE48953665}"/>
    <hyperlink ref="QSO147" location="All!B1555" display="PSYK_SKSOPR" xr:uid="{52745B15-FDBD-4C0F-8EDD-6212F25F59A8}"/>
    <hyperlink ref="QSW147" location="All!B1555" display="PSYK_SKSOPR" xr:uid="{BAF20914-874A-442A-9FCE-9FF22358A5F3}"/>
    <hyperlink ref="QTE147" location="All!B1555" display="PSYK_SKSOPR" xr:uid="{2386459F-4A8F-4F3B-AF46-C9072AC3363E}"/>
    <hyperlink ref="QTM147" location="All!B1555" display="PSYK_SKSOPR" xr:uid="{8E2F39D5-2EFD-481B-9887-47167CA55D80}"/>
    <hyperlink ref="QTU147" location="All!B1555" display="PSYK_SKSOPR" xr:uid="{7B4BB13C-A375-4782-BC99-9D26F79972E9}"/>
    <hyperlink ref="QUC147" location="All!B1555" display="PSYK_SKSOPR" xr:uid="{B4B32C90-152E-4D53-91D7-7F3010FFE66C}"/>
    <hyperlink ref="QUK147" location="All!B1555" display="PSYK_SKSOPR" xr:uid="{635E2C1C-0A46-444B-B822-FDED5BDA2E98}"/>
    <hyperlink ref="QUS147" location="All!B1555" display="PSYK_SKSOPR" xr:uid="{F06CA731-ADB4-41F0-BF4E-5AA5D45BFFA9}"/>
    <hyperlink ref="QVA147" location="All!B1555" display="PSYK_SKSOPR" xr:uid="{FBC0DF26-597C-4A67-8481-302AEFFA99EA}"/>
    <hyperlink ref="QVI147" location="All!B1555" display="PSYK_SKSOPR" xr:uid="{80E2A403-2256-452C-AB55-A07DC1E2C1BE}"/>
    <hyperlink ref="QVQ147" location="All!B1555" display="PSYK_SKSOPR" xr:uid="{1594FFA8-2C2B-4674-944D-B5F58CE97326}"/>
    <hyperlink ref="QVY147" location="All!B1555" display="PSYK_SKSOPR" xr:uid="{C5D5D765-15E1-4D39-988D-891C3FCA6F08}"/>
    <hyperlink ref="QWG147" location="All!B1555" display="PSYK_SKSOPR" xr:uid="{716C0AC9-04DE-4FA7-97F1-CB8A9283BE77}"/>
    <hyperlink ref="QWO147" location="All!B1555" display="PSYK_SKSOPR" xr:uid="{FDE6C8C0-8E80-4C0B-93A1-EBDB5BA8097A}"/>
    <hyperlink ref="QWW147" location="All!B1555" display="PSYK_SKSOPR" xr:uid="{245C86C6-47C6-4C20-A4E2-2942DC859719}"/>
    <hyperlink ref="QXE147" location="All!B1555" display="PSYK_SKSOPR" xr:uid="{14781849-0574-41B7-835B-47353FE76567}"/>
    <hyperlink ref="QXM147" location="All!B1555" display="PSYK_SKSOPR" xr:uid="{715FFEF7-E129-4BE4-86F7-FC27B7977903}"/>
    <hyperlink ref="QXU147" location="All!B1555" display="PSYK_SKSOPR" xr:uid="{9C767AA5-D374-48A8-B058-128DBCC978C3}"/>
    <hyperlink ref="QYC147" location="All!B1555" display="PSYK_SKSOPR" xr:uid="{08E62B50-C36F-4363-95C2-BC5AADEC5010}"/>
    <hyperlink ref="QYK147" location="All!B1555" display="PSYK_SKSOPR" xr:uid="{460F4DEC-ED33-48D8-8E2B-7E2276066D8C}"/>
    <hyperlink ref="QYS147" location="All!B1555" display="PSYK_SKSOPR" xr:uid="{B3C1A075-E9C5-4A12-AC98-F37E7337E1A2}"/>
    <hyperlink ref="QZA147" location="All!B1555" display="PSYK_SKSOPR" xr:uid="{0CF05B9C-2AB9-4C2F-AFE6-6B2901A19523}"/>
    <hyperlink ref="QZI147" location="All!B1555" display="PSYK_SKSOPR" xr:uid="{9D1E9179-F6FC-4A4E-BDFE-64A7B29852A8}"/>
    <hyperlink ref="QZQ147" location="All!B1555" display="PSYK_SKSOPR" xr:uid="{4B7D4B56-23B2-4BA1-8370-12DC7E23B065}"/>
    <hyperlink ref="QZY147" location="All!B1555" display="PSYK_SKSOPR" xr:uid="{56CC5FCE-0D9C-430C-8C6C-9F5585685C3B}"/>
    <hyperlink ref="RAG147" location="All!B1555" display="PSYK_SKSOPR" xr:uid="{07C28156-2854-4830-B3DD-D6386D2F5DC0}"/>
    <hyperlink ref="RAO147" location="All!B1555" display="PSYK_SKSOPR" xr:uid="{10175C45-C3CE-46EB-93C7-CFC40CC7FFEC}"/>
    <hyperlink ref="RAW147" location="All!B1555" display="PSYK_SKSOPR" xr:uid="{D877BEEF-53BB-4090-A7B1-EFFAD09C2289}"/>
    <hyperlink ref="RBE147" location="All!B1555" display="PSYK_SKSOPR" xr:uid="{73F9BEE4-30F2-447A-9DFD-D4DDC5946E95}"/>
    <hyperlink ref="RBM147" location="All!B1555" display="PSYK_SKSOPR" xr:uid="{A8601511-4472-48F7-A4D0-9ADBB28B3C98}"/>
    <hyperlink ref="RBU147" location="All!B1555" display="PSYK_SKSOPR" xr:uid="{EFD7E5A9-0C76-4F29-B0A5-C835536319D0}"/>
    <hyperlink ref="RCC147" location="All!B1555" display="PSYK_SKSOPR" xr:uid="{01BEFC6A-675F-4D23-9833-1BE200D6EAE6}"/>
    <hyperlink ref="RCK147" location="All!B1555" display="PSYK_SKSOPR" xr:uid="{3F39B6B8-82DC-4985-9B59-167233FEA1AC}"/>
    <hyperlink ref="RCS147" location="All!B1555" display="PSYK_SKSOPR" xr:uid="{52C55367-F888-438D-97D8-DBB093D831AB}"/>
    <hyperlink ref="RDA147" location="All!B1555" display="PSYK_SKSOPR" xr:uid="{15798479-B1BB-4403-B078-4E3927EBD323}"/>
    <hyperlink ref="RDI147" location="All!B1555" display="PSYK_SKSOPR" xr:uid="{50990096-310B-4DC3-AC43-48020369229C}"/>
    <hyperlink ref="RDQ147" location="All!B1555" display="PSYK_SKSOPR" xr:uid="{8C94A506-B5C5-4B51-B812-EE70BF581F4C}"/>
    <hyperlink ref="RDY147" location="All!B1555" display="PSYK_SKSOPR" xr:uid="{47BF1ACE-E149-4A3E-853E-3B0A3AAA481C}"/>
    <hyperlink ref="REG147" location="All!B1555" display="PSYK_SKSOPR" xr:uid="{807FE3D8-16AF-463D-90E0-8F80A5B2E309}"/>
    <hyperlink ref="REO147" location="All!B1555" display="PSYK_SKSOPR" xr:uid="{0AC54C21-C021-4555-B59E-B7EBD0E27D15}"/>
    <hyperlink ref="REW147" location="All!B1555" display="PSYK_SKSOPR" xr:uid="{8795383B-038D-4E19-9348-5BB074039307}"/>
    <hyperlink ref="RFE147" location="All!B1555" display="PSYK_SKSOPR" xr:uid="{5245A8B3-266E-41BB-8EBA-3D929CEF932D}"/>
    <hyperlink ref="RFM147" location="All!B1555" display="PSYK_SKSOPR" xr:uid="{1C037DE2-A198-46DF-9667-6DC826B8E0BC}"/>
    <hyperlink ref="RFU147" location="All!B1555" display="PSYK_SKSOPR" xr:uid="{44A541B6-9F07-4ADC-BDC3-F8B969D8A046}"/>
    <hyperlink ref="RGC147" location="All!B1555" display="PSYK_SKSOPR" xr:uid="{1DD22FF3-F196-43B9-9CFB-4020CEFDC28A}"/>
    <hyperlink ref="RGK147" location="All!B1555" display="PSYK_SKSOPR" xr:uid="{1F3E8378-FAB1-47C3-8700-53BC7F507667}"/>
    <hyperlink ref="RGS147" location="All!B1555" display="PSYK_SKSOPR" xr:uid="{A05966BC-1F91-4599-B48D-AA0A431CEA57}"/>
    <hyperlink ref="RHA147" location="All!B1555" display="PSYK_SKSOPR" xr:uid="{7B319CCC-FA79-481A-BFF9-DE35F2ADFBAA}"/>
    <hyperlink ref="RHI147" location="All!B1555" display="PSYK_SKSOPR" xr:uid="{E8B56015-52FD-4465-8E57-9CBFCAF742D0}"/>
    <hyperlink ref="RHQ147" location="All!B1555" display="PSYK_SKSOPR" xr:uid="{4FBF624B-DCDC-4E77-85CC-15378040E6D0}"/>
    <hyperlink ref="RHY147" location="All!B1555" display="PSYK_SKSOPR" xr:uid="{C7B3EFB5-65D6-4967-9C34-505EE6EA5C26}"/>
    <hyperlink ref="RIG147" location="All!B1555" display="PSYK_SKSOPR" xr:uid="{F23D7C4E-BDD9-4504-9FE4-9AD50401E9FA}"/>
    <hyperlink ref="RIO147" location="All!B1555" display="PSYK_SKSOPR" xr:uid="{F1733A4E-352E-46D8-9358-A988CC4CDF72}"/>
    <hyperlink ref="RIW147" location="All!B1555" display="PSYK_SKSOPR" xr:uid="{7E092D29-6B54-4D72-A0AE-3228E4F47EFE}"/>
    <hyperlink ref="RJE147" location="All!B1555" display="PSYK_SKSOPR" xr:uid="{5464D431-5CE5-4518-826C-D46DBE7E6FED}"/>
    <hyperlink ref="RJM147" location="All!B1555" display="PSYK_SKSOPR" xr:uid="{9DD67F86-44D3-47B9-9CA5-89940807178D}"/>
    <hyperlink ref="RJU147" location="All!B1555" display="PSYK_SKSOPR" xr:uid="{4565843B-4F01-4957-8A03-99FE65831320}"/>
    <hyperlink ref="RKC147" location="All!B1555" display="PSYK_SKSOPR" xr:uid="{16E649C7-95A6-47CF-A83C-3C535786116F}"/>
    <hyperlink ref="RKK147" location="All!B1555" display="PSYK_SKSOPR" xr:uid="{59F37DE7-C5FE-4752-BED6-8409B8861BC8}"/>
    <hyperlink ref="RKS147" location="All!B1555" display="PSYK_SKSOPR" xr:uid="{A9DEF940-339D-482E-A754-C6C6E6E4EDA3}"/>
    <hyperlink ref="RLA147" location="All!B1555" display="PSYK_SKSOPR" xr:uid="{A9E1D50F-052A-4AEB-BC7C-6858F4E2DBC2}"/>
    <hyperlink ref="RLI147" location="All!B1555" display="PSYK_SKSOPR" xr:uid="{1349331A-21FD-4FDA-AF12-54E3476C75A1}"/>
    <hyperlink ref="RLQ147" location="All!B1555" display="PSYK_SKSOPR" xr:uid="{F8F759F0-D08E-42AB-9EF8-897ADFE56FA7}"/>
    <hyperlink ref="RLY147" location="All!B1555" display="PSYK_SKSOPR" xr:uid="{284DDED5-CE60-489E-955C-B6D23ECCC640}"/>
    <hyperlink ref="RMG147" location="All!B1555" display="PSYK_SKSOPR" xr:uid="{7C68AAE4-48D6-4101-8577-9CCA92457931}"/>
    <hyperlink ref="RMO147" location="All!B1555" display="PSYK_SKSOPR" xr:uid="{AFBA3BB0-6249-4026-9AF6-659218E3ABCD}"/>
    <hyperlink ref="RMW147" location="All!B1555" display="PSYK_SKSOPR" xr:uid="{7285CE77-EC68-45B1-B3DC-67DF97F59BB7}"/>
    <hyperlink ref="RNE147" location="All!B1555" display="PSYK_SKSOPR" xr:uid="{34F79184-5946-410E-987C-9C2686BD2CA1}"/>
    <hyperlink ref="RNM147" location="All!B1555" display="PSYK_SKSOPR" xr:uid="{87EA8D50-B5D2-43ED-BF20-C1A248C29B6B}"/>
    <hyperlink ref="RNU147" location="All!B1555" display="PSYK_SKSOPR" xr:uid="{D84F91FE-2E01-4940-90BE-44CAD56A4B10}"/>
    <hyperlink ref="ROC147" location="All!B1555" display="PSYK_SKSOPR" xr:uid="{A193814F-585D-4F28-B47B-6D89101D7D89}"/>
    <hyperlink ref="ROK147" location="All!B1555" display="PSYK_SKSOPR" xr:uid="{FA37A020-9E07-4C6A-943A-73230A0DA437}"/>
    <hyperlink ref="ROS147" location="All!B1555" display="PSYK_SKSOPR" xr:uid="{BAC327FC-A91A-4620-A846-4EA70382F6D4}"/>
    <hyperlink ref="RPA147" location="All!B1555" display="PSYK_SKSOPR" xr:uid="{D6DDF4B9-DCB7-4486-B192-6B2FCA0A6431}"/>
    <hyperlink ref="RPI147" location="All!B1555" display="PSYK_SKSOPR" xr:uid="{6936154F-4FD6-453D-AE6A-C158407D6720}"/>
    <hyperlink ref="RPQ147" location="All!B1555" display="PSYK_SKSOPR" xr:uid="{8AE6DB8E-8CE3-4EF8-9323-EE1D74407952}"/>
    <hyperlink ref="RPY147" location="All!B1555" display="PSYK_SKSOPR" xr:uid="{D5D75687-E4CC-4AC5-B708-78AEB1A5627A}"/>
    <hyperlink ref="RQG147" location="All!B1555" display="PSYK_SKSOPR" xr:uid="{4B0D9E15-0E15-41AE-BD41-AE868C266C8B}"/>
    <hyperlink ref="RQO147" location="All!B1555" display="PSYK_SKSOPR" xr:uid="{A69A7C15-5AA0-4F77-A46A-1B10B210B10F}"/>
    <hyperlink ref="RQW147" location="All!B1555" display="PSYK_SKSOPR" xr:uid="{67AB45C9-C3AE-4005-A499-325C319BC046}"/>
    <hyperlink ref="RRE147" location="All!B1555" display="PSYK_SKSOPR" xr:uid="{D018A845-376C-47EF-B0B1-D819FD078F97}"/>
    <hyperlink ref="RRM147" location="All!B1555" display="PSYK_SKSOPR" xr:uid="{97F165CD-CE6A-4BE0-9040-EF4043EBCD9E}"/>
    <hyperlink ref="RRU147" location="All!B1555" display="PSYK_SKSOPR" xr:uid="{251DC325-C950-4CB4-87A1-4F42296AEB08}"/>
    <hyperlink ref="RSC147" location="All!B1555" display="PSYK_SKSOPR" xr:uid="{950374DE-DB9A-4BE1-AA56-9826DC5C5B8A}"/>
    <hyperlink ref="RSK147" location="All!B1555" display="PSYK_SKSOPR" xr:uid="{4DB7768C-376A-4D2C-9239-F5AF135658C7}"/>
    <hyperlink ref="RSS147" location="All!B1555" display="PSYK_SKSOPR" xr:uid="{D5C1FED4-C5C7-473C-89BF-69CB5EF5C4A1}"/>
    <hyperlink ref="RTA147" location="All!B1555" display="PSYK_SKSOPR" xr:uid="{C93C7AB8-5DAC-49FE-A3EF-F258E1891BEB}"/>
    <hyperlink ref="RTI147" location="All!B1555" display="PSYK_SKSOPR" xr:uid="{620330B0-5674-4458-9262-617DAE3E6049}"/>
    <hyperlink ref="RTQ147" location="All!B1555" display="PSYK_SKSOPR" xr:uid="{3DBE2EFD-349F-4346-8FF6-F7F4D8AC007E}"/>
    <hyperlink ref="RTY147" location="All!B1555" display="PSYK_SKSOPR" xr:uid="{432968F4-C8EB-4545-AF78-4CFCE3227309}"/>
    <hyperlink ref="RUG147" location="All!B1555" display="PSYK_SKSOPR" xr:uid="{D591336D-BA39-4445-8303-27B03E6B030A}"/>
    <hyperlink ref="RUO147" location="All!B1555" display="PSYK_SKSOPR" xr:uid="{7F02BF30-CAB5-4042-AD6C-6C3386AD2E9A}"/>
    <hyperlink ref="RUW147" location="All!B1555" display="PSYK_SKSOPR" xr:uid="{D08A2555-E2D5-4474-8D49-DE76F8CA9BCE}"/>
    <hyperlink ref="RVE147" location="All!B1555" display="PSYK_SKSOPR" xr:uid="{36EF6F10-0C74-411C-9E4F-051678F4055A}"/>
    <hyperlink ref="RVM147" location="All!B1555" display="PSYK_SKSOPR" xr:uid="{B778C184-B084-4E72-BD9F-9A394878154C}"/>
    <hyperlink ref="RVU147" location="All!B1555" display="PSYK_SKSOPR" xr:uid="{F2A1ECA0-687B-45E0-AD85-281427033F50}"/>
    <hyperlink ref="RWC147" location="All!B1555" display="PSYK_SKSOPR" xr:uid="{E63F8566-F9EB-4C42-BB34-C726AD807CBB}"/>
    <hyperlink ref="RWK147" location="All!B1555" display="PSYK_SKSOPR" xr:uid="{BF98BCC8-43A9-4782-94AD-A86C5DE101A6}"/>
    <hyperlink ref="RWS147" location="All!B1555" display="PSYK_SKSOPR" xr:uid="{F3F7A831-7339-4F61-84D0-F113C906DF4E}"/>
    <hyperlink ref="RXA147" location="All!B1555" display="PSYK_SKSOPR" xr:uid="{023D658C-CA6E-4194-8F6E-ED569B6683FA}"/>
    <hyperlink ref="RXI147" location="All!B1555" display="PSYK_SKSOPR" xr:uid="{AEA2A687-8AA4-46F4-9ED4-5D1A5C24CDBD}"/>
    <hyperlink ref="RXQ147" location="All!B1555" display="PSYK_SKSOPR" xr:uid="{B975068E-6616-405C-B815-C98F6A736123}"/>
    <hyperlink ref="RXY147" location="All!B1555" display="PSYK_SKSOPR" xr:uid="{4DA522CB-6457-4E22-A97C-4F1EF8DE1E63}"/>
    <hyperlink ref="RYG147" location="All!B1555" display="PSYK_SKSOPR" xr:uid="{555BF2FE-0191-4F30-B84D-F1BF40668A86}"/>
    <hyperlink ref="RYO147" location="All!B1555" display="PSYK_SKSOPR" xr:uid="{4DA2448E-CBDE-4E42-B62C-568CEFA16E75}"/>
    <hyperlink ref="RYW147" location="All!B1555" display="PSYK_SKSOPR" xr:uid="{F1D6319D-E931-40DA-A75D-F122621FF4BB}"/>
    <hyperlink ref="RZE147" location="All!B1555" display="PSYK_SKSOPR" xr:uid="{88EB66F2-5ECE-428A-8F8D-6A1A3EC52E97}"/>
    <hyperlink ref="RZM147" location="All!B1555" display="PSYK_SKSOPR" xr:uid="{0EC7D983-64B3-487B-AC82-3BBE66DD54D8}"/>
    <hyperlink ref="RZU147" location="All!B1555" display="PSYK_SKSOPR" xr:uid="{DF9B740A-9CB5-4489-8B7A-7DDFD0F4080C}"/>
    <hyperlink ref="SAC147" location="All!B1555" display="PSYK_SKSOPR" xr:uid="{A754374E-1D32-4D12-AF85-CCBE9D5DC2C0}"/>
    <hyperlink ref="SAK147" location="All!B1555" display="PSYK_SKSOPR" xr:uid="{2EFCBBDA-2785-4C75-B789-EDB255FD6E05}"/>
    <hyperlink ref="SAS147" location="All!B1555" display="PSYK_SKSOPR" xr:uid="{7EB0E2B9-C346-415C-9ABB-328AB7B27F0B}"/>
    <hyperlink ref="SBA147" location="All!B1555" display="PSYK_SKSOPR" xr:uid="{64A3F8D9-8749-4C4A-A773-66F261FF6B13}"/>
    <hyperlink ref="SBI147" location="All!B1555" display="PSYK_SKSOPR" xr:uid="{6F1DA5B1-1954-423A-AD18-B362FC217E2E}"/>
    <hyperlink ref="SBQ147" location="All!B1555" display="PSYK_SKSOPR" xr:uid="{1237A884-AEDE-446F-BB42-3B2B36358D42}"/>
    <hyperlink ref="SBY147" location="All!B1555" display="PSYK_SKSOPR" xr:uid="{83F80F56-9793-4C13-A688-E76D90C02FD5}"/>
    <hyperlink ref="SCG147" location="All!B1555" display="PSYK_SKSOPR" xr:uid="{783F3E4F-E678-4470-82FC-9CF81895BC07}"/>
    <hyperlink ref="SCO147" location="All!B1555" display="PSYK_SKSOPR" xr:uid="{933BDC98-1FB9-4167-BEAD-D70C92CB71BC}"/>
    <hyperlink ref="SCW147" location="All!B1555" display="PSYK_SKSOPR" xr:uid="{F6AB5880-958F-43EB-A5C5-1C5FBE77E48B}"/>
    <hyperlink ref="SDE147" location="All!B1555" display="PSYK_SKSOPR" xr:uid="{32F23BDE-4860-42A3-8AEC-324BA684A581}"/>
    <hyperlink ref="SDM147" location="All!B1555" display="PSYK_SKSOPR" xr:uid="{C30DECE2-8537-4089-9E8E-7A34316237C8}"/>
    <hyperlink ref="SDU147" location="All!B1555" display="PSYK_SKSOPR" xr:uid="{15940E8F-8555-408D-9ECD-274F6C8EFFEF}"/>
    <hyperlink ref="SEC147" location="All!B1555" display="PSYK_SKSOPR" xr:uid="{60D15D42-3C38-489D-8AE7-57520E48F6B5}"/>
    <hyperlink ref="SEK147" location="All!B1555" display="PSYK_SKSOPR" xr:uid="{DACC9935-A5DA-485E-8D9C-856A04A07ADE}"/>
    <hyperlink ref="SES147" location="All!B1555" display="PSYK_SKSOPR" xr:uid="{FBA0DB57-29DB-4845-AF02-F9C518B3E573}"/>
    <hyperlink ref="SFA147" location="All!B1555" display="PSYK_SKSOPR" xr:uid="{2A128114-276E-4F40-A421-591852AF5C83}"/>
    <hyperlink ref="SFI147" location="All!B1555" display="PSYK_SKSOPR" xr:uid="{81E0DE01-74D1-4539-8D07-6C3B2C9591A2}"/>
    <hyperlink ref="SFQ147" location="All!B1555" display="PSYK_SKSOPR" xr:uid="{C8BB34C5-A5ED-476C-B282-E0C7D4412C90}"/>
    <hyperlink ref="SFY147" location="All!B1555" display="PSYK_SKSOPR" xr:uid="{63E01EF5-0C32-48F4-972D-BE829BA262B0}"/>
    <hyperlink ref="SGG147" location="All!B1555" display="PSYK_SKSOPR" xr:uid="{9855A558-EB3D-4447-821D-1A97200475EC}"/>
    <hyperlink ref="SGO147" location="All!B1555" display="PSYK_SKSOPR" xr:uid="{5EC601EB-2276-48CF-9993-E03C9BEEC0E4}"/>
    <hyperlink ref="SGW147" location="All!B1555" display="PSYK_SKSOPR" xr:uid="{7FCAD26B-D6FC-4694-AAB2-8FD70C11DE95}"/>
    <hyperlink ref="SHE147" location="All!B1555" display="PSYK_SKSOPR" xr:uid="{C0DF650D-7E11-4D8C-B6E5-4CD438FD256D}"/>
    <hyperlink ref="SHM147" location="All!B1555" display="PSYK_SKSOPR" xr:uid="{31683483-51DC-4EB3-BE06-A01DF749C73C}"/>
    <hyperlink ref="SHU147" location="All!B1555" display="PSYK_SKSOPR" xr:uid="{71AA3417-0339-4767-8FAA-0E329AD4E063}"/>
    <hyperlink ref="SIC147" location="All!B1555" display="PSYK_SKSOPR" xr:uid="{45F5E373-3595-4BB3-B856-2D89F07DC91C}"/>
    <hyperlink ref="SIK147" location="All!B1555" display="PSYK_SKSOPR" xr:uid="{6B822DE1-6B73-4FEA-A4B5-C963E608C498}"/>
    <hyperlink ref="SIS147" location="All!B1555" display="PSYK_SKSOPR" xr:uid="{BE47E6D3-D82E-409D-968A-E7A7C3EDC621}"/>
    <hyperlink ref="SJA147" location="All!B1555" display="PSYK_SKSOPR" xr:uid="{787A32AC-4B45-493B-B2B7-E821365E5DE2}"/>
    <hyperlink ref="SJI147" location="All!B1555" display="PSYK_SKSOPR" xr:uid="{878AE187-6C3E-4E7B-B488-7AF620F4C84B}"/>
    <hyperlink ref="SJQ147" location="All!B1555" display="PSYK_SKSOPR" xr:uid="{430F220E-25F9-4BA2-A05F-469B11AF71CA}"/>
    <hyperlink ref="SJY147" location="All!B1555" display="PSYK_SKSOPR" xr:uid="{A75C9162-68EF-4D70-BF95-F0B5E85B6181}"/>
    <hyperlink ref="SKG147" location="All!B1555" display="PSYK_SKSOPR" xr:uid="{B5A79AEB-4B80-4B5E-9F01-0537D7705831}"/>
    <hyperlink ref="SKO147" location="All!B1555" display="PSYK_SKSOPR" xr:uid="{09635E6C-8DC0-4B35-B9A4-234E78AEC2EE}"/>
    <hyperlink ref="SKW147" location="All!B1555" display="PSYK_SKSOPR" xr:uid="{8441BB7B-49C4-4E91-94E7-879BDC717FA7}"/>
    <hyperlink ref="SLE147" location="All!B1555" display="PSYK_SKSOPR" xr:uid="{5346D215-E4A0-46DC-ABAB-851BCC8A591B}"/>
    <hyperlink ref="SLM147" location="All!B1555" display="PSYK_SKSOPR" xr:uid="{0DFD313C-9DA5-46A5-8E65-33E0BB922110}"/>
    <hyperlink ref="SLU147" location="All!B1555" display="PSYK_SKSOPR" xr:uid="{4309A95E-5DF8-4130-A9D6-A149B014873A}"/>
    <hyperlink ref="SMC147" location="All!B1555" display="PSYK_SKSOPR" xr:uid="{1D27C0E2-E3A3-40A4-BB96-1CE09B2EBF40}"/>
    <hyperlink ref="SMK147" location="All!B1555" display="PSYK_SKSOPR" xr:uid="{914BC3C9-A478-40EC-974F-E43B3114CA4F}"/>
    <hyperlink ref="SMS147" location="All!B1555" display="PSYK_SKSOPR" xr:uid="{549014C8-C573-428A-9574-BC25B79B4370}"/>
    <hyperlink ref="SNA147" location="All!B1555" display="PSYK_SKSOPR" xr:uid="{4BA46B9C-4CF1-4641-BA4E-06785302A58B}"/>
    <hyperlink ref="SNI147" location="All!B1555" display="PSYK_SKSOPR" xr:uid="{FFCEDF4F-A22A-4D94-9810-6B8779F8BF16}"/>
    <hyperlink ref="SNQ147" location="All!B1555" display="PSYK_SKSOPR" xr:uid="{44512E9D-0D5C-4ACA-BD5A-1D24E45131CC}"/>
    <hyperlink ref="SNY147" location="All!B1555" display="PSYK_SKSOPR" xr:uid="{421FBA93-2DF3-4B8C-85E8-0DF3C068A864}"/>
    <hyperlink ref="SOG147" location="All!B1555" display="PSYK_SKSOPR" xr:uid="{6C7F1F00-0768-4CE6-A569-F6CFFF8EF10C}"/>
    <hyperlink ref="SOO147" location="All!B1555" display="PSYK_SKSOPR" xr:uid="{E7CC7C6A-9751-41AD-895E-DCABCD068FBB}"/>
    <hyperlink ref="SOW147" location="All!B1555" display="PSYK_SKSOPR" xr:uid="{806858FD-7032-449B-9DFF-1DCB241C1BD8}"/>
    <hyperlink ref="SPE147" location="All!B1555" display="PSYK_SKSOPR" xr:uid="{BCEF4A59-02AA-4C3B-B58C-B2339D919919}"/>
    <hyperlink ref="SPM147" location="All!B1555" display="PSYK_SKSOPR" xr:uid="{B067AFAD-C283-4A4D-892A-F6943653322A}"/>
    <hyperlink ref="SPU147" location="All!B1555" display="PSYK_SKSOPR" xr:uid="{86AB3036-A574-440E-9F72-948C5348CBAB}"/>
    <hyperlink ref="SQC147" location="All!B1555" display="PSYK_SKSOPR" xr:uid="{445C39F0-78C7-4471-816D-2C806A681F97}"/>
    <hyperlink ref="SQK147" location="All!B1555" display="PSYK_SKSOPR" xr:uid="{C3F630A3-4F25-48C7-BF3B-BBCDE0330B2F}"/>
    <hyperlink ref="SQS147" location="All!B1555" display="PSYK_SKSOPR" xr:uid="{DF18F0D0-4F71-474D-8ED6-0B412F89CEBE}"/>
    <hyperlink ref="SRA147" location="All!B1555" display="PSYK_SKSOPR" xr:uid="{529731D4-0F9D-4FD5-A2B5-767D20349EAD}"/>
    <hyperlink ref="SRI147" location="All!B1555" display="PSYK_SKSOPR" xr:uid="{9E3912EB-31AE-4192-A08E-9DDDBC012542}"/>
    <hyperlink ref="SRQ147" location="All!B1555" display="PSYK_SKSOPR" xr:uid="{6DD6DD1E-B8E0-4C1E-82E7-43BA14A90BDC}"/>
    <hyperlink ref="SRY147" location="All!B1555" display="PSYK_SKSOPR" xr:uid="{C5445441-FD57-46D7-BD13-EE7192F48EF9}"/>
    <hyperlink ref="SSG147" location="All!B1555" display="PSYK_SKSOPR" xr:uid="{67B0D8F5-CB50-4C30-ABA2-619402389AFA}"/>
    <hyperlink ref="SSO147" location="All!B1555" display="PSYK_SKSOPR" xr:uid="{B6556BA3-E465-441D-A5D2-CB0E6B5FF6F1}"/>
    <hyperlink ref="SSW147" location="All!B1555" display="PSYK_SKSOPR" xr:uid="{00FA4D23-B215-4B3C-9A42-447B90F1ABB5}"/>
    <hyperlink ref="STE147" location="All!B1555" display="PSYK_SKSOPR" xr:uid="{006F34EE-5C19-4DD4-82A3-68AC9DF79CBE}"/>
    <hyperlink ref="STM147" location="All!B1555" display="PSYK_SKSOPR" xr:uid="{8A3DA724-672B-4072-847E-2FCD88D39015}"/>
    <hyperlink ref="STU147" location="All!B1555" display="PSYK_SKSOPR" xr:uid="{12094442-C1A6-40A5-A1BC-3A60DB7F5009}"/>
    <hyperlink ref="SUC147" location="All!B1555" display="PSYK_SKSOPR" xr:uid="{641F2510-FA9A-40F5-A71D-E170882B16B2}"/>
    <hyperlink ref="SUK147" location="All!B1555" display="PSYK_SKSOPR" xr:uid="{3BACE751-AFEB-49CB-B9BF-C842BF373F63}"/>
    <hyperlink ref="SUS147" location="All!B1555" display="PSYK_SKSOPR" xr:uid="{EB1837E3-D027-4555-AC2A-2A4AD4C91FE4}"/>
    <hyperlink ref="SVA147" location="All!B1555" display="PSYK_SKSOPR" xr:uid="{32388310-D244-4A2C-A6AA-BA83E57CE1B7}"/>
    <hyperlink ref="SVI147" location="All!B1555" display="PSYK_SKSOPR" xr:uid="{7C918BB8-4FBF-4093-94B8-E442112B80B7}"/>
    <hyperlink ref="SVQ147" location="All!B1555" display="PSYK_SKSOPR" xr:uid="{8FF7D9DB-71B4-460F-B831-3C3414BC3D43}"/>
    <hyperlink ref="SVY147" location="All!B1555" display="PSYK_SKSOPR" xr:uid="{FE0FAC1B-3044-4CA9-B2B3-441E37A31B99}"/>
    <hyperlink ref="SWG147" location="All!B1555" display="PSYK_SKSOPR" xr:uid="{380E6137-8C51-46DB-96A7-A5D98D1C7550}"/>
    <hyperlink ref="SWO147" location="All!B1555" display="PSYK_SKSOPR" xr:uid="{DF0E4F27-5888-4C63-B1C0-F0127E232DE7}"/>
    <hyperlink ref="SWW147" location="All!B1555" display="PSYK_SKSOPR" xr:uid="{11DBC35C-DB8C-42D6-BE53-0DA1BA28BAE0}"/>
    <hyperlink ref="SXE147" location="All!B1555" display="PSYK_SKSOPR" xr:uid="{AB8A41EA-8ABF-4395-B77C-A9EB78D339B6}"/>
    <hyperlink ref="SXM147" location="All!B1555" display="PSYK_SKSOPR" xr:uid="{3414DBB1-E839-4365-B15B-F6BAD14343EB}"/>
    <hyperlink ref="SXU147" location="All!B1555" display="PSYK_SKSOPR" xr:uid="{EDB37641-44D0-47D2-8B64-04039E46B524}"/>
    <hyperlink ref="SYC147" location="All!B1555" display="PSYK_SKSOPR" xr:uid="{39995AD3-702A-4D3C-BBEE-0360C35ED6C0}"/>
    <hyperlink ref="SYK147" location="All!B1555" display="PSYK_SKSOPR" xr:uid="{7567E7A7-1054-425E-A966-74B11F2DA98C}"/>
    <hyperlink ref="SYS147" location="All!B1555" display="PSYK_SKSOPR" xr:uid="{1505BE31-3EBB-4C72-B404-FD538D66DD02}"/>
    <hyperlink ref="SZA147" location="All!B1555" display="PSYK_SKSOPR" xr:uid="{41926844-4C27-4E46-8C6F-EC1AFD5DEB9E}"/>
    <hyperlink ref="SZI147" location="All!B1555" display="PSYK_SKSOPR" xr:uid="{AD0FECB7-05DB-47FD-98C5-167DD0EF8E40}"/>
    <hyperlink ref="SZQ147" location="All!B1555" display="PSYK_SKSOPR" xr:uid="{A4AD6BC1-35E3-4624-9C24-913BC84C18A3}"/>
    <hyperlink ref="SZY147" location="All!B1555" display="PSYK_SKSOPR" xr:uid="{76BEEB6C-5418-4888-9A04-1D866F5C9028}"/>
    <hyperlink ref="TAG147" location="All!B1555" display="PSYK_SKSOPR" xr:uid="{FE7F0446-F396-41DC-AB68-E3093A1C814B}"/>
    <hyperlink ref="TAO147" location="All!B1555" display="PSYK_SKSOPR" xr:uid="{49972AD0-D6C9-400B-9B73-9134D791CD01}"/>
    <hyperlink ref="TAW147" location="All!B1555" display="PSYK_SKSOPR" xr:uid="{F25047BA-0CF9-4B45-B1DA-E85F4A3DBE44}"/>
    <hyperlink ref="TBE147" location="All!B1555" display="PSYK_SKSOPR" xr:uid="{988B9D97-4B29-411A-860D-CBF8315BE3EC}"/>
    <hyperlink ref="TBM147" location="All!B1555" display="PSYK_SKSOPR" xr:uid="{420AC298-F5C1-493A-A20C-0EA844AE2B37}"/>
    <hyperlink ref="TBU147" location="All!B1555" display="PSYK_SKSOPR" xr:uid="{3F944231-EF65-4ADD-8E38-377CEC0DDADF}"/>
    <hyperlink ref="TCC147" location="All!B1555" display="PSYK_SKSOPR" xr:uid="{7D792079-337F-4339-BAD9-43E5760E0C59}"/>
    <hyperlink ref="TCK147" location="All!B1555" display="PSYK_SKSOPR" xr:uid="{DB11F778-AB94-44E7-9087-EE2FE0CAC515}"/>
    <hyperlink ref="TCS147" location="All!B1555" display="PSYK_SKSOPR" xr:uid="{DCE37385-8F2A-4EBF-B385-C55AE4D2A832}"/>
    <hyperlink ref="TDA147" location="All!B1555" display="PSYK_SKSOPR" xr:uid="{81F98393-5CF4-418C-BB21-E1B3C1AE361F}"/>
    <hyperlink ref="TDI147" location="All!B1555" display="PSYK_SKSOPR" xr:uid="{FCD4DBEA-32B0-4E78-88B2-EF1C557C2AEB}"/>
    <hyperlink ref="TDQ147" location="All!B1555" display="PSYK_SKSOPR" xr:uid="{C20FBDDA-F8EC-46A3-9999-8BC4F5E3027E}"/>
    <hyperlink ref="TDY147" location="All!B1555" display="PSYK_SKSOPR" xr:uid="{D399C5BE-8E98-4061-9AF9-FFC0E4A7CE59}"/>
    <hyperlink ref="TEG147" location="All!B1555" display="PSYK_SKSOPR" xr:uid="{55FBC275-81BD-4090-89A1-D36211539C1A}"/>
    <hyperlink ref="TEO147" location="All!B1555" display="PSYK_SKSOPR" xr:uid="{BBA620A2-AA7B-49B9-BF60-3CE717881EF6}"/>
    <hyperlink ref="TEW147" location="All!B1555" display="PSYK_SKSOPR" xr:uid="{6FEBFA40-9BB6-4AF7-9AC5-3B8E06A51471}"/>
    <hyperlink ref="TFE147" location="All!B1555" display="PSYK_SKSOPR" xr:uid="{AF869F43-5F2D-43E4-AA29-35E8DA06B315}"/>
    <hyperlink ref="TFM147" location="All!B1555" display="PSYK_SKSOPR" xr:uid="{9262D018-8692-4776-ADF7-C219E86D3384}"/>
    <hyperlink ref="TFU147" location="All!B1555" display="PSYK_SKSOPR" xr:uid="{4B0030F3-096F-48DD-8C0A-CE8456625641}"/>
    <hyperlink ref="TGC147" location="All!B1555" display="PSYK_SKSOPR" xr:uid="{266EF923-00DE-4E85-90D3-8D30D0A4504E}"/>
    <hyperlink ref="TGK147" location="All!B1555" display="PSYK_SKSOPR" xr:uid="{312802F7-4944-4B87-8615-03E7F4CC577F}"/>
    <hyperlink ref="TGS147" location="All!B1555" display="PSYK_SKSOPR" xr:uid="{B630DCA5-22DA-4B99-A1B5-1D6DFE8B7828}"/>
    <hyperlink ref="THA147" location="All!B1555" display="PSYK_SKSOPR" xr:uid="{3785F873-C051-42AF-BD1A-9D5448F6155A}"/>
    <hyperlink ref="THI147" location="All!B1555" display="PSYK_SKSOPR" xr:uid="{49D2F53C-87E9-4C25-8CB8-BE6F771335C1}"/>
    <hyperlink ref="THQ147" location="All!B1555" display="PSYK_SKSOPR" xr:uid="{647AAEA8-1E5F-4467-94AB-5EF4C2FE692C}"/>
    <hyperlink ref="THY147" location="All!B1555" display="PSYK_SKSOPR" xr:uid="{41A96F6E-9AE5-4937-A913-8CBBDC214C5A}"/>
    <hyperlink ref="TIG147" location="All!B1555" display="PSYK_SKSOPR" xr:uid="{56A46113-1F70-4C6C-BF52-60857E1ACC20}"/>
    <hyperlink ref="TIO147" location="All!B1555" display="PSYK_SKSOPR" xr:uid="{1A4C6184-CDD6-456D-BFCE-B42EF0368BF2}"/>
    <hyperlink ref="TIW147" location="All!B1555" display="PSYK_SKSOPR" xr:uid="{22F3C760-F32C-43EB-B685-19ABF51DA27A}"/>
    <hyperlink ref="TJE147" location="All!B1555" display="PSYK_SKSOPR" xr:uid="{9A16E910-10A5-4EFF-A23D-DBE3047C0DF0}"/>
    <hyperlink ref="TJM147" location="All!B1555" display="PSYK_SKSOPR" xr:uid="{F10B1447-D680-4236-B656-A092892CD970}"/>
    <hyperlink ref="TJU147" location="All!B1555" display="PSYK_SKSOPR" xr:uid="{1AD21F30-5391-4D96-91F2-CF06E6F2B705}"/>
    <hyperlink ref="TKC147" location="All!B1555" display="PSYK_SKSOPR" xr:uid="{C86CA1E9-0095-4ABE-8686-14CE97B2702B}"/>
    <hyperlink ref="TKK147" location="All!B1555" display="PSYK_SKSOPR" xr:uid="{221B8324-74F3-4119-8040-CB4CCFBC3A4F}"/>
    <hyperlink ref="TKS147" location="All!B1555" display="PSYK_SKSOPR" xr:uid="{1A2772EE-AAB9-46A2-BD33-3746A7D90E91}"/>
    <hyperlink ref="TLA147" location="All!B1555" display="PSYK_SKSOPR" xr:uid="{F2F6D38B-A1A6-4178-AAF9-F845EE2E3814}"/>
    <hyperlink ref="TLI147" location="All!B1555" display="PSYK_SKSOPR" xr:uid="{073F4A26-7744-4E94-8140-6207C19366C8}"/>
    <hyperlink ref="TLQ147" location="All!B1555" display="PSYK_SKSOPR" xr:uid="{FD196C3B-AD03-4A87-838A-B439310451B6}"/>
    <hyperlink ref="TLY147" location="All!B1555" display="PSYK_SKSOPR" xr:uid="{BFEA9416-17B2-4740-86C6-0A7D26F9117E}"/>
    <hyperlink ref="TMG147" location="All!B1555" display="PSYK_SKSOPR" xr:uid="{373DED4E-9882-4EF4-82F3-7567FC6AD43F}"/>
    <hyperlink ref="TMO147" location="All!B1555" display="PSYK_SKSOPR" xr:uid="{C7F65537-2DE8-4AD1-BF8E-A9D77006B4D9}"/>
    <hyperlink ref="TMW147" location="All!B1555" display="PSYK_SKSOPR" xr:uid="{ACC4E29E-4989-4BC9-BDA5-D27D250B138C}"/>
    <hyperlink ref="TNE147" location="All!B1555" display="PSYK_SKSOPR" xr:uid="{B7F3A75D-B9C5-483A-8A44-F362BA03D3C2}"/>
    <hyperlink ref="TNM147" location="All!B1555" display="PSYK_SKSOPR" xr:uid="{18E13BA1-4519-4785-B23C-6A1FABCE8238}"/>
    <hyperlink ref="TNU147" location="All!B1555" display="PSYK_SKSOPR" xr:uid="{0F014123-2220-4F9A-89A6-42E621AE7272}"/>
    <hyperlink ref="TOC147" location="All!B1555" display="PSYK_SKSOPR" xr:uid="{EDCA93D2-A8B5-46C3-B692-15D85C6C858B}"/>
    <hyperlink ref="TOK147" location="All!B1555" display="PSYK_SKSOPR" xr:uid="{8EA9B90B-616D-4DF1-97B0-7E6DF4BF214A}"/>
    <hyperlink ref="TOS147" location="All!B1555" display="PSYK_SKSOPR" xr:uid="{5605AA91-37BE-4FD2-8958-C4E8E5FF485F}"/>
    <hyperlink ref="TPA147" location="All!B1555" display="PSYK_SKSOPR" xr:uid="{031E45BB-2DE7-42DF-B807-15EA2A92B633}"/>
    <hyperlink ref="TPI147" location="All!B1555" display="PSYK_SKSOPR" xr:uid="{B40C5D07-3101-4B71-B8AA-D0A3EBDC8E94}"/>
    <hyperlink ref="TPQ147" location="All!B1555" display="PSYK_SKSOPR" xr:uid="{28D61EE1-4EF4-4510-A31E-863626C656D9}"/>
    <hyperlink ref="TPY147" location="All!B1555" display="PSYK_SKSOPR" xr:uid="{76E81E61-6BAB-490D-8B72-5A41731B453B}"/>
    <hyperlink ref="TQG147" location="All!B1555" display="PSYK_SKSOPR" xr:uid="{9A8500B0-1F08-444A-9A2D-CB4E914D0DBE}"/>
    <hyperlink ref="TQO147" location="All!B1555" display="PSYK_SKSOPR" xr:uid="{A76D7B37-718C-454C-A411-6D09A32B4A5B}"/>
    <hyperlink ref="TQW147" location="All!B1555" display="PSYK_SKSOPR" xr:uid="{7B6CAA2D-FEB8-4281-87C3-CDD44D32B741}"/>
    <hyperlink ref="TRE147" location="All!B1555" display="PSYK_SKSOPR" xr:uid="{E1C78DB5-8044-43F6-9A5C-F7EB47BE2D0E}"/>
    <hyperlink ref="TRM147" location="All!B1555" display="PSYK_SKSOPR" xr:uid="{D97406B5-D555-4CF3-AB4D-64737FCD0A06}"/>
    <hyperlink ref="TRU147" location="All!B1555" display="PSYK_SKSOPR" xr:uid="{AE4E368B-F084-43FF-B54B-4EFD69185BB9}"/>
    <hyperlink ref="TSC147" location="All!B1555" display="PSYK_SKSOPR" xr:uid="{04DBEBCB-B026-4057-9936-F94CE32FA699}"/>
    <hyperlink ref="TSK147" location="All!B1555" display="PSYK_SKSOPR" xr:uid="{84C26B76-E71F-4207-B5C8-3809FD5FE814}"/>
    <hyperlink ref="TSS147" location="All!B1555" display="PSYK_SKSOPR" xr:uid="{3A1E3800-865C-41E3-BC0A-595989D77DA5}"/>
    <hyperlink ref="TTA147" location="All!B1555" display="PSYK_SKSOPR" xr:uid="{5F75EB4B-CC29-4A08-9572-269CF28ED0E1}"/>
    <hyperlink ref="TTI147" location="All!B1555" display="PSYK_SKSOPR" xr:uid="{C8805D0F-CB1B-492A-8D04-8F28EA7E2C18}"/>
    <hyperlink ref="TTQ147" location="All!B1555" display="PSYK_SKSOPR" xr:uid="{DC640485-5485-4F37-B884-D86DA458F875}"/>
    <hyperlink ref="TTY147" location="All!B1555" display="PSYK_SKSOPR" xr:uid="{9B01FA7E-83A0-47A6-861E-54A024486820}"/>
    <hyperlink ref="TUG147" location="All!B1555" display="PSYK_SKSOPR" xr:uid="{DE5A8F85-28CE-4516-8539-C1AC60729B70}"/>
    <hyperlink ref="TUO147" location="All!B1555" display="PSYK_SKSOPR" xr:uid="{E671DB66-632D-40A8-9D61-D49090A96F80}"/>
    <hyperlink ref="TUW147" location="All!B1555" display="PSYK_SKSOPR" xr:uid="{4BCC609D-3AAF-4AFF-B6C5-A2E5F31FDA87}"/>
    <hyperlink ref="TVE147" location="All!B1555" display="PSYK_SKSOPR" xr:uid="{28297B4A-61E6-40AC-A119-F7513807CB13}"/>
    <hyperlink ref="TVM147" location="All!B1555" display="PSYK_SKSOPR" xr:uid="{6EDF51C8-3336-4AFE-B156-9C9B6DFE07BD}"/>
    <hyperlink ref="TVU147" location="All!B1555" display="PSYK_SKSOPR" xr:uid="{1946CB7B-C926-4D43-B1EE-E585E905FBA5}"/>
    <hyperlink ref="TWC147" location="All!B1555" display="PSYK_SKSOPR" xr:uid="{0E5A4FC3-827B-44BF-A6F5-D1137ED620B0}"/>
    <hyperlink ref="TWK147" location="All!B1555" display="PSYK_SKSOPR" xr:uid="{B5968EF2-1F20-452A-8109-5B9AC349262A}"/>
    <hyperlink ref="TWS147" location="All!B1555" display="PSYK_SKSOPR" xr:uid="{79A8D472-B39A-458C-A239-7D9AFF5F0707}"/>
    <hyperlink ref="TXA147" location="All!B1555" display="PSYK_SKSOPR" xr:uid="{96A8C591-4D81-4CA4-886B-A056D7C0E6A6}"/>
    <hyperlink ref="TXI147" location="All!B1555" display="PSYK_SKSOPR" xr:uid="{053A8EF6-352F-437E-811C-D8B3014AFCED}"/>
    <hyperlink ref="TXQ147" location="All!B1555" display="PSYK_SKSOPR" xr:uid="{B793A5E3-AE53-4619-A72C-722B09EA66E8}"/>
    <hyperlink ref="TXY147" location="All!B1555" display="PSYK_SKSOPR" xr:uid="{BF344666-4B95-41E2-A440-7391E039B081}"/>
    <hyperlink ref="TYG147" location="All!B1555" display="PSYK_SKSOPR" xr:uid="{A526862E-F016-4D25-9340-7ADC617C2EE4}"/>
    <hyperlink ref="TYO147" location="All!B1555" display="PSYK_SKSOPR" xr:uid="{21C19FF6-8AD7-468F-89CB-26B48A6F87C4}"/>
    <hyperlink ref="TYW147" location="All!B1555" display="PSYK_SKSOPR" xr:uid="{93DFA696-48DD-44C6-9312-A885F53E697D}"/>
    <hyperlink ref="TZE147" location="All!B1555" display="PSYK_SKSOPR" xr:uid="{8EA9932D-748C-42BB-A614-8CA944D77746}"/>
    <hyperlink ref="TZM147" location="All!B1555" display="PSYK_SKSOPR" xr:uid="{EC904CE9-DCE6-4570-9DE2-F313FECDB314}"/>
    <hyperlink ref="TZU147" location="All!B1555" display="PSYK_SKSOPR" xr:uid="{ECEB22D0-CC90-4BDD-9417-356C4C122A7A}"/>
    <hyperlink ref="UAC147" location="All!B1555" display="PSYK_SKSOPR" xr:uid="{AA96E8F3-9CB7-436D-9C73-8429A2FB6E9D}"/>
    <hyperlink ref="UAK147" location="All!B1555" display="PSYK_SKSOPR" xr:uid="{B24EF463-2F0C-49DF-8D18-FE58F03345EA}"/>
    <hyperlink ref="UAS147" location="All!B1555" display="PSYK_SKSOPR" xr:uid="{231235EB-BBF4-470D-B023-9354EF328AA9}"/>
    <hyperlink ref="UBA147" location="All!B1555" display="PSYK_SKSOPR" xr:uid="{FDF5E4DB-112A-4913-BFDF-000D43237B0C}"/>
    <hyperlink ref="UBI147" location="All!B1555" display="PSYK_SKSOPR" xr:uid="{087E2A8B-80C2-421E-B6A3-93442C6332A5}"/>
    <hyperlink ref="UBQ147" location="All!B1555" display="PSYK_SKSOPR" xr:uid="{266C6EB6-DDE3-40E8-A65D-8637D9CEA620}"/>
    <hyperlink ref="UBY147" location="All!B1555" display="PSYK_SKSOPR" xr:uid="{E6FAF21F-7FD8-4DDD-957C-247B9DA15874}"/>
    <hyperlink ref="UCG147" location="All!B1555" display="PSYK_SKSOPR" xr:uid="{4DFDFF08-8A13-44D4-A75E-EA09793FF94B}"/>
    <hyperlink ref="UCO147" location="All!B1555" display="PSYK_SKSOPR" xr:uid="{2ABA1DFA-7C54-4ABA-BE4F-F178AEA325BE}"/>
    <hyperlink ref="UCW147" location="All!B1555" display="PSYK_SKSOPR" xr:uid="{24C80256-2235-46CB-B928-21DBF91DA28E}"/>
    <hyperlink ref="UDE147" location="All!B1555" display="PSYK_SKSOPR" xr:uid="{BA6BFC2B-3B46-4924-B840-31F112D4BDA5}"/>
    <hyperlink ref="UDM147" location="All!B1555" display="PSYK_SKSOPR" xr:uid="{92A02D7D-4183-4ADF-A18E-C23E1087AE51}"/>
    <hyperlink ref="UDU147" location="All!B1555" display="PSYK_SKSOPR" xr:uid="{A4D132B5-D5E9-45FE-ADF4-50193E3CCB79}"/>
    <hyperlink ref="UEC147" location="All!B1555" display="PSYK_SKSOPR" xr:uid="{8F2F2F23-D1EC-4DE4-9A16-0F0C0B416EC5}"/>
    <hyperlink ref="UEK147" location="All!B1555" display="PSYK_SKSOPR" xr:uid="{F8E2C64A-A1D2-4548-A952-B08EDD1BA11C}"/>
    <hyperlink ref="UES147" location="All!B1555" display="PSYK_SKSOPR" xr:uid="{169DAB03-7F79-407C-846E-BF4BA3BA5770}"/>
    <hyperlink ref="UFA147" location="All!B1555" display="PSYK_SKSOPR" xr:uid="{71E4F7F1-1FE7-4334-B83B-846E8138D17C}"/>
    <hyperlink ref="UFI147" location="All!B1555" display="PSYK_SKSOPR" xr:uid="{7AEE690F-3E03-4E62-AA06-6407211985DA}"/>
    <hyperlink ref="UFQ147" location="All!B1555" display="PSYK_SKSOPR" xr:uid="{E814DFD2-3122-4BD0-8D0C-0B47C5BE019E}"/>
    <hyperlink ref="UFY147" location="All!B1555" display="PSYK_SKSOPR" xr:uid="{242AECCA-C4B3-4E50-9B55-63B15CDA2AA6}"/>
    <hyperlink ref="UGG147" location="All!B1555" display="PSYK_SKSOPR" xr:uid="{1124602F-69E8-4E7B-A580-5D540E3F6C64}"/>
    <hyperlink ref="UGO147" location="All!B1555" display="PSYK_SKSOPR" xr:uid="{818B9EA1-C3F5-4064-83D8-7650316CCCE8}"/>
    <hyperlink ref="UGW147" location="All!B1555" display="PSYK_SKSOPR" xr:uid="{F92C0B94-4496-4E09-808D-796A441D72F1}"/>
    <hyperlink ref="UHE147" location="All!B1555" display="PSYK_SKSOPR" xr:uid="{FF0FDD03-62A6-4951-B0F3-BDD2B6E00BD5}"/>
    <hyperlink ref="UHM147" location="All!B1555" display="PSYK_SKSOPR" xr:uid="{68215473-E43B-4AA7-AF8C-CC8FD635B644}"/>
    <hyperlink ref="UHU147" location="All!B1555" display="PSYK_SKSOPR" xr:uid="{D9C34A47-B1F2-44CD-9495-368E968EB99E}"/>
    <hyperlink ref="UIC147" location="All!B1555" display="PSYK_SKSOPR" xr:uid="{21620DA2-5A35-4E9B-8F8A-C4DEF26D660A}"/>
    <hyperlink ref="UIK147" location="All!B1555" display="PSYK_SKSOPR" xr:uid="{D742B6D6-12A7-4A51-A449-2883AD66086F}"/>
    <hyperlink ref="UIS147" location="All!B1555" display="PSYK_SKSOPR" xr:uid="{A9EC5B07-0C6F-46CA-BBA4-9469E9385631}"/>
    <hyperlink ref="UJA147" location="All!B1555" display="PSYK_SKSOPR" xr:uid="{5F381EDB-0745-4349-AC61-8947E35ECBB1}"/>
    <hyperlink ref="UJI147" location="All!B1555" display="PSYK_SKSOPR" xr:uid="{6E0DBA0F-DFD6-491C-9101-AF2C5980E640}"/>
    <hyperlink ref="UJQ147" location="All!B1555" display="PSYK_SKSOPR" xr:uid="{6ED53192-C9A2-461D-B7DB-4BC3CF66BE98}"/>
    <hyperlink ref="UJY147" location="All!B1555" display="PSYK_SKSOPR" xr:uid="{5B352D21-0C2C-4E01-A677-6A3F4A6BACCC}"/>
    <hyperlink ref="UKG147" location="All!B1555" display="PSYK_SKSOPR" xr:uid="{4C94F1F5-D048-44EE-8169-EC4BA26AF5E3}"/>
    <hyperlink ref="UKO147" location="All!B1555" display="PSYK_SKSOPR" xr:uid="{0CAB8986-AD91-42E8-BE9B-EC88374F0915}"/>
    <hyperlink ref="UKW147" location="All!B1555" display="PSYK_SKSOPR" xr:uid="{90C41B24-F39B-408B-A18B-0AE3A9258640}"/>
    <hyperlink ref="ULE147" location="All!B1555" display="PSYK_SKSOPR" xr:uid="{F9F71697-D4EA-43FE-88BE-E1658C98F4AF}"/>
    <hyperlink ref="ULM147" location="All!B1555" display="PSYK_SKSOPR" xr:uid="{9C905318-B2EB-401D-B63F-EAD18DCC40FC}"/>
    <hyperlink ref="ULU147" location="All!B1555" display="PSYK_SKSOPR" xr:uid="{8DA21EEC-28D6-4889-9236-647EB6C128CA}"/>
    <hyperlink ref="UMC147" location="All!B1555" display="PSYK_SKSOPR" xr:uid="{15A0AB12-4125-4D5B-AE6F-B356C97672CA}"/>
    <hyperlink ref="UMK147" location="All!B1555" display="PSYK_SKSOPR" xr:uid="{0E6A1840-9374-4A8E-9D93-559F26D89757}"/>
    <hyperlink ref="UMS147" location="All!B1555" display="PSYK_SKSOPR" xr:uid="{8D0BA8BC-A266-4E19-B157-C2E7976BFDFF}"/>
    <hyperlink ref="UNA147" location="All!B1555" display="PSYK_SKSOPR" xr:uid="{35B64478-980C-471E-820E-47C12189C25F}"/>
    <hyperlink ref="UNI147" location="All!B1555" display="PSYK_SKSOPR" xr:uid="{1E237AEA-419B-45B8-8C34-7F61DEB1E61E}"/>
    <hyperlink ref="UNQ147" location="All!B1555" display="PSYK_SKSOPR" xr:uid="{8D225AE4-2F29-404D-96C2-3236AF335B9A}"/>
    <hyperlink ref="UNY147" location="All!B1555" display="PSYK_SKSOPR" xr:uid="{4A507424-9358-43BA-BC39-F645B0D4FC59}"/>
    <hyperlink ref="UOG147" location="All!B1555" display="PSYK_SKSOPR" xr:uid="{769AC6F5-97AC-4A84-B352-615F0D8950FC}"/>
    <hyperlink ref="UOO147" location="All!B1555" display="PSYK_SKSOPR" xr:uid="{B50A8FEB-A982-4C08-8AB7-8A283A253421}"/>
    <hyperlink ref="UOW147" location="All!B1555" display="PSYK_SKSOPR" xr:uid="{0D76D669-78E5-47F8-BD9E-2282164F069B}"/>
    <hyperlink ref="UPE147" location="All!B1555" display="PSYK_SKSOPR" xr:uid="{DA66856B-3F2E-456E-9F7A-4DB6532337F3}"/>
    <hyperlink ref="UPM147" location="All!B1555" display="PSYK_SKSOPR" xr:uid="{8E8AECCF-835A-4930-B630-D3E543EC1AD2}"/>
    <hyperlink ref="UPU147" location="All!B1555" display="PSYK_SKSOPR" xr:uid="{A3FA3EAC-70AA-4B95-98C5-3A447831D902}"/>
    <hyperlink ref="UQC147" location="All!B1555" display="PSYK_SKSOPR" xr:uid="{57C9ABB9-1AAB-4933-85E9-15A07CEF61E1}"/>
    <hyperlink ref="UQK147" location="All!B1555" display="PSYK_SKSOPR" xr:uid="{9E473081-F820-4BE8-B08E-3F4C9B019812}"/>
    <hyperlink ref="UQS147" location="All!B1555" display="PSYK_SKSOPR" xr:uid="{AC5FC6AA-D88F-47AD-B3F4-23EFE50F75FE}"/>
    <hyperlink ref="URA147" location="All!B1555" display="PSYK_SKSOPR" xr:uid="{55CAF34D-6DDC-4A7A-A32E-AAA8F64E97A8}"/>
    <hyperlink ref="URI147" location="All!B1555" display="PSYK_SKSOPR" xr:uid="{48E3A1E0-59FA-4C04-B58A-506456B7E4A4}"/>
    <hyperlink ref="URQ147" location="All!B1555" display="PSYK_SKSOPR" xr:uid="{7DE95172-2E73-4513-8F2F-75FB97E3364C}"/>
    <hyperlink ref="URY147" location="All!B1555" display="PSYK_SKSOPR" xr:uid="{EC0B6F6C-B67B-400C-AD8A-53AEC91531C0}"/>
    <hyperlink ref="USG147" location="All!B1555" display="PSYK_SKSOPR" xr:uid="{C43DF2E1-9FBD-4DA7-ACEE-71CB069602FA}"/>
    <hyperlink ref="USO147" location="All!B1555" display="PSYK_SKSOPR" xr:uid="{A726725A-FDB7-4E4D-91A7-18CC60A60AB8}"/>
    <hyperlink ref="USW147" location="All!B1555" display="PSYK_SKSOPR" xr:uid="{B9522188-03EB-4DA9-B193-57C0C16FC64A}"/>
    <hyperlink ref="UTE147" location="All!B1555" display="PSYK_SKSOPR" xr:uid="{ADA9BC87-0A9C-4A3A-95F5-91FEC9414CA8}"/>
    <hyperlink ref="UTM147" location="All!B1555" display="PSYK_SKSOPR" xr:uid="{D73AB95E-25AE-4175-AEAE-534B07B3A31B}"/>
    <hyperlink ref="UTU147" location="All!B1555" display="PSYK_SKSOPR" xr:uid="{BCC8FA01-643B-4F6B-8F46-B4F23BD98724}"/>
    <hyperlink ref="UUC147" location="All!B1555" display="PSYK_SKSOPR" xr:uid="{415B1F0A-868B-4C10-9628-36F1BF48410F}"/>
    <hyperlink ref="UUK147" location="All!B1555" display="PSYK_SKSOPR" xr:uid="{5A458A08-653C-45E9-86D8-EA43E114748E}"/>
    <hyperlink ref="UUS147" location="All!B1555" display="PSYK_SKSOPR" xr:uid="{6C53A7A3-6D6B-43AD-AFB1-D354DD32484F}"/>
    <hyperlink ref="UVA147" location="All!B1555" display="PSYK_SKSOPR" xr:uid="{2A5AC0BF-B4A6-4895-91A4-513422102322}"/>
    <hyperlink ref="UVI147" location="All!B1555" display="PSYK_SKSOPR" xr:uid="{7E845599-5D28-4CDE-AB32-70FEC3B66579}"/>
    <hyperlink ref="UVQ147" location="All!B1555" display="PSYK_SKSOPR" xr:uid="{AB3CF7B8-C52E-4790-860A-8DB2AEAA8F0B}"/>
    <hyperlink ref="UVY147" location="All!B1555" display="PSYK_SKSOPR" xr:uid="{C81308D6-9E32-4447-926A-4CB5DD1587F8}"/>
    <hyperlink ref="UWG147" location="All!B1555" display="PSYK_SKSOPR" xr:uid="{98102CBB-FFCA-4D9B-AE76-417222F2388C}"/>
    <hyperlink ref="UWO147" location="All!B1555" display="PSYK_SKSOPR" xr:uid="{61634F05-E08E-441F-B7E8-26194E9DDDA2}"/>
    <hyperlink ref="UWW147" location="All!B1555" display="PSYK_SKSOPR" xr:uid="{9496D354-9FC7-48F9-8179-623C0A03FF0F}"/>
    <hyperlink ref="UXE147" location="All!B1555" display="PSYK_SKSOPR" xr:uid="{4D0517CD-75E9-4D7E-B586-AEBBDBA28CEA}"/>
    <hyperlink ref="UXM147" location="All!B1555" display="PSYK_SKSOPR" xr:uid="{4A5BA3F1-032C-4DEC-8199-088465B9036C}"/>
    <hyperlink ref="UXU147" location="All!B1555" display="PSYK_SKSOPR" xr:uid="{B6F87F9C-DC93-4D3F-936B-1CCD346606D3}"/>
    <hyperlink ref="UYC147" location="All!B1555" display="PSYK_SKSOPR" xr:uid="{02A04E8D-B51E-4F24-9DBE-DB21D1A71077}"/>
    <hyperlink ref="UYK147" location="All!B1555" display="PSYK_SKSOPR" xr:uid="{7134F33C-A9A0-4260-9325-22EE4AA63C22}"/>
    <hyperlink ref="UYS147" location="All!B1555" display="PSYK_SKSOPR" xr:uid="{D85C9391-83AF-4C15-82FA-E9DA611B306A}"/>
    <hyperlink ref="UZA147" location="All!B1555" display="PSYK_SKSOPR" xr:uid="{3B26D044-2C58-4469-A611-FA77CE70F7A2}"/>
    <hyperlink ref="UZI147" location="All!B1555" display="PSYK_SKSOPR" xr:uid="{08E77145-59E5-4423-B8AD-D7023E536F13}"/>
    <hyperlink ref="UZQ147" location="All!B1555" display="PSYK_SKSOPR" xr:uid="{C2E2D7F3-A6BE-438C-B7F2-40C277171A6C}"/>
    <hyperlink ref="UZY147" location="All!B1555" display="PSYK_SKSOPR" xr:uid="{52A81EAB-0F5E-4B71-9886-616103077B57}"/>
    <hyperlink ref="VAG147" location="All!B1555" display="PSYK_SKSOPR" xr:uid="{CE014FFA-EDA2-484E-BF88-07BF55595E40}"/>
    <hyperlink ref="VAO147" location="All!B1555" display="PSYK_SKSOPR" xr:uid="{EF2A32D6-2057-493E-8227-6B488A18C154}"/>
    <hyperlink ref="VAW147" location="All!B1555" display="PSYK_SKSOPR" xr:uid="{742E68CB-8BA0-4753-93FD-2206264B6FE6}"/>
    <hyperlink ref="VBE147" location="All!B1555" display="PSYK_SKSOPR" xr:uid="{E952B3C9-F862-4068-B7EC-BE60D93D8935}"/>
    <hyperlink ref="VBM147" location="All!B1555" display="PSYK_SKSOPR" xr:uid="{B732CD34-E78D-4F83-BAD1-DA6A9E4AAEB6}"/>
    <hyperlink ref="VBU147" location="All!B1555" display="PSYK_SKSOPR" xr:uid="{2CE57662-19DB-4359-814B-0A07C6BBA3AB}"/>
    <hyperlink ref="VCC147" location="All!B1555" display="PSYK_SKSOPR" xr:uid="{F6394E55-BBE0-4628-B584-F596CBEE0AF0}"/>
    <hyperlink ref="VCK147" location="All!B1555" display="PSYK_SKSOPR" xr:uid="{50272D8D-A062-4834-95FB-5E8998B31B02}"/>
    <hyperlink ref="VCS147" location="All!B1555" display="PSYK_SKSOPR" xr:uid="{FFBC2E43-903D-433C-8080-683291324830}"/>
    <hyperlink ref="VDA147" location="All!B1555" display="PSYK_SKSOPR" xr:uid="{BA98F8BC-BE4C-457B-B9FD-65A60947F554}"/>
    <hyperlink ref="VDI147" location="All!B1555" display="PSYK_SKSOPR" xr:uid="{2F022D18-CD50-499B-914A-E878EEDFD81D}"/>
    <hyperlink ref="VDQ147" location="All!B1555" display="PSYK_SKSOPR" xr:uid="{E0C2C256-AF9E-4F65-8695-E018BF36CDB4}"/>
    <hyperlink ref="VDY147" location="All!B1555" display="PSYK_SKSOPR" xr:uid="{7689A513-608E-42B7-B260-7508EE087F89}"/>
    <hyperlink ref="VEG147" location="All!B1555" display="PSYK_SKSOPR" xr:uid="{C3379545-D0F5-4646-AB35-FABDF441FB48}"/>
    <hyperlink ref="VEO147" location="All!B1555" display="PSYK_SKSOPR" xr:uid="{6E991EA7-690D-4C3D-9C46-F5ACE15B9A88}"/>
    <hyperlink ref="VEW147" location="All!B1555" display="PSYK_SKSOPR" xr:uid="{826B12A3-0D7D-4076-B3E9-14EA73044AA3}"/>
    <hyperlink ref="VFE147" location="All!B1555" display="PSYK_SKSOPR" xr:uid="{6E599227-66EF-4F00-905E-F953A80A9F0D}"/>
    <hyperlink ref="VFM147" location="All!B1555" display="PSYK_SKSOPR" xr:uid="{B976FF9B-4CA6-4013-B943-40CC0D81F0F5}"/>
    <hyperlink ref="VFU147" location="All!B1555" display="PSYK_SKSOPR" xr:uid="{74BCBA37-724C-4578-B41B-D8490D13D396}"/>
    <hyperlink ref="VGC147" location="All!B1555" display="PSYK_SKSOPR" xr:uid="{73F705A9-4962-4FF7-926B-FB738C55B79A}"/>
    <hyperlink ref="VGK147" location="All!B1555" display="PSYK_SKSOPR" xr:uid="{EECCB784-37C1-45EB-A289-2D9109A83C00}"/>
    <hyperlink ref="VGS147" location="All!B1555" display="PSYK_SKSOPR" xr:uid="{C78D3078-C400-4371-8280-7140CBD02DCB}"/>
    <hyperlink ref="VHA147" location="All!B1555" display="PSYK_SKSOPR" xr:uid="{DF07D456-A755-45EB-AF17-A42043D32A87}"/>
    <hyperlink ref="VHI147" location="All!B1555" display="PSYK_SKSOPR" xr:uid="{8B42451E-778B-48FB-B2B6-5BAC95639988}"/>
    <hyperlink ref="VHQ147" location="All!B1555" display="PSYK_SKSOPR" xr:uid="{2A5DEDE0-B014-468D-8A96-9560548B8D55}"/>
    <hyperlink ref="VHY147" location="All!B1555" display="PSYK_SKSOPR" xr:uid="{7D3517E8-F58C-4521-B2A9-64EC3DA08A06}"/>
    <hyperlink ref="VIG147" location="All!B1555" display="PSYK_SKSOPR" xr:uid="{2A8044F4-7DF3-48C2-A6EC-0300202A573C}"/>
    <hyperlink ref="VIO147" location="All!B1555" display="PSYK_SKSOPR" xr:uid="{E53EB778-9FED-4911-B020-9A28D16B8F6C}"/>
    <hyperlink ref="VIW147" location="All!B1555" display="PSYK_SKSOPR" xr:uid="{9523A23A-11DF-4328-B90C-DFB33BE81550}"/>
    <hyperlink ref="VJE147" location="All!B1555" display="PSYK_SKSOPR" xr:uid="{874D703A-B227-4E91-9B97-C57C8E8B002A}"/>
    <hyperlink ref="VJM147" location="All!B1555" display="PSYK_SKSOPR" xr:uid="{20F76D99-BDBA-4C46-8C1A-90E434F76513}"/>
    <hyperlink ref="VJU147" location="All!B1555" display="PSYK_SKSOPR" xr:uid="{17417108-26AE-48C6-A5E8-81EEA21105DC}"/>
    <hyperlink ref="VKC147" location="All!B1555" display="PSYK_SKSOPR" xr:uid="{CE6B8107-0F6F-44E9-BAD5-2E2CB960254B}"/>
    <hyperlink ref="VKK147" location="All!B1555" display="PSYK_SKSOPR" xr:uid="{F2007414-4192-4BC8-A411-575D0F14A9CF}"/>
    <hyperlink ref="VKS147" location="All!B1555" display="PSYK_SKSOPR" xr:uid="{5CCAD3D3-571D-4E43-BBB6-D4D7C2A03301}"/>
    <hyperlink ref="VLA147" location="All!B1555" display="PSYK_SKSOPR" xr:uid="{654DCC37-9BCC-4024-A1C8-DE4FA4E6B1CE}"/>
    <hyperlink ref="VLI147" location="All!B1555" display="PSYK_SKSOPR" xr:uid="{F3F3915C-819E-4B35-A468-EC235AC59700}"/>
    <hyperlink ref="VLQ147" location="All!B1555" display="PSYK_SKSOPR" xr:uid="{257E0DA9-BC2E-43F3-989E-08FF52FEE2A9}"/>
    <hyperlink ref="VLY147" location="All!B1555" display="PSYK_SKSOPR" xr:uid="{E0D64E6F-5DB1-4E82-A077-22A93F5D3A36}"/>
    <hyperlink ref="VMG147" location="All!B1555" display="PSYK_SKSOPR" xr:uid="{1EB97EAD-FF9D-4D87-BBC2-BD07A11D911F}"/>
    <hyperlink ref="VMO147" location="All!B1555" display="PSYK_SKSOPR" xr:uid="{29C2AB26-A76E-49D5-B757-8C33BB4AEC2D}"/>
    <hyperlink ref="VMW147" location="All!B1555" display="PSYK_SKSOPR" xr:uid="{68E5A8B6-40A8-46A9-BA6E-017361850845}"/>
    <hyperlink ref="VNE147" location="All!B1555" display="PSYK_SKSOPR" xr:uid="{BBB933E6-71D2-43ED-93A9-8C9DCA8E3084}"/>
    <hyperlink ref="VNM147" location="All!B1555" display="PSYK_SKSOPR" xr:uid="{5C59FDF5-6266-4CC6-8672-CED8D0D3F23E}"/>
    <hyperlink ref="VNU147" location="All!B1555" display="PSYK_SKSOPR" xr:uid="{F50108FD-7AD6-48CA-985F-8EABAF62F894}"/>
    <hyperlink ref="VOC147" location="All!B1555" display="PSYK_SKSOPR" xr:uid="{52CC6310-B495-4025-8897-74E6C7245C95}"/>
    <hyperlink ref="VOK147" location="All!B1555" display="PSYK_SKSOPR" xr:uid="{2D68DC53-4D36-4A11-AEDA-D8516BC3871E}"/>
    <hyperlink ref="VOS147" location="All!B1555" display="PSYK_SKSOPR" xr:uid="{10888215-B106-42D7-A917-ED15E1A6D76A}"/>
    <hyperlink ref="VPA147" location="All!B1555" display="PSYK_SKSOPR" xr:uid="{C3F05272-09EC-4907-B81A-7A3BC5523B9A}"/>
    <hyperlink ref="VPI147" location="All!B1555" display="PSYK_SKSOPR" xr:uid="{D38F1293-9D85-4FD9-8CF8-392C65CDB9D6}"/>
    <hyperlink ref="VPQ147" location="All!B1555" display="PSYK_SKSOPR" xr:uid="{7D6C7033-D7C7-4265-9AA6-EBBDA332A670}"/>
    <hyperlink ref="VPY147" location="All!B1555" display="PSYK_SKSOPR" xr:uid="{B9C28266-5931-48D4-B1D1-1D9A32F97F3F}"/>
    <hyperlink ref="VQG147" location="All!B1555" display="PSYK_SKSOPR" xr:uid="{2F8449B7-9C50-4E5D-9088-F4DA5D2E2D21}"/>
    <hyperlink ref="VQO147" location="All!B1555" display="PSYK_SKSOPR" xr:uid="{58399572-40ED-4481-8C92-BB23BAD1A402}"/>
    <hyperlink ref="VQW147" location="All!B1555" display="PSYK_SKSOPR" xr:uid="{65AE0EE7-20C8-410F-AE02-8CEBC5A8FF8D}"/>
    <hyperlink ref="VRE147" location="All!B1555" display="PSYK_SKSOPR" xr:uid="{365F7AB0-541A-40B3-B9A5-C1A887ACE558}"/>
    <hyperlink ref="VRM147" location="All!B1555" display="PSYK_SKSOPR" xr:uid="{02F85844-5D5F-441D-87BE-E0347D49BEEF}"/>
    <hyperlink ref="VRU147" location="All!B1555" display="PSYK_SKSOPR" xr:uid="{B23D8C61-5AA9-4EB5-98A8-8C8386AF5216}"/>
    <hyperlink ref="VSC147" location="All!B1555" display="PSYK_SKSOPR" xr:uid="{7EB027CE-9479-4404-B261-D46AE555524E}"/>
    <hyperlink ref="VSK147" location="All!B1555" display="PSYK_SKSOPR" xr:uid="{F9B96D86-B2F2-4B67-98ED-0CA09A7A6696}"/>
    <hyperlink ref="VSS147" location="All!B1555" display="PSYK_SKSOPR" xr:uid="{C0E5E63A-556C-4CE8-85E5-81F7D76B9424}"/>
    <hyperlink ref="VTA147" location="All!B1555" display="PSYK_SKSOPR" xr:uid="{03A2A6BB-AD2A-4FEB-AE88-C52114827754}"/>
    <hyperlink ref="VTI147" location="All!B1555" display="PSYK_SKSOPR" xr:uid="{B3660D07-AAA0-4BEC-9BAD-66470D2F9185}"/>
    <hyperlink ref="VTQ147" location="All!B1555" display="PSYK_SKSOPR" xr:uid="{C56E1205-0FF7-427F-844A-09987131CAE3}"/>
    <hyperlink ref="VTY147" location="All!B1555" display="PSYK_SKSOPR" xr:uid="{3D3AD3D6-078D-4F03-8EDC-CEC6755C549C}"/>
    <hyperlink ref="VUG147" location="All!B1555" display="PSYK_SKSOPR" xr:uid="{F22940B0-7545-4237-9C6C-15AA7B7BED11}"/>
    <hyperlink ref="VUO147" location="All!B1555" display="PSYK_SKSOPR" xr:uid="{2268C8FD-C569-4AE7-A308-C336324D353F}"/>
    <hyperlink ref="VUW147" location="All!B1555" display="PSYK_SKSOPR" xr:uid="{82FD6ACF-0AF4-4E9A-BC0D-B0280D0BA415}"/>
    <hyperlink ref="VVE147" location="All!B1555" display="PSYK_SKSOPR" xr:uid="{CEF9C7D8-E5C8-43C6-8732-445BD7A9960B}"/>
    <hyperlink ref="VVM147" location="All!B1555" display="PSYK_SKSOPR" xr:uid="{2A900F88-43EB-4744-988C-287FD9C26B54}"/>
    <hyperlink ref="VVU147" location="All!B1555" display="PSYK_SKSOPR" xr:uid="{B665D406-D8C9-46A3-BB22-C03132DF3A5E}"/>
    <hyperlink ref="VWC147" location="All!B1555" display="PSYK_SKSOPR" xr:uid="{44F5CD17-0185-4033-8B45-6C5B34C775D5}"/>
    <hyperlink ref="VWK147" location="All!B1555" display="PSYK_SKSOPR" xr:uid="{12394443-1500-4BDF-8AA1-C69FC6628208}"/>
    <hyperlink ref="VWS147" location="All!B1555" display="PSYK_SKSOPR" xr:uid="{6167704C-B7A6-42BD-8334-4C99CAA7470B}"/>
    <hyperlink ref="VXA147" location="All!B1555" display="PSYK_SKSOPR" xr:uid="{DA3EF43A-B87C-4DC9-9837-F90C73D3F360}"/>
    <hyperlink ref="VXI147" location="All!B1555" display="PSYK_SKSOPR" xr:uid="{D61A5FF5-3F35-4C02-8001-88E2D3640D5E}"/>
    <hyperlink ref="VXQ147" location="All!B1555" display="PSYK_SKSOPR" xr:uid="{BC8D88CC-FB5F-4A7E-B138-9633505B1A04}"/>
    <hyperlink ref="VXY147" location="All!B1555" display="PSYK_SKSOPR" xr:uid="{EE4F3AE6-E5AB-4798-AC3D-0EAB17D9DB33}"/>
    <hyperlink ref="VYG147" location="All!B1555" display="PSYK_SKSOPR" xr:uid="{D3F3D92F-BB74-4216-B24C-3429E3107FFB}"/>
    <hyperlink ref="VYO147" location="All!B1555" display="PSYK_SKSOPR" xr:uid="{5026D1E8-9B92-46F7-9718-2FDF2AAAC946}"/>
    <hyperlink ref="VYW147" location="All!B1555" display="PSYK_SKSOPR" xr:uid="{7C1F13DB-0C78-4F15-B268-AA01788A7524}"/>
    <hyperlink ref="VZE147" location="All!B1555" display="PSYK_SKSOPR" xr:uid="{2EE400C1-0E48-40B8-ADA2-4343D58E3A1E}"/>
    <hyperlink ref="VZM147" location="All!B1555" display="PSYK_SKSOPR" xr:uid="{AD774D4A-FEB3-418A-BCAE-CEBA99AF4688}"/>
    <hyperlink ref="VZU147" location="All!B1555" display="PSYK_SKSOPR" xr:uid="{6815AFC6-FB2A-43B1-9F1C-550E17A22CFE}"/>
    <hyperlink ref="WAC147" location="All!B1555" display="PSYK_SKSOPR" xr:uid="{A13F5BDC-873A-49F6-8B93-4436C5380D19}"/>
    <hyperlink ref="WAK147" location="All!B1555" display="PSYK_SKSOPR" xr:uid="{4C6AAAB6-B20C-4641-B617-B3A2C5AE02E6}"/>
    <hyperlink ref="WAS147" location="All!B1555" display="PSYK_SKSOPR" xr:uid="{0502B104-56EA-41EC-BD72-B25D28CBCD3D}"/>
    <hyperlink ref="WBA147" location="All!B1555" display="PSYK_SKSOPR" xr:uid="{58BA5FCF-9CF0-41BB-B716-D96A3FF61A96}"/>
    <hyperlink ref="WBI147" location="All!B1555" display="PSYK_SKSOPR" xr:uid="{6578C7FC-F1AD-4DA3-B29C-BA3891FB9FE5}"/>
    <hyperlink ref="WBQ147" location="All!B1555" display="PSYK_SKSOPR" xr:uid="{87FFC95D-3EA2-4EDB-85CD-B4B078A4526E}"/>
    <hyperlink ref="WBY147" location="All!B1555" display="PSYK_SKSOPR" xr:uid="{494D1745-23C8-4005-BE2B-ACB6B01329B4}"/>
    <hyperlink ref="WCG147" location="All!B1555" display="PSYK_SKSOPR" xr:uid="{0A60A04F-30E4-4AC8-9820-4AE7ED0B8460}"/>
    <hyperlink ref="WCO147" location="All!B1555" display="PSYK_SKSOPR" xr:uid="{635DBA45-811F-4A00-8996-D46778B7E988}"/>
    <hyperlink ref="WCW147" location="All!B1555" display="PSYK_SKSOPR" xr:uid="{E3B4E8E9-1A85-405D-9ECC-ED25C84C96DF}"/>
    <hyperlink ref="WDE147" location="All!B1555" display="PSYK_SKSOPR" xr:uid="{78C8B2B2-1BDA-4B23-8AAE-281B3B51ECC5}"/>
    <hyperlink ref="WDM147" location="All!B1555" display="PSYK_SKSOPR" xr:uid="{B67911E4-EB3D-49BC-B2B2-AB55A959BB2B}"/>
    <hyperlink ref="WDU147" location="All!B1555" display="PSYK_SKSOPR" xr:uid="{1620144E-805D-491C-8C87-641FEA749580}"/>
    <hyperlink ref="WEC147" location="All!B1555" display="PSYK_SKSOPR" xr:uid="{03EB6ECD-C6DB-4FA1-AAA7-EA07D5A193F1}"/>
    <hyperlink ref="WEK147" location="All!B1555" display="PSYK_SKSOPR" xr:uid="{FBA72F2E-2DB3-4202-BDBA-55966909FA64}"/>
    <hyperlink ref="WES147" location="All!B1555" display="PSYK_SKSOPR" xr:uid="{4B59A016-2AEE-445B-A40A-D11C01E20182}"/>
    <hyperlink ref="WFA147" location="All!B1555" display="PSYK_SKSOPR" xr:uid="{8429D1BE-6868-4321-B003-28B35872E7E6}"/>
    <hyperlink ref="WFI147" location="All!B1555" display="PSYK_SKSOPR" xr:uid="{254667B4-3E81-4622-92EC-64CD5ED618CC}"/>
    <hyperlink ref="WFQ147" location="All!B1555" display="PSYK_SKSOPR" xr:uid="{919459A7-C825-4051-8654-66617E92FB06}"/>
    <hyperlink ref="WFY147" location="All!B1555" display="PSYK_SKSOPR" xr:uid="{FE6E6F5D-D75F-49C8-BB31-D8D7BE00D813}"/>
    <hyperlink ref="WGG147" location="All!B1555" display="PSYK_SKSOPR" xr:uid="{1261CDF4-BE7E-4C6B-B2FB-BC2CFCD8CFDD}"/>
    <hyperlink ref="WGO147" location="All!B1555" display="PSYK_SKSOPR" xr:uid="{EE6AE713-AB46-44D2-967C-D7E0C4570E04}"/>
    <hyperlink ref="WGW147" location="All!B1555" display="PSYK_SKSOPR" xr:uid="{35C8B1FE-1445-421D-B203-9A81B75E98A2}"/>
    <hyperlink ref="WHE147" location="All!B1555" display="PSYK_SKSOPR" xr:uid="{0F4D7A7D-0448-4AF5-92C7-92F838EBF8E4}"/>
    <hyperlink ref="WHM147" location="All!B1555" display="PSYK_SKSOPR" xr:uid="{6E6D5B3F-F82C-4BD2-AE06-CF7F0FE5D3EC}"/>
    <hyperlink ref="WHU147" location="All!B1555" display="PSYK_SKSOPR" xr:uid="{6921B188-1046-41CE-81FD-26C7D4BCA220}"/>
    <hyperlink ref="WIC147" location="All!B1555" display="PSYK_SKSOPR" xr:uid="{31935EE2-D1E8-4D0A-BF3D-9D36343B71A3}"/>
    <hyperlink ref="WIK147" location="All!B1555" display="PSYK_SKSOPR" xr:uid="{B15F31F6-B25B-4751-A43E-7E5C84AC52A6}"/>
    <hyperlink ref="WIS147" location="All!B1555" display="PSYK_SKSOPR" xr:uid="{A34EF5ED-C5A4-4B63-86E6-64930FB5B535}"/>
    <hyperlink ref="WJA147" location="All!B1555" display="PSYK_SKSOPR" xr:uid="{22FCCA46-34AE-4C59-8FB4-246455A9F1E9}"/>
    <hyperlink ref="WJI147" location="All!B1555" display="PSYK_SKSOPR" xr:uid="{E99A9A23-0812-488B-935F-284FCE0EE7A9}"/>
    <hyperlink ref="WJQ147" location="All!B1555" display="PSYK_SKSOPR" xr:uid="{4C5971FA-156B-4570-A9DB-2128A22E634C}"/>
    <hyperlink ref="WJY147" location="All!B1555" display="PSYK_SKSOPR" xr:uid="{8DD19DA5-CB09-41B8-A5A3-2A52FA9A2919}"/>
    <hyperlink ref="WKG147" location="All!B1555" display="PSYK_SKSOPR" xr:uid="{1897F557-BE3B-4C3E-955A-BB86A31CD588}"/>
    <hyperlink ref="WKO147" location="All!B1555" display="PSYK_SKSOPR" xr:uid="{308D1CBF-89DD-4E24-ADFC-249FA71DB3A3}"/>
    <hyperlink ref="WKW147" location="All!B1555" display="PSYK_SKSOPR" xr:uid="{42223789-FD21-4354-BB31-68B26EE79D86}"/>
    <hyperlink ref="WLE147" location="All!B1555" display="PSYK_SKSOPR" xr:uid="{183730CE-8B4E-4DF5-A144-73C68A81BA90}"/>
    <hyperlink ref="WLM147" location="All!B1555" display="PSYK_SKSOPR" xr:uid="{4B3F274A-DB3A-496E-8651-C6A22BD62592}"/>
    <hyperlink ref="WLU147" location="All!B1555" display="PSYK_SKSOPR" xr:uid="{CA3E5924-8176-47EE-A833-672679F7C5ED}"/>
    <hyperlink ref="WMC147" location="All!B1555" display="PSYK_SKSOPR" xr:uid="{5F9879A6-7771-42BC-9A15-9B3FA032F643}"/>
    <hyperlink ref="WMK147" location="All!B1555" display="PSYK_SKSOPR" xr:uid="{E82359B4-D803-4F5E-B6DD-AD69FFB94FCA}"/>
    <hyperlink ref="WMS147" location="All!B1555" display="PSYK_SKSOPR" xr:uid="{85030731-5A23-4E32-BE14-804DA8FBE2D0}"/>
    <hyperlink ref="WNA147" location="All!B1555" display="PSYK_SKSOPR" xr:uid="{3BEC81B7-A010-49BE-9F94-CF284ACCB91B}"/>
    <hyperlink ref="WNI147" location="All!B1555" display="PSYK_SKSOPR" xr:uid="{033B2E99-ED2D-484E-938D-320650BE7A2B}"/>
    <hyperlink ref="WNQ147" location="All!B1555" display="PSYK_SKSOPR" xr:uid="{EEB9E82C-1591-4CD3-9B20-5DCCAC1B34EC}"/>
    <hyperlink ref="WNY147" location="All!B1555" display="PSYK_SKSOPR" xr:uid="{97095728-89A1-4DD6-838C-545C60EC4845}"/>
    <hyperlink ref="WOG147" location="All!B1555" display="PSYK_SKSOPR" xr:uid="{102F2ADF-0A85-4CB8-9E30-4DB7184393C6}"/>
    <hyperlink ref="WOO147" location="All!B1555" display="PSYK_SKSOPR" xr:uid="{C649461C-8056-4ADC-A6A3-56F72AE31404}"/>
    <hyperlink ref="WOW147" location="All!B1555" display="PSYK_SKSOPR" xr:uid="{070ED7B8-8F7E-4E7A-A059-FB3A394304D5}"/>
    <hyperlink ref="WPE147" location="All!B1555" display="PSYK_SKSOPR" xr:uid="{476F8618-B99D-4176-AEEE-4D2765389738}"/>
    <hyperlink ref="WPM147" location="All!B1555" display="PSYK_SKSOPR" xr:uid="{5989B268-878E-4CAA-8BE6-17B2CC422DC2}"/>
    <hyperlink ref="WPU147" location="All!B1555" display="PSYK_SKSOPR" xr:uid="{AAB792CE-D478-452B-8C2D-A10BC5CD34E4}"/>
    <hyperlink ref="WQC147" location="All!B1555" display="PSYK_SKSOPR" xr:uid="{E3759F02-D8E5-4DA5-9696-AE1F2CAF7986}"/>
    <hyperlink ref="WQK147" location="All!B1555" display="PSYK_SKSOPR" xr:uid="{4902D079-8701-4936-86C8-A0DCD9773970}"/>
    <hyperlink ref="WQS147" location="All!B1555" display="PSYK_SKSOPR" xr:uid="{9A008BFF-A676-47B2-BB2F-0E309A5F6000}"/>
    <hyperlink ref="WRA147" location="All!B1555" display="PSYK_SKSOPR" xr:uid="{EC27565C-2F60-4F47-8309-3D0DBFBB68F0}"/>
    <hyperlink ref="WRI147" location="All!B1555" display="PSYK_SKSOPR" xr:uid="{F7C27C12-026B-4F17-8BF5-7D53E2D60FE6}"/>
    <hyperlink ref="WRQ147" location="All!B1555" display="PSYK_SKSOPR" xr:uid="{13B98EE9-DF76-4A10-B0DE-91AE04D35AAA}"/>
    <hyperlink ref="WRY147" location="All!B1555" display="PSYK_SKSOPR" xr:uid="{E29F610A-86A1-426A-B3A0-490E66103BDA}"/>
    <hyperlink ref="WSG147" location="All!B1555" display="PSYK_SKSOPR" xr:uid="{A2D2CBCE-6007-4839-955B-A639CA480DCB}"/>
    <hyperlink ref="WSO147" location="All!B1555" display="PSYK_SKSOPR" xr:uid="{BEC3C8B3-9440-4D39-8C73-5089E1A204C1}"/>
    <hyperlink ref="WSW147" location="All!B1555" display="PSYK_SKSOPR" xr:uid="{50E2A222-D0DE-4157-8BAE-87E10E7FA92C}"/>
    <hyperlink ref="WTE147" location="All!B1555" display="PSYK_SKSOPR" xr:uid="{83CF5532-AFDA-49F5-8BEA-C1875A691F4D}"/>
    <hyperlink ref="WTM147" location="All!B1555" display="PSYK_SKSOPR" xr:uid="{E20144A3-20CE-4651-BB11-F0A397CDCA0F}"/>
    <hyperlink ref="WTU147" location="All!B1555" display="PSYK_SKSOPR" xr:uid="{0D533CBE-83F1-4BCC-856B-AABA12654B47}"/>
    <hyperlink ref="WUC147" location="All!B1555" display="PSYK_SKSOPR" xr:uid="{8E230B4E-99B9-495D-83DE-3C43664D4AAF}"/>
    <hyperlink ref="WUK147" location="All!B1555" display="PSYK_SKSOPR" xr:uid="{77DA6B34-E2C0-489A-AD65-93AF00637E74}"/>
    <hyperlink ref="WUS147" location="All!B1555" display="PSYK_SKSOPR" xr:uid="{DF626FD1-1423-4D6D-8613-BC59C4050FEA}"/>
    <hyperlink ref="WVA147" location="All!B1555" display="PSYK_SKSOPR" xr:uid="{8699BE88-8FF4-49C9-BA7E-9B1C7D6C0B0E}"/>
    <hyperlink ref="WVI147" location="All!B1555" display="PSYK_SKSOPR" xr:uid="{95DA5B8A-813C-40B4-AF88-4219E0FC5C15}"/>
    <hyperlink ref="WVQ147" location="All!B1555" display="PSYK_SKSOPR" xr:uid="{54B60665-6F55-4FEA-BD2D-842798E640BE}"/>
    <hyperlink ref="WVY147" location="All!B1555" display="PSYK_SKSOPR" xr:uid="{E507C1C1-AA00-4947-A74A-70F1CCD94DFF}"/>
    <hyperlink ref="WWG147" location="All!B1555" display="PSYK_SKSOPR" xr:uid="{E406E132-A5E8-480C-85D6-DC8A38F03047}"/>
    <hyperlink ref="WWO147" location="All!B1555" display="PSYK_SKSOPR" xr:uid="{CF673743-F39B-430E-90B8-3E7DB2B0546E}"/>
    <hyperlink ref="WWW147" location="All!B1555" display="PSYK_SKSOPR" xr:uid="{584C3405-1873-4536-BC3D-63BC6FD43FE4}"/>
    <hyperlink ref="WXE147" location="All!B1555" display="PSYK_SKSOPR" xr:uid="{A69F187B-70CF-40F3-95A8-D549011700C4}"/>
    <hyperlink ref="WXM147" location="All!B1555" display="PSYK_SKSOPR" xr:uid="{37F5B37C-B690-4E25-9BBB-3AC8880C2BF6}"/>
    <hyperlink ref="WXU147" location="All!B1555" display="PSYK_SKSOPR" xr:uid="{360B175A-84BC-46F6-AA79-1298F0371F20}"/>
    <hyperlink ref="WYC147" location="All!B1555" display="PSYK_SKSOPR" xr:uid="{9FB4709B-F994-4D3B-AABB-D774624AFEB9}"/>
    <hyperlink ref="WYK147" location="All!B1555" display="PSYK_SKSOPR" xr:uid="{ACB0E93D-F0AA-47B6-BD39-D7BE2BD1D648}"/>
    <hyperlink ref="WYS147" location="All!B1555" display="PSYK_SKSOPR" xr:uid="{E4DD0D1F-844F-4F82-ADE1-76D6BC719B1D}"/>
    <hyperlink ref="WZA147" location="All!B1555" display="PSYK_SKSOPR" xr:uid="{20136FE9-4FDA-485B-B15C-8F421DBA4ECD}"/>
    <hyperlink ref="WZI147" location="All!B1555" display="PSYK_SKSOPR" xr:uid="{1C2080F2-EA69-470B-8D26-D604FD97B655}"/>
    <hyperlink ref="WZQ147" location="All!B1555" display="PSYK_SKSOPR" xr:uid="{23CC33AB-231F-45BC-9569-5438F0DB19A9}"/>
    <hyperlink ref="WZY147" location="All!B1555" display="PSYK_SKSOPR" xr:uid="{9CF8BC4B-A135-4D06-BFE8-763465C5DC5A}"/>
    <hyperlink ref="XAG147" location="All!B1555" display="PSYK_SKSOPR" xr:uid="{2516440B-5E82-4FE1-82FC-BDB9658C2BF7}"/>
    <hyperlink ref="XAO147" location="All!B1555" display="PSYK_SKSOPR" xr:uid="{21311CE1-6502-4EB5-94FC-A142C9D84C4B}"/>
    <hyperlink ref="XAW147" location="All!B1555" display="PSYK_SKSOPR" xr:uid="{8FD8EEE8-D115-4057-B28A-2351F311E600}"/>
    <hyperlink ref="XBE147" location="All!B1555" display="PSYK_SKSOPR" xr:uid="{0F8F5FA5-EDD1-4687-B18B-9B7759A8E651}"/>
    <hyperlink ref="XBM147" location="All!B1555" display="PSYK_SKSOPR" xr:uid="{E4D750A2-AE66-4EBD-83A2-2D239CB46966}"/>
    <hyperlink ref="XBU147" location="All!B1555" display="PSYK_SKSOPR" xr:uid="{5F3B9943-CC89-4F20-9C8B-A0AAEE288367}"/>
    <hyperlink ref="XCC147" location="All!B1555" display="PSYK_SKSOPR" xr:uid="{1E7D5D0F-96C3-4CC0-9120-1B03C1752FD5}"/>
    <hyperlink ref="XCK147" location="All!B1555" display="PSYK_SKSOPR" xr:uid="{F8B510E9-0B9F-4AEB-A2EF-EA0710B7DD4A}"/>
    <hyperlink ref="XCS147" location="All!B1555" display="PSYK_SKSOPR" xr:uid="{90443365-98E3-430D-BEDE-C21575E1F3D4}"/>
    <hyperlink ref="XDA147" location="All!B1555" display="PSYK_SKSOPR" xr:uid="{5A945359-7D6B-4A84-A082-E7C17F6EDB02}"/>
    <hyperlink ref="XDI147" location="All!B1555" display="PSYK_SKSOPR" xr:uid="{23B3FC5E-4214-4F78-A4DE-0DC8DCE85E63}"/>
    <hyperlink ref="XDQ147" location="All!B1555" display="PSYK_SKSOPR" xr:uid="{86E9E571-441E-4C5B-84A7-F5F5D23A924E}"/>
    <hyperlink ref="XDY147" location="All!B1555" display="PSYK_SKSOPR" xr:uid="{74498AA0-1BA2-47B5-8B04-24E60F664409}"/>
    <hyperlink ref="XEG147" location="All!B1555" display="PSYK_SKSOPR" xr:uid="{846321AC-DAF7-4B0A-90B9-29C765DBAE9A}"/>
    <hyperlink ref="XEO147" location="All!B1555" display="PSYK_SKSOPR" xr:uid="{2F9CC581-3027-47A1-A0C7-305D08C52515}"/>
    <hyperlink ref="XEW147" location="All!B1555" display="PSYK_SKSOPR" xr:uid="{766FEA58-D5F2-4A6C-B16A-E3B316498616}"/>
    <hyperlink ref="A148" location="LPR_SKSUBE" display="PSYK_SKSUBE" xr:uid="{F2E7CC18-DC3B-48E6-B2AC-8B662FC120E6}"/>
    <hyperlink ref="H148" r:id="rId2109" xr:uid="{60EC0210-6173-4F24-8ACC-9D1559CFCE9F}"/>
    <hyperlink ref="H136" r:id="rId2110" xr:uid="{0EB511EC-5A42-444C-9451-22D389C151EC}"/>
    <hyperlink ref="A138" location="LPR_SKSUBE" display="LPR_SKSUBE" xr:uid="{DB562636-510A-4417-BE6E-A94A15AF7FD3}"/>
    <hyperlink ref="A139" location="MFR" display="MFR" xr:uid="{CCB0C5B8-59B3-4816-ADED-3EFBAA9E4EE9}"/>
    <hyperlink ref="A141" location="MFRDFOED" display="MFRDFOED" xr:uid="{172A2DB3-9153-43EF-94E3-2697ACCE8B1D}"/>
    <hyperlink ref="A142" location="MFRHJMFO" display="MFRHJMFO" xr:uid="{66BD8251-DEBB-489A-966E-E2E900EC91C4}"/>
    <hyperlink ref="H142" r:id="rId2111" xr:uid="{EA396520-1457-434A-86F7-DB01824A3CCC}"/>
    <hyperlink ref="H141" r:id="rId2112" xr:uid="{B3F69467-0369-4F8A-9CB6-42FFA616532B}"/>
    <hyperlink ref="H139" r:id="rId2113" xr:uid="{9D08B8B6-A259-4A69-BB0D-D60B9483B239}"/>
    <hyperlink ref="H138" r:id="rId2114" xr:uid="{7E7BBFE0-7D29-488E-8AD1-284361D2ABFC}"/>
    <hyperlink ref="H117" r:id="rId2115" xr:uid="{831B18C9-8AF5-4237-B645-10876CF8DE9D}"/>
    <hyperlink ref="H114" r:id="rId2116" xr:uid="{5833EE32-55A6-49DE-8916-03991427F1E8}"/>
    <hyperlink ref="H106" r:id="rId2117" xr:uid="{A728EAFA-3249-4069-BC12-8589DCE1CC63}"/>
    <hyperlink ref="H105" r:id="rId2118" xr:uid="{E21D2175-7C5B-4BB8-9B1E-34573D59E10B}"/>
    <hyperlink ref="H103" r:id="rId2119" xr:uid="{93C44FCF-BDD9-4638-AE84-59F5B1158943}"/>
    <hyperlink ref="H101" r:id="rId2120" xr:uid="{A5BD7C88-7C80-498F-A143-F80C04B3D738}"/>
    <hyperlink ref="H96" r:id="rId2121" xr:uid="{8A6750C5-A951-4AC9-AC0D-CD84C77993D5}"/>
    <hyperlink ref="H94" r:id="rId2122" xr:uid="{7C3DAD88-006B-4EBA-B7EE-0128842233DC}"/>
    <hyperlink ref="H92" r:id="rId2123" xr:uid="{9FBFF347-D006-4FBD-AD07-C82BAC09A386}"/>
    <hyperlink ref="H88" r:id="rId2124" xr:uid="{22869D07-57DB-46D1-8F58-D893FE0B3BC3}"/>
    <hyperlink ref="H87" r:id="rId2125" xr:uid="{E8C5D0B6-AE4E-4929-B349-8F36C3486737}"/>
    <hyperlink ref="H86" r:id="rId2126" xr:uid="{A21C730E-7F92-4C4A-BBEE-A2C9AEDCFF43}"/>
    <hyperlink ref="H85" r:id="rId2127" xr:uid="{13BFFC43-0FB4-40FF-8729-923D76A1A419}"/>
    <hyperlink ref="H81" r:id="rId2128" xr:uid="{B46736A5-2188-4F9C-AED4-A279F2AE885B}"/>
    <hyperlink ref="H77" r:id="rId2129" xr:uid="{0C3AC63B-0FA5-41CA-81C2-ACF4E656DE5C}"/>
    <hyperlink ref="H68" r:id="rId2130" xr:uid="{C986F405-6798-4E0C-A71F-13A3E1D63037}"/>
    <hyperlink ref="H67" r:id="rId2131" xr:uid="{36DCDA56-48CD-49AB-92DD-F81901DCBDBF}"/>
    <hyperlink ref="H66" r:id="rId2132" xr:uid="{7F7D0740-328E-41CC-9D05-37B1201DB325}"/>
    <hyperlink ref="H65" r:id="rId2133" xr:uid="{F259C331-B8AE-43C5-B76C-C71B7D55C56C}"/>
    <hyperlink ref="H60" r:id="rId2134" xr:uid="{68CB271D-C7F8-4732-A98C-343D3CE3F89C}"/>
    <hyperlink ref="H59" r:id="rId2135" xr:uid="{10B6D557-103C-45B2-8B0D-27AC3FAAFDF5}"/>
    <hyperlink ref="H54" r:id="rId2136" xr:uid="{C07EAF07-5668-45CA-8115-17729B22E680}"/>
    <hyperlink ref="H53" r:id="rId2137" xr:uid="{8914C005-4459-4EB1-AD9E-3741D145BAB8}"/>
    <hyperlink ref="H52" r:id="rId2138" xr:uid="{4C7E19B1-9E24-4761-8F4E-A8639A34144A}"/>
    <hyperlink ref="H51" r:id="rId2139" xr:uid="{AD6BEE19-7AC4-4BF6-B626-AE66170B1FDB}"/>
    <hyperlink ref="H50" r:id="rId2140" xr:uid="{25A6BCDC-1C3F-44C3-A162-4156609A8C27}"/>
    <hyperlink ref="H49" r:id="rId2141" xr:uid="{541E4160-A83B-4D98-99DD-2490BC8F4DA4}"/>
    <hyperlink ref="H41" r:id="rId2142" xr:uid="{94389BB9-A68D-41A3-B02C-CF8FA9419FD7}"/>
    <hyperlink ref="H40" r:id="rId2143" xr:uid="{8017AA12-BCFB-4BB2-BD19-EE5D1E4C4BD4}"/>
    <hyperlink ref="H32" r:id="rId2144" xr:uid="{4F20DE6B-EBE3-4E5A-8491-015CD4E420AF}"/>
    <hyperlink ref="H22" r:id="rId2145" xr:uid="{8A81E30D-EF71-4A21-B6D7-2C6BD7DCE859}"/>
    <hyperlink ref="H21" r:id="rId2146" xr:uid="{74D5AFAD-C27F-4DFC-86DD-07C7C5544CE5}"/>
    <hyperlink ref="H15" r:id="rId2147" xr:uid="{C346BFA4-DAB8-4E7C-BF8D-5C1B1219FDCD}"/>
    <hyperlink ref="H14" r:id="rId2148" xr:uid="{934BAFC4-D613-44DE-86BD-725421D05216}"/>
    <hyperlink ref="H13" r:id="rId2149" xr:uid="{300D801C-2236-4444-AFCE-C59B9A7E993B}"/>
    <hyperlink ref="H12" r:id="rId2150" xr:uid="{62C9F7F2-F1C9-414E-B7E7-39CC81433CFA}"/>
    <hyperlink ref="H10" r:id="rId2151" xr:uid="{74040B55-9263-41D1-AA48-57F1DD2238B9}"/>
    <hyperlink ref="H8" r:id="rId2152" xr:uid="{126C9D72-1A85-48FD-93FF-EF05B01EFDDB}"/>
    <hyperlink ref="A107" location="BOLIG" display="BOLIG" xr:uid="{972D7E1D-4069-4E4A-A82A-61588E14E6BD}"/>
    <hyperlink ref="A108" location="BYSTRB" display="BYSTRB" xr:uid="{2A882866-6E10-4757-96F8-97E44796008F}"/>
    <hyperlink ref="A11" location="CIV" display="CIV" xr:uid="{CB48B876-79C1-4DB8-BD96-8B61481BDCAD}"/>
    <hyperlink ref="A25" location="INDFORD" display="INDFORD" xr:uid="{BF8EFAEF-1423-402E-B0A2-9A95D9B1E7B3}"/>
    <hyperlink ref="A34" location="UDD_TRIVSEL_STORE_KLASSER" display="UDD_TRIVSEL_STORE_KLASSER" xr:uid="{13A0730A-FC1F-4109-94B3-E4A73B9FA67E}"/>
    <hyperlink ref="A35" location="UDD_TRIVSEL_SMAA_KLASSER" display="UDD_TRIVSEL_SMAA_KLASSER" xr:uid="{D10496C8-966F-4DF6-B03F-1D4741CB38BD}"/>
    <hyperlink ref="A36" location="UDD_NATTEST_OPRINDELIGE" display="UDD_NATTEST_OPRINDELIGE" xr:uid="{FFAF0686-9979-4E52-8846-3D586697C85A}"/>
    <hyperlink ref="A37" location="UDD_NATTEST_GENBEREGNEDE" display="UDD_NATTEST_GENBEREGNEDE" xr:uid="{B67D0C8E-2D29-411F-84F7-743B1BA0B9F6}"/>
    <hyperlink ref="A38" location="UDD_FOLKESKOLE_FRAVAER_STIL" display="UDD_FOLKESKOLE_FRAVAER_STIL" xr:uid="{36FFDDC7-D148-45FC-9D38-C7C87196FFF7}"/>
    <hyperlink ref="A39" location="UDD_FOLKESKOL_NAT_OVERGTEST" display="UDD_FOLKESKOL_NAT_OVERGTEST" xr:uid="{0CD0A0E8-1E29-4CA8-A62B-069C11CF14D0}"/>
    <hyperlink ref="A43" location="UDKLASSE_ID" display="UDKLASSE_ID" xr:uid="{62EED990-37DC-4AF6-B22C-EBFC81AF799F}"/>
  </hyperlinks>
  <pageMargins left="0.7" right="0.7" top="0.75" bottom="0.75" header="0.3" footer="0.3"/>
  <pageSetup paperSize="9" orientation="landscape" r:id="rId215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T2390"/>
  <sheetViews>
    <sheetView zoomScale="70" zoomScaleNormal="70" workbookViewId="0">
      <pane xSplit="11" ySplit="1" topLeftCell="L2" activePane="bottomRight" state="frozen"/>
      <selection pane="topRight" activeCell="G1" sqref="G1"/>
      <selection pane="bottomLeft" activeCell="A2" sqref="A2"/>
      <selection pane="bottomRight" activeCell="A2" sqref="A2"/>
    </sheetView>
  </sheetViews>
  <sheetFormatPr defaultRowHeight="15" customHeight="1" x14ac:dyDescent="0.25"/>
  <cols>
    <col min="1" max="1" width="39.7109375" customWidth="1"/>
    <col min="2" max="2" width="50.140625" customWidth="1"/>
    <col min="3" max="3" width="10.140625" style="64" customWidth="1"/>
    <col min="4" max="4" width="25.7109375" customWidth="1"/>
    <col min="5" max="5" width="31.7109375" style="21" customWidth="1"/>
    <col min="6" max="6" width="17.42578125" style="4" customWidth="1"/>
    <col min="7" max="8" width="11.42578125" style="21" customWidth="1"/>
    <col min="9" max="10" width="8.5703125" customWidth="1"/>
    <col min="11" max="11" width="10.28515625" style="2" customWidth="1"/>
    <col min="12" max="41" width="5.7109375" customWidth="1"/>
    <col min="42" max="42" width="6.140625" customWidth="1"/>
    <col min="43" max="43" width="5.7109375" customWidth="1"/>
    <col min="44" max="44" width="6.140625" customWidth="1"/>
    <col min="45" max="48" width="6.28515625" customWidth="1"/>
    <col min="49" max="49" width="6.5703125" customWidth="1"/>
    <col min="50" max="50" width="6.28515625" customWidth="1"/>
    <col min="51" max="51" width="6.5703125" customWidth="1"/>
    <col min="52" max="59" width="5.7109375" customWidth="1"/>
    <col min="60" max="60" width="6.85546875" customWidth="1"/>
    <col min="61" max="61" width="7.28515625" customWidth="1"/>
    <col min="62" max="63" width="6.42578125" customWidth="1"/>
    <col min="64" max="64" width="6.5703125" customWidth="1"/>
    <col min="65" max="66" width="6.85546875" customWidth="1"/>
    <col min="67" max="67" width="6.7109375" customWidth="1"/>
    <col min="68" max="72" width="5.7109375" customWidth="1"/>
  </cols>
  <sheetData>
    <row r="1" spans="1:72" s="1" customFormat="1" ht="60" customHeight="1" x14ac:dyDescent="0.25">
      <c r="A1" t="s">
        <v>1519</v>
      </c>
      <c r="B1" s="8" t="s">
        <v>1518</v>
      </c>
      <c r="C1" s="62" t="s">
        <v>2961</v>
      </c>
      <c r="D1" s="8" t="s">
        <v>1517</v>
      </c>
      <c r="E1" s="20" t="s">
        <v>0</v>
      </c>
      <c r="F1" s="5" t="s">
        <v>1287</v>
      </c>
      <c r="G1" s="20" t="s">
        <v>1673</v>
      </c>
      <c r="H1" s="20" t="s">
        <v>1674</v>
      </c>
      <c r="I1" s="3" t="s">
        <v>1298</v>
      </c>
      <c r="J1" s="3" t="s">
        <v>1299</v>
      </c>
      <c r="K1" s="3" t="s">
        <v>1300</v>
      </c>
      <c r="L1" s="1">
        <v>1970</v>
      </c>
      <c r="M1" s="1">
        <v>1971</v>
      </c>
      <c r="N1" s="1">
        <v>1972</v>
      </c>
      <c r="O1" s="1">
        <v>1973</v>
      </c>
      <c r="P1" s="1">
        <v>1974</v>
      </c>
      <c r="Q1" s="1">
        <v>1975</v>
      </c>
      <c r="R1" s="1">
        <v>1976</v>
      </c>
      <c r="S1" s="1">
        <v>1977</v>
      </c>
      <c r="T1" s="1">
        <v>1978</v>
      </c>
      <c r="U1" s="1">
        <v>1979</v>
      </c>
      <c r="V1" s="1">
        <v>1980</v>
      </c>
      <c r="W1" s="1">
        <v>1981</v>
      </c>
      <c r="X1" s="1">
        <v>1982</v>
      </c>
      <c r="Y1" s="1">
        <v>1983</v>
      </c>
      <c r="Z1" s="1">
        <v>1984</v>
      </c>
      <c r="AA1" s="1">
        <v>1985</v>
      </c>
      <c r="AB1" s="1">
        <v>1986</v>
      </c>
      <c r="AC1" s="1">
        <v>1987</v>
      </c>
      <c r="AD1" s="1">
        <v>1988</v>
      </c>
      <c r="AE1" s="1">
        <v>1989</v>
      </c>
      <c r="AF1" s="1">
        <v>1990</v>
      </c>
      <c r="AG1" s="1">
        <v>1991</v>
      </c>
      <c r="AH1" s="1">
        <v>1992</v>
      </c>
      <c r="AI1" s="1">
        <v>1993</v>
      </c>
      <c r="AJ1" s="1">
        <v>1994</v>
      </c>
      <c r="AK1" s="1">
        <v>1995</v>
      </c>
      <c r="AL1" s="1">
        <v>1996</v>
      </c>
      <c r="AM1" s="1">
        <v>1997</v>
      </c>
      <c r="AN1" s="1">
        <v>1998</v>
      </c>
      <c r="AO1" s="1">
        <v>1999</v>
      </c>
      <c r="AP1" s="1">
        <v>2000</v>
      </c>
      <c r="AQ1" s="1">
        <v>2001</v>
      </c>
      <c r="AR1" s="1">
        <v>2002</v>
      </c>
      <c r="AS1" s="1">
        <v>2003</v>
      </c>
      <c r="AT1" s="1">
        <v>2004</v>
      </c>
      <c r="AU1" s="1">
        <v>2005</v>
      </c>
      <c r="AV1" s="1">
        <v>2006</v>
      </c>
      <c r="AW1" s="1">
        <v>2007</v>
      </c>
      <c r="AX1" s="1">
        <v>2008</v>
      </c>
      <c r="AY1" s="1">
        <v>2009</v>
      </c>
      <c r="AZ1" s="1">
        <v>2010</v>
      </c>
      <c r="BA1" s="1">
        <v>2011</v>
      </c>
      <c r="BB1" s="1">
        <v>2012</v>
      </c>
      <c r="BC1" s="1">
        <v>2013</v>
      </c>
      <c r="BD1" s="1">
        <v>2014</v>
      </c>
      <c r="BE1" s="1">
        <v>2015</v>
      </c>
      <c r="BF1" s="1">
        <v>2016</v>
      </c>
      <c r="BG1" s="1">
        <v>2017</v>
      </c>
      <c r="BH1" s="1">
        <v>2018</v>
      </c>
      <c r="BI1" s="1">
        <v>2019</v>
      </c>
      <c r="BJ1" s="1">
        <v>2020</v>
      </c>
      <c r="BK1" s="1">
        <v>2021</v>
      </c>
      <c r="BL1" s="1">
        <v>2022</v>
      </c>
      <c r="BM1" s="1">
        <v>2023</v>
      </c>
      <c r="BN1" s="1">
        <v>2024</v>
      </c>
      <c r="BO1" s="1">
        <v>2025</v>
      </c>
      <c r="BP1" s="1">
        <v>2026</v>
      </c>
      <c r="BQ1" s="1">
        <v>2027</v>
      </c>
      <c r="BR1" s="1">
        <v>2028</v>
      </c>
      <c r="BS1" s="1">
        <v>2029</v>
      </c>
      <c r="BT1" s="1">
        <v>2030</v>
      </c>
    </row>
    <row r="2" spans="1:72" ht="15" customHeight="1" x14ac:dyDescent="0.25">
      <c r="C2" s="63"/>
      <c r="E2" s="45"/>
      <c r="F2" s="6"/>
    </row>
    <row r="3" spans="1:72" ht="15" customHeight="1" x14ac:dyDescent="0.25">
      <c r="A3" t="s">
        <v>1227</v>
      </c>
      <c r="B3" s="1" t="str">
        <f>A3&amp;MIN(I3:I10)&amp;"(-"&amp;MAX(J3:J10)&amp;")"</f>
        <v>ADOP1988(-2009)</v>
      </c>
      <c r="C3" s="74"/>
      <c r="D3" t="s">
        <v>1</v>
      </c>
      <c r="E3" s="45" t="s">
        <v>2</v>
      </c>
      <c r="F3" s="7"/>
      <c r="G3" s="45" t="s">
        <v>2</v>
      </c>
      <c r="H3" s="45" t="s">
        <v>1531</v>
      </c>
      <c r="I3">
        <f>MIN(L3:BT3)</f>
        <v>2006</v>
      </c>
      <c r="J3">
        <f>MAX(L3:BT3)</f>
        <v>2009</v>
      </c>
      <c r="K3" s="2" t="str">
        <f>IF(J3-I3+1-COUNTA(L3:BT3)=0, "-", "Yes")</f>
        <v>-</v>
      </c>
      <c r="AV3">
        <v>2006</v>
      </c>
      <c r="AW3">
        <v>2007</v>
      </c>
      <c r="AX3">
        <v>2008</v>
      </c>
      <c r="AY3">
        <v>2009</v>
      </c>
    </row>
    <row r="4" spans="1:72" ht="15" customHeight="1" x14ac:dyDescent="0.25">
      <c r="A4" t="s">
        <v>1227</v>
      </c>
      <c r="C4" s="75"/>
      <c r="D4" t="s">
        <v>3</v>
      </c>
      <c r="E4" s="45" t="s">
        <v>4</v>
      </c>
      <c r="G4" s="45" t="s">
        <v>4</v>
      </c>
      <c r="H4" s="45" t="s">
        <v>1520</v>
      </c>
      <c r="I4">
        <f t="shared" ref="I4:I10" si="0">MIN(L4:BT4)</f>
        <v>1988</v>
      </c>
      <c r="J4">
        <f t="shared" ref="J4:J10" si="1">MAX(L4:BT4)</f>
        <v>2009</v>
      </c>
      <c r="K4" s="2" t="str">
        <f t="shared" ref="K4:K66" si="2">IF(J4-I4+1-COUNTA(L4:BT4)=0, "-", "Yes")</f>
        <v>-</v>
      </c>
      <c r="AD4">
        <v>1988</v>
      </c>
      <c r="AE4">
        <v>1989</v>
      </c>
      <c r="AF4">
        <v>1990</v>
      </c>
      <c r="AG4">
        <v>1991</v>
      </c>
      <c r="AH4">
        <v>1992</v>
      </c>
      <c r="AI4">
        <v>1993</v>
      </c>
      <c r="AJ4">
        <v>1994</v>
      </c>
      <c r="AK4">
        <v>1995</v>
      </c>
      <c r="AL4">
        <v>1996</v>
      </c>
      <c r="AM4">
        <v>1997</v>
      </c>
      <c r="AN4">
        <v>1998</v>
      </c>
      <c r="AO4">
        <v>1999</v>
      </c>
      <c r="AP4">
        <v>2000</v>
      </c>
      <c r="AQ4">
        <v>2001</v>
      </c>
      <c r="AR4">
        <v>2002</v>
      </c>
      <c r="AS4">
        <v>2003</v>
      </c>
      <c r="AT4">
        <v>2004</v>
      </c>
      <c r="AU4">
        <v>2005</v>
      </c>
      <c r="AV4">
        <v>2006</v>
      </c>
      <c r="AW4">
        <v>2007</v>
      </c>
      <c r="AX4">
        <v>2008</v>
      </c>
      <c r="AY4">
        <v>2009</v>
      </c>
    </row>
    <row r="5" spans="1:72" ht="15" customHeight="1" x14ac:dyDescent="0.25">
      <c r="A5" t="s">
        <v>1227</v>
      </c>
      <c r="C5" s="75"/>
      <c r="D5" t="s">
        <v>5</v>
      </c>
      <c r="E5" s="45" t="s">
        <v>6</v>
      </c>
      <c r="G5" s="45" t="s">
        <v>1521</v>
      </c>
      <c r="H5" s="45" t="s">
        <v>1522</v>
      </c>
      <c r="I5">
        <f t="shared" si="0"/>
        <v>1988</v>
      </c>
      <c r="J5">
        <f t="shared" si="1"/>
        <v>2005</v>
      </c>
      <c r="K5" s="2" t="str">
        <f t="shared" si="2"/>
        <v>-</v>
      </c>
      <c r="AD5">
        <v>1988</v>
      </c>
      <c r="AE5">
        <v>1989</v>
      </c>
      <c r="AF5">
        <v>1990</v>
      </c>
      <c r="AG5">
        <v>1991</v>
      </c>
      <c r="AH5">
        <v>1992</v>
      </c>
      <c r="AI5">
        <v>1993</v>
      </c>
      <c r="AJ5">
        <v>1994</v>
      </c>
      <c r="AK5">
        <v>1995</v>
      </c>
      <c r="AL5">
        <v>1996</v>
      </c>
      <c r="AM5">
        <v>1997</v>
      </c>
      <c r="AN5">
        <v>1998</v>
      </c>
      <c r="AO5">
        <v>1999</v>
      </c>
      <c r="AP5">
        <v>2000</v>
      </c>
      <c r="AQ5">
        <v>2001</v>
      </c>
      <c r="AR5">
        <v>2002</v>
      </c>
      <c r="AS5">
        <v>2003</v>
      </c>
      <c r="AT5">
        <v>2004</v>
      </c>
      <c r="AU5">
        <v>2005</v>
      </c>
    </row>
    <row r="6" spans="1:72" ht="15" customHeight="1" x14ac:dyDescent="0.25">
      <c r="A6" t="s">
        <v>1227</v>
      </c>
      <c r="C6" s="75"/>
      <c r="D6" t="s">
        <v>7</v>
      </c>
      <c r="E6" s="45" t="s">
        <v>8</v>
      </c>
      <c r="G6" s="45" t="s">
        <v>8</v>
      </c>
      <c r="H6" s="45" t="s">
        <v>1523</v>
      </c>
      <c r="I6">
        <f t="shared" si="0"/>
        <v>2006</v>
      </c>
      <c r="J6">
        <f t="shared" si="1"/>
        <v>2009</v>
      </c>
      <c r="K6" s="2" t="str">
        <f t="shared" si="2"/>
        <v>-</v>
      </c>
      <c r="AV6">
        <v>2006</v>
      </c>
      <c r="AW6">
        <v>2007</v>
      </c>
      <c r="AX6">
        <v>2008</v>
      </c>
      <c r="AY6">
        <v>2009</v>
      </c>
    </row>
    <row r="7" spans="1:72" ht="15" customHeight="1" x14ac:dyDescent="0.25">
      <c r="A7" t="s">
        <v>1227</v>
      </c>
      <c r="C7" s="75"/>
      <c r="D7" t="s">
        <v>9</v>
      </c>
      <c r="E7" s="45" t="s">
        <v>10</v>
      </c>
      <c r="G7" s="45" t="s">
        <v>10</v>
      </c>
      <c r="H7" s="45" t="s">
        <v>1524</v>
      </c>
      <c r="I7">
        <f t="shared" si="0"/>
        <v>1988</v>
      </c>
      <c r="J7">
        <f t="shared" si="1"/>
        <v>2008</v>
      </c>
      <c r="K7" s="2" t="str">
        <f t="shared" si="2"/>
        <v>-</v>
      </c>
      <c r="AD7">
        <v>1988</v>
      </c>
      <c r="AE7">
        <v>1989</v>
      </c>
      <c r="AF7">
        <v>1990</v>
      </c>
      <c r="AG7">
        <v>1991</v>
      </c>
      <c r="AH7">
        <v>1992</v>
      </c>
      <c r="AI7">
        <v>1993</v>
      </c>
      <c r="AJ7">
        <v>1994</v>
      </c>
      <c r="AK7">
        <v>1995</v>
      </c>
      <c r="AL7">
        <v>1996</v>
      </c>
      <c r="AM7">
        <v>1997</v>
      </c>
      <c r="AN7">
        <v>1998</v>
      </c>
      <c r="AO7">
        <v>1999</v>
      </c>
      <c r="AP7">
        <v>2000</v>
      </c>
      <c r="AQ7">
        <v>2001</v>
      </c>
      <c r="AR7">
        <v>2002</v>
      </c>
      <c r="AS7">
        <v>2003</v>
      </c>
      <c r="AT7">
        <v>2004</v>
      </c>
      <c r="AU7">
        <v>2005</v>
      </c>
      <c r="AV7">
        <v>2006</v>
      </c>
      <c r="AW7">
        <v>2007</v>
      </c>
      <c r="AX7">
        <v>2008</v>
      </c>
    </row>
    <row r="8" spans="1:72" ht="15" customHeight="1" x14ac:dyDescent="0.25">
      <c r="A8" t="s">
        <v>1227</v>
      </c>
      <c r="C8" s="75"/>
      <c r="D8" t="s">
        <v>11</v>
      </c>
      <c r="E8" s="45" t="s">
        <v>12</v>
      </c>
      <c r="F8" s="7" t="s">
        <v>1303</v>
      </c>
      <c r="G8" s="45" t="s">
        <v>1525</v>
      </c>
      <c r="H8" s="45" t="s">
        <v>1526</v>
      </c>
      <c r="I8">
        <f t="shared" si="0"/>
        <v>1988</v>
      </c>
      <c r="J8">
        <f t="shared" si="1"/>
        <v>2009</v>
      </c>
      <c r="K8" s="2" t="str">
        <f t="shared" si="2"/>
        <v>-</v>
      </c>
      <c r="AD8">
        <v>1988</v>
      </c>
      <c r="AE8">
        <v>1989</v>
      </c>
      <c r="AF8">
        <v>1990</v>
      </c>
      <c r="AG8">
        <v>1991</v>
      </c>
      <c r="AH8">
        <v>1992</v>
      </c>
      <c r="AI8">
        <v>1993</v>
      </c>
      <c r="AJ8">
        <v>1994</v>
      </c>
      <c r="AK8">
        <v>1995</v>
      </c>
      <c r="AL8">
        <v>1996</v>
      </c>
      <c r="AM8">
        <v>1997</v>
      </c>
      <c r="AN8">
        <v>1998</v>
      </c>
      <c r="AO8">
        <v>1999</v>
      </c>
      <c r="AP8">
        <v>2000</v>
      </c>
      <c r="AQ8">
        <v>2001</v>
      </c>
      <c r="AR8">
        <v>2002</v>
      </c>
      <c r="AS8">
        <v>2003</v>
      </c>
      <c r="AT8">
        <v>2004</v>
      </c>
      <c r="AU8">
        <v>2005</v>
      </c>
      <c r="AV8">
        <v>2006</v>
      </c>
      <c r="AW8">
        <v>2007</v>
      </c>
      <c r="AX8">
        <v>2008</v>
      </c>
      <c r="AY8">
        <v>2009</v>
      </c>
    </row>
    <row r="9" spans="1:72" ht="15" customHeight="1" x14ac:dyDescent="0.25">
      <c r="A9" t="s">
        <v>1227</v>
      </c>
      <c r="C9" s="75"/>
      <c r="D9" t="s">
        <v>13</v>
      </c>
      <c r="E9" s="45" t="s">
        <v>12</v>
      </c>
      <c r="F9" s="7" t="s">
        <v>1303</v>
      </c>
      <c r="G9" s="45" t="s">
        <v>1527</v>
      </c>
      <c r="H9" s="45" t="s">
        <v>1528</v>
      </c>
      <c r="I9">
        <f t="shared" si="0"/>
        <v>1988</v>
      </c>
      <c r="J9">
        <f t="shared" si="1"/>
        <v>2009</v>
      </c>
      <c r="K9" s="2" t="str">
        <f t="shared" si="2"/>
        <v>-</v>
      </c>
      <c r="AD9">
        <v>1988</v>
      </c>
      <c r="AE9">
        <v>1989</v>
      </c>
      <c r="AF9">
        <v>1990</v>
      </c>
      <c r="AG9">
        <v>1991</v>
      </c>
      <c r="AH9">
        <v>1992</v>
      </c>
      <c r="AI9">
        <v>1993</v>
      </c>
      <c r="AJ9">
        <v>1994</v>
      </c>
      <c r="AK9">
        <v>1995</v>
      </c>
      <c r="AL9">
        <v>1996</v>
      </c>
      <c r="AM9">
        <v>1997</v>
      </c>
      <c r="AN9">
        <v>1998</v>
      </c>
      <c r="AO9">
        <v>1999</v>
      </c>
      <c r="AP9">
        <v>2000</v>
      </c>
      <c r="AQ9">
        <v>2001</v>
      </c>
      <c r="AR9">
        <v>2002</v>
      </c>
      <c r="AS9">
        <v>2003</v>
      </c>
      <c r="AT9">
        <v>2004</v>
      </c>
      <c r="AU9">
        <v>2005</v>
      </c>
      <c r="AV9">
        <v>2006</v>
      </c>
      <c r="AW9">
        <v>2007</v>
      </c>
      <c r="AX9">
        <v>2008</v>
      </c>
      <c r="AY9">
        <v>2009</v>
      </c>
    </row>
    <row r="10" spans="1:72" ht="15" customHeight="1" x14ac:dyDescent="0.25">
      <c r="A10" t="s">
        <v>1227</v>
      </c>
      <c r="C10" s="76"/>
      <c r="D10" t="s">
        <v>14</v>
      </c>
      <c r="E10" s="45" t="s">
        <v>12</v>
      </c>
      <c r="F10" s="7" t="s">
        <v>1303</v>
      </c>
      <c r="G10" s="45" t="s">
        <v>1529</v>
      </c>
      <c r="H10" s="45" t="s">
        <v>1530</v>
      </c>
      <c r="I10">
        <f t="shared" si="0"/>
        <v>1988</v>
      </c>
      <c r="J10">
        <f t="shared" si="1"/>
        <v>2009</v>
      </c>
      <c r="K10" s="2" t="str">
        <f t="shared" si="2"/>
        <v>-</v>
      </c>
      <c r="AD10">
        <v>1988</v>
      </c>
      <c r="AE10">
        <v>1989</v>
      </c>
      <c r="AF10">
        <v>1990</v>
      </c>
      <c r="AG10">
        <v>1991</v>
      </c>
      <c r="AH10">
        <v>1992</v>
      </c>
      <c r="AI10">
        <v>1993</v>
      </c>
      <c r="AJ10">
        <v>1994</v>
      </c>
      <c r="AK10">
        <v>1995</v>
      </c>
      <c r="AL10">
        <v>1996</v>
      </c>
      <c r="AM10">
        <v>1997</v>
      </c>
      <c r="AN10">
        <v>1998</v>
      </c>
      <c r="AO10">
        <v>1999</v>
      </c>
      <c r="AP10">
        <v>2000</v>
      </c>
      <c r="AQ10">
        <v>2001</v>
      </c>
      <c r="AR10">
        <v>2002</v>
      </c>
      <c r="AS10">
        <v>2003</v>
      </c>
      <c r="AT10">
        <v>2004</v>
      </c>
      <c r="AU10">
        <v>2005</v>
      </c>
      <c r="AV10">
        <v>2006</v>
      </c>
      <c r="AW10">
        <v>2007</v>
      </c>
      <c r="AX10">
        <v>2008</v>
      </c>
      <c r="AY10">
        <v>2009</v>
      </c>
    </row>
    <row r="11" spans="1:72" ht="15" customHeight="1" x14ac:dyDescent="0.25">
      <c r="C11" s="63"/>
      <c r="E11" s="45"/>
      <c r="F11" s="7"/>
      <c r="G11" s="45"/>
      <c r="H11" s="45"/>
    </row>
    <row r="12" spans="1:72" ht="15" customHeight="1" x14ac:dyDescent="0.25">
      <c r="A12" t="s">
        <v>1269</v>
      </c>
      <c r="B12" s="1" t="str">
        <f>A12&amp;MIN(I12:I57)&amp;"(-"&amp;MAX(J12:J57)&amp;")"</f>
        <v>AKM1976(-2023)</v>
      </c>
      <c r="C12" s="60"/>
      <c r="D12" t="s">
        <v>807</v>
      </c>
      <c r="E12" s="45" t="s">
        <v>3152</v>
      </c>
      <c r="G12" s="45"/>
      <c r="H12" s="6"/>
      <c r="I12">
        <f>MIN(L12:BT12)</f>
        <v>1991</v>
      </c>
      <c r="J12">
        <f>MAX(L12:BT12)</f>
        <v>2023</v>
      </c>
      <c r="K12" s="2" t="str">
        <f t="shared" si="2"/>
        <v>-</v>
      </c>
      <c r="AG12">
        <v>1991</v>
      </c>
      <c r="AH12">
        <v>1992</v>
      </c>
      <c r="AI12">
        <v>1993</v>
      </c>
      <c r="AJ12">
        <v>1994</v>
      </c>
      <c r="AK12">
        <v>1995</v>
      </c>
      <c r="AL12">
        <v>1996</v>
      </c>
      <c r="AM12">
        <v>1997</v>
      </c>
      <c r="AN12">
        <v>1998</v>
      </c>
      <c r="AO12">
        <v>1999</v>
      </c>
      <c r="AP12">
        <v>2000</v>
      </c>
      <c r="AQ12">
        <v>2001</v>
      </c>
      <c r="AR12">
        <v>2002</v>
      </c>
      <c r="AS12">
        <v>2003</v>
      </c>
      <c r="AT12">
        <v>2004</v>
      </c>
      <c r="AU12">
        <v>2005</v>
      </c>
      <c r="AV12">
        <v>2006</v>
      </c>
      <c r="AW12">
        <v>2007</v>
      </c>
      <c r="AX12">
        <v>2008</v>
      </c>
      <c r="AY12">
        <v>2009</v>
      </c>
      <c r="AZ12">
        <v>2010</v>
      </c>
      <c r="BA12">
        <v>2011</v>
      </c>
      <c r="BB12">
        <v>2012</v>
      </c>
      <c r="BC12">
        <v>2013</v>
      </c>
      <c r="BD12">
        <v>2014</v>
      </c>
      <c r="BE12">
        <v>2015</v>
      </c>
      <c r="BF12">
        <v>2016</v>
      </c>
      <c r="BG12">
        <v>2017</v>
      </c>
      <c r="BH12">
        <v>2018</v>
      </c>
      <c r="BI12">
        <v>2019</v>
      </c>
      <c r="BJ12">
        <v>2020</v>
      </c>
      <c r="BK12">
        <v>2021</v>
      </c>
      <c r="BL12">
        <v>2022</v>
      </c>
      <c r="BM12">
        <v>2023</v>
      </c>
    </row>
    <row r="13" spans="1:72" ht="15" customHeight="1" x14ac:dyDescent="0.25">
      <c r="A13" t="s">
        <v>1269</v>
      </c>
      <c r="C13" s="60"/>
      <c r="D13" t="s">
        <v>925</v>
      </c>
      <c r="E13" s="45" t="s">
        <v>926</v>
      </c>
      <c r="F13" s="50"/>
      <c r="G13" s="45"/>
      <c r="H13" s="6"/>
      <c r="I13">
        <f>MIN(L13:BT13)</f>
        <v>2006</v>
      </c>
      <c r="J13">
        <f>MAX(L13:BT13)</f>
        <v>2013</v>
      </c>
      <c r="K13" s="2" t="str">
        <f t="shared" si="2"/>
        <v>Yes</v>
      </c>
      <c r="AV13">
        <v>2006</v>
      </c>
      <c r="AW13">
        <v>2007</v>
      </c>
      <c r="AX13">
        <v>2008</v>
      </c>
      <c r="AZ13">
        <v>2010</v>
      </c>
      <c r="BA13">
        <v>2011</v>
      </c>
      <c r="BB13">
        <v>2012</v>
      </c>
      <c r="BC13">
        <v>2013</v>
      </c>
    </row>
    <row r="14" spans="1:72" ht="15" customHeight="1" x14ac:dyDescent="0.25">
      <c r="A14" t="s">
        <v>1269</v>
      </c>
      <c r="C14" s="60"/>
      <c r="D14" t="s">
        <v>927</v>
      </c>
      <c r="E14" s="45" t="s">
        <v>926</v>
      </c>
      <c r="F14" s="50"/>
      <c r="G14" s="45"/>
      <c r="H14" s="45"/>
      <c r="I14">
        <f t="shared" ref="I14:I50" si="3">MIN(L14:BT14)</f>
        <v>2013</v>
      </c>
      <c r="J14">
        <f t="shared" ref="J14:J50" si="4">MAX(L14:BT14)</f>
        <v>2023</v>
      </c>
      <c r="K14" s="2" t="str">
        <f t="shared" si="2"/>
        <v>-</v>
      </c>
      <c r="BC14">
        <v>2013</v>
      </c>
      <c r="BD14">
        <v>2014</v>
      </c>
      <c r="BE14">
        <v>2015</v>
      </c>
      <c r="BF14">
        <v>2016</v>
      </c>
      <c r="BG14">
        <v>2017</v>
      </c>
      <c r="BH14">
        <v>2018</v>
      </c>
      <c r="BI14">
        <v>2019</v>
      </c>
      <c r="BJ14">
        <v>2020</v>
      </c>
      <c r="BK14">
        <v>2021</v>
      </c>
      <c r="BL14">
        <v>2022</v>
      </c>
      <c r="BM14">
        <v>2023</v>
      </c>
    </row>
    <row r="15" spans="1:72" ht="15" customHeight="1" x14ac:dyDescent="0.25">
      <c r="A15" t="s">
        <v>1269</v>
      </c>
      <c r="C15" s="60"/>
      <c r="D15" t="s">
        <v>730</v>
      </c>
      <c r="E15" s="45" t="s">
        <v>928</v>
      </c>
      <c r="F15" s="50"/>
      <c r="G15" s="45" t="s">
        <v>1326</v>
      </c>
      <c r="H15" s="45" t="s">
        <v>1327</v>
      </c>
      <c r="I15">
        <f t="shared" si="3"/>
        <v>1976</v>
      </c>
      <c r="J15">
        <f t="shared" si="4"/>
        <v>2005</v>
      </c>
      <c r="K15" s="2" t="str">
        <f t="shared" si="2"/>
        <v>-</v>
      </c>
      <c r="R15">
        <v>1976</v>
      </c>
      <c r="S15">
        <v>1977</v>
      </c>
      <c r="T15">
        <v>1978</v>
      </c>
      <c r="U15">
        <v>1979</v>
      </c>
      <c r="V15">
        <v>1980</v>
      </c>
      <c r="W15">
        <v>1981</v>
      </c>
      <c r="X15">
        <v>1982</v>
      </c>
      <c r="Y15">
        <v>1983</v>
      </c>
      <c r="Z15">
        <v>1984</v>
      </c>
      <c r="AA15">
        <v>1985</v>
      </c>
      <c r="AB15">
        <v>1986</v>
      </c>
      <c r="AC15">
        <v>1987</v>
      </c>
      <c r="AD15">
        <v>1988</v>
      </c>
      <c r="AE15">
        <v>1989</v>
      </c>
      <c r="AF15">
        <v>1990</v>
      </c>
      <c r="AG15">
        <v>1991</v>
      </c>
      <c r="AH15">
        <v>1992</v>
      </c>
      <c r="AI15">
        <v>1993</v>
      </c>
      <c r="AJ15">
        <v>1994</v>
      </c>
      <c r="AK15">
        <v>1995</v>
      </c>
      <c r="AL15">
        <v>1996</v>
      </c>
      <c r="AM15">
        <v>1997</v>
      </c>
      <c r="AN15">
        <v>1998</v>
      </c>
      <c r="AO15">
        <v>1999</v>
      </c>
      <c r="AP15">
        <v>2000</v>
      </c>
      <c r="AQ15">
        <v>2001</v>
      </c>
      <c r="AR15">
        <v>2002</v>
      </c>
      <c r="AS15">
        <v>2003</v>
      </c>
      <c r="AT15">
        <v>2004</v>
      </c>
      <c r="AU15">
        <v>2005</v>
      </c>
    </row>
    <row r="16" spans="1:72" ht="15" customHeight="1" x14ac:dyDescent="0.25">
      <c r="A16" t="s">
        <v>1269</v>
      </c>
      <c r="C16" s="60"/>
      <c r="D16" t="s">
        <v>2049</v>
      </c>
      <c r="E16" s="45" t="s">
        <v>2052</v>
      </c>
      <c r="G16" s="45"/>
      <c r="H16" s="45"/>
      <c r="I16">
        <f>MIN(L16:BT16)</f>
        <v>1991</v>
      </c>
      <c r="J16">
        <f>MAX(L16:BT16)</f>
        <v>2010</v>
      </c>
      <c r="K16" s="2" t="str">
        <f t="shared" si="2"/>
        <v>-</v>
      </c>
      <c r="AG16">
        <v>1991</v>
      </c>
      <c r="AH16">
        <v>1992</v>
      </c>
      <c r="AI16">
        <v>1993</v>
      </c>
      <c r="AJ16">
        <v>1994</v>
      </c>
      <c r="AK16">
        <v>1995</v>
      </c>
      <c r="AL16">
        <v>1996</v>
      </c>
      <c r="AM16">
        <v>1997</v>
      </c>
      <c r="AN16">
        <v>1998</v>
      </c>
      <c r="AO16">
        <v>1999</v>
      </c>
      <c r="AP16">
        <v>2000</v>
      </c>
      <c r="AQ16">
        <v>2001</v>
      </c>
      <c r="AR16">
        <v>2002</v>
      </c>
      <c r="AS16">
        <v>2003</v>
      </c>
      <c r="AT16">
        <v>2004</v>
      </c>
      <c r="AU16">
        <v>2005</v>
      </c>
      <c r="AV16">
        <v>2006</v>
      </c>
      <c r="AW16">
        <v>2007</v>
      </c>
      <c r="AX16">
        <v>2008</v>
      </c>
      <c r="AY16">
        <v>2009</v>
      </c>
      <c r="AZ16">
        <v>2010</v>
      </c>
    </row>
    <row r="17" spans="1:65" ht="15" customHeight="1" x14ac:dyDescent="0.25">
      <c r="A17" t="s">
        <v>1269</v>
      </c>
      <c r="C17" s="60"/>
      <c r="D17" t="s">
        <v>362</v>
      </c>
      <c r="E17" s="45" t="s">
        <v>363</v>
      </c>
      <c r="G17" s="45" t="s">
        <v>1328</v>
      </c>
      <c r="H17" s="45" t="s">
        <v>1329</v>
      </c>
      <c r="I17">
        <f t="shared" si="3"/>
        <v>1976</v>
      </c>
      <c r="J17">
        <f t="shared" si="4"/>
        <v>2001</v>
      </c>
      <c r="K17" s="2" t="str">
        <f t="shared" si="2"/>
        <v>-</v>
      </c>
      <c r="R17">
        <v>1976</v>
      </c>
      <c r="S17">
        <v>1977</v>
      </c>
      <c r="T17">
        <v>1978</v>
      </c>
      <c r="U17">
        <v>1979</v>
      </c>
      <c r="V17">
        <v>1980</v>
      </c>
      <c r="W17">
        <v>1981</v>
      </c>
      <c r="X17">
        <v>1982</v>
      </c>
      <c r="Y17">
        <v>1983</v>
      </c>
      <c r="Z17">
        <v>1984</v>
      </c>
      <c r="AA17">
        <v>1985</v>
      </c>
      <c r="AB17">
        <v>1986</v>
      </c>
      <c r="AC17">
        <v>1987</v>
      </c>
      <c r="AD17">
        <v>1988</v>
      </c>
      <c r="AE17">
        <v>1989</v>
      </c>
      <c r="AF17">
        <v>1990</v>
      </c>
      <c r="AG17">
        <v>1991</v>
      </c>
      <c r="AH17">
        <v>1992</v>
      </c>
      <c r="AI17">
        <v>1993</v>
      </c>
      <c r="AJ17">
        <v>1994</v>
      </c>
      <c r="AK17">
        <v>1995</v>
      </c>
      <c r="AL17">
        <v>1996</v>
      </c>
      <c r="AM17">
        <v>1997</v>
      </c>
      <c r="AN17">
        <v>1998</v>
      </c>
      <c r="AO17">
        <v>1999</v>
      </c>
      <c r="AP17">
        <v>2000</v>
      </c>
      <c r="AQ17">
        <v>2001</v>
      </c>
    </row>
    <row r="18" spans="1:65" ht="15" customHeight="1" x14ac:dyDescent="0.25">
      <c r="A18" t="s">
        <v>1269</v>
      </c>
      <c r="C18" s="60"/>
      <c r="D18" t="s">
        <v>364</v>
      </c>
      <c r="E18" s="45" t="s">
        <v>365</v>
      </c>
      <c r="G18" s="45" t="s">
        <v>1328</v>
      </c>
      <c r="H18" s="45" t="s">
        <v>1329</v>
      </c>
      <c r="I18">
        <f t="shared" si="3"/>
        <v>2002</v>
      </c>
      <c r="J18">
        <f t="shared" si="4"/>
        <v>2013</v>
      </c>
      <c r="K18" s="2" t="str">
        <f t="shared" si="2"/>
        <v>-</v>
      </c>
      <c r="AR18">
        <v>2002</v>
      </c>
      <c r="AS18">
        <v>2003</v>
      </c>
      <c r="AT18">
        <v>2004</v>
      </c>
      <c r="AU18">
        <v>2005</v>
      </c>
      <c r="AV18">
        <v>2006</v>
      </c>
      <c r="AW18">
        <v>2007</v>
      </c>
      <c r="AX18">
        <v>2008</v>
      </c>
      <c r="AY18">
        <v>2009</v>
      </c>
      <c r="AZ18">
        <v>2010</v>
      </c>
      <c r="BA18">
        <v>2011</v>
      </c>
      <c r="BB18">
        <v>2012</v>
      </c>
      <c r="BC18">
        <v>2013</v>
      </c>
    </row>
    <row r="19" spans="1:65" ht="15" customHeight="1" x14ac:dyDescent="0.25">
      <c r="A19" t="s">
        <v>1269</v>
      </c>
      <c r="C19" s="60"/>
      <c r="D19" t="s">
        <v>929</v>
      </c>
      <c r="E19" s="45" t="s">
        <v>930</v>
      </c>
      <c r="G19" s="45"/>
      <c r="H19" s="6"/>
      <c r="I19">
        <f t="shared" si="3"/>
        <v>1991</v>
      </c>
      <c r="J19">
        <f t="shared" si="4"/>
        <v>2023</v>
      </c>
      <c r="K19" s="2" t="str">
        <f t="shared" si="2"/>
        <v>-</v>
      </c>
      <c r="AG19">
        <v>1991</v>
      </c>
      <c r="AH19">
        <v>1992</v>
      </c>
      <c r="AI19">
        <v>1993</v>
      </c>
      <c r="AJ19">
        <v>1994</v>
      </c>
      <c r="AK19">
        <v>1995</v>
      </c>
      <c r="AL19">
        <v>1996</v>
      </c>
      <c r="AM19">
        <v>1997</v>
      </c>
      <c r="AN19">
        <v>1998</v>
      </c>
      <c r="AO19">
        <v>1999</v>
      </c>
      <c r="AP19">
        <v>2000</v>
      </c>
      <c r="AQ19">
        <v>2001</v>
      </c>
      <c r="AR19">
        <v>2002</v>
      </c>
      <c r="AS19">
        <v>2003</v>
      </c>
      <c r="AT19">
        <v>2004</v>
      </c>
      <c r="AU19">
        <v>2005</v>
      </c>
      <c r="AV19">
        <v>2006</v>
      </c>
      <c r="AW19">
        <v>2007</v>
      </c>
      <c r="AX19">
        <v>2008</v>
      </c>
      <c r="AY19">
        <v>2009</v>
      </c>
      <c r="AZ19">
        <v>2010</v>
      </c>
      <c r="BA19">
        <v>2011</v>
      </c>
      <c r="BB19">
        <v>2012</v>
      </c>
      <c r="BC19">
        <v>2013</v>
      </c>
      <c r="BD19">
        <v>2014</v>
      </c>
      <c r="BE19">
        <v>2015</v>
      </c>
      <c r="BF19">
        <v>2016</v>
      </c>
      <c r="BG19">
        <v>2017</v>
      </c>
      <c r="BH19">
        <v>2018</v>
      </c>
      <c r="BI19">
        <v>2019</v>
      </c>
      <c r="BJ19">
        <v>2020</v>
      </c>
      <c r="BK19">
        <v>2021</v>
      </c>
      <c r="BL19">
        <v>2022</v>
      </c>
      <c r="BM19">
        <v>2023</v>
      </c>
    </row>
    <row r="20" spans="1:65" ht="15" customHeight="1" x14ac:dyDescent="0.25">
      <c r="A20" t="s">
        <v>1269</v>
      </c>
      <c r="C20" s="60"/>
      <c r="D20" t="s">
        <v>2050</v>
      </c>
      <c r="E20" s="45" t="s">
        <v>2051</v>
      </c>
      <c r="G20" s="45"/>
      <c r="H20" s="6"/>
      <c r="I20">
        <f>MIN(L20:BT20)</f>
        <v>1991</v>
      </c>
      <c r="J20">
        <f>MAX(L20:BT20)</f>
        <v>1999</v>
      </c>
      <c r="K20" s="2" t="str">
        <f t="shared" si="2"/>
        <v>-</v>
      </c>
      <c r="AG20">
        <v>1991</v>
      </c>
      <c r="AH20">
        <v>1992</v>
      </c>
      <c r="AI20">
        <v>1993</v>
      </c>
      <c r="AJ20">
        <v>1994</v>
      </c>
      <c r="AK20">
        <v>1995</v>
      </c>
      <c r="AL20">
        <v>1996</v>
      </c>
      <c r="AM20">
        <v>1997</v>
      </c>
      <c r="AN20">
        <v>1998</v>
      </c>
      <c r="AO20">
        <v>1999</v>
      </c>
    </row>
    <row r="21" spans="1:65" ht="15" customHeight="1" x14ac:dyDescent="0.25">
      <c r="A21" t="s">
        <v>1269</v>
      </c>
      <c r="C21" s="60"/>
      <c r="D21" t="s">
        <v>731</v>
      </c>
      <c r="E21" s="45" t="s">
        <v>931</v>
      </c>
      <c r="G21" s="45"/>
      <c r="H21" s="45"/>
      <c r="I21">
        <f t="shared" si="3"/>
        <v>1976</v>
      </c>
      <c r="J21">
        <f t="shared" si="4"/>
        <v>2002</v>
      </c>
      <c r="K21" s="2" t="str">
        <f t="shared" si="2"/>
        <v>-</v>
      </c>
      <c r="R21">
        <v>1976</v>
      </c>
      <c r="S21">
        <v>1977</v>
      </c>
      <c r="T21">
        <v>1978</v>
      </c>
      <c r="U21">
        <v>1979</v>
      </c>
      <c r="V21">
        <v>1980</v>
      </c>
      <c r="W21">
        <v>1981</v>
      </c>
      <c r="X21">
        <v>1982</v>
      </c>
      <c r="Y21">
        <v>1983</v>
      </c>
      <c r="Z21">
        <v>1984</v>
      </c>
      <c r="AA21">
        <v>1985</v>
      </c>
      <c r="AB21">
        <v>1986</v>
      </c>
      <c r="AC21">
        <v>1987</v>
      </c>
      <c r="AD21">
        <v>1988</v>
      </c>
      <c r="AE21">
        <v>1989</v>
      </c>
      <c r="AF21">
        <v>1990</v>
      </c>
      <c r="AG21">
        <v>1991</v>
      </c>
      <c r="AH21">
        <v>1992</v>
      </c>
      <c r="AI21">
        <v>1993</v>
      </c>
      <c r="AJ21">
        <v>1994</v>
      </c>
      <c r="AK21">
        <v>1995</v>
      </c>
      <c r="AL21">
        <v>1996</v>
      </c>
      <c r="AM21">
        <v>1997</v>
      </c>
      <c r="AN21">
        <v>1998</v>
      </c>
      <c r="AO21">
        <v>1999</v>
      </c>
      <c r="AP21">
        <v>2000</v>
      </c>
      <c r="AQ21">
        <v>2001</v>
      </c>
      <c r="AR21">
        <v>2002</v>
      </c>
    </row>
    <row r="22" spans="1:65" ht="15" customHeight="1" x14ac:dyDescent="0.25">
      <c r="A22" t="s">
        <v>1269</v>
      </c>
      <c r="C22" s="60"/>
      <c r="D22" t="s">
        <v>732</v>
      </c>
      <c r="E22" s="45" t="s">
        <v>932</v>
      </c>
      <c r="G22" s="6"/>
      <c r="H22" s="45"/>
      <c r="I22">
        <f t="shared" si="3"/>
        <v>1976</v>
      </c>
      <c r="J22">
        <f t="shared" si="4"/>
        <v>1999</v>
      </c>
      <c r="K22" s="2" t="str">
        <f t="shared" si="2"/>
        <v>-</v>
      </c>
      <c r="R22">
        <v>1976</v>
      </c>
      <c r="S22">
        <v>1977</v>
      </c>
      <c r="T22">
        <v>1978</v>
      </c>
      <c r="U22">
        <v>1979</v>
      </c>
      <c r="V22">
        <v>1980</v>
      </c>
      <c r="W22">
        <v>1981</v>
      </c>
      <c r="X22">
        <v>1982</v>
      </c>
      <c r="Y22">
        <v>1983</v>
      </c>
      <c r="Z22">
        <v>1984</v>
      </c>
      <c r="AA22">
        <v>1985</v>
      </c>
      <c r="AB22">
        <v>1986</v>
      </c>
      <c r="AC22">
        <v>1987</v>
      </c>
      <c r="AD22">
        <v>1988</v>
      </c>
      <c r="AE22">
        <v>1989</v>
      </c>
      <c r="AF22">
        <v>1990</v>
      </c>
      <c r="AG22">
        <v>1991</v>
      </c>
      <c r="AH22">
        <v>1992</v>
      </c>
      <c r="AI22">
        <v>1993</v>
      </c>
      <c r="AJ22">
        <v>1994</v>
      </c>
      <c r="AK22">
        <v>1995</v>
      </c>
      <c r="AL22">
        <v>1996</v>
      </c>
      <c r="AM22">
        <v>1997</v>
      </c>
      <c r="AN22">
        <v>1998</v>
      </c>
      <c r="AO22">
        <v>1999</v>
      </c>
    </row>
    <row r="23" spans="1:65" ht="15" customHeight="1" x14ac:dyDescent="0.25">
      <c r="A23" t="s">
        <v>1269</v>
      </c>
      <c r="C23" s="60"/>
      <c r="D23" t="s">
        <v>763</v>
      </c>
      <c r="E23" s="45" t="s">
        <v>764</v>
      </c>
      <c r="G23" s="45"/>
      <c r="H23" s="45"/>
      <c r="I23">
        <f>MIN(L23:BT23)</f>
        <v>1991</v>
      </c>
      <c r="J23">
        <f>MAX(L23:BT23)</f>
        <v>2023</v>
      </c>
      <c r="K23" s="2" t="str">
        <f t="shared" si="2"/>
        <v>-</v>
      </c>
      <c r="AG23">
        <v>1991</v>
      </c>
      <c r="AH23">
        <v>1992</v>
      </c>
      <c r="AI23">
        <v>1993</v>
      </c>
      <c r="AJ23">
        <v>1994</v>
      </c>
      <c r="AK23">
        <v>1995</v>
      </c>
      <c r="AL23">
        <v>1996</v>
      </c>
      <c r="AM23">
        <v>1997</v>
      </c>
      <c r="AN23">
        <v>1998</v>
      </c>
      <c r="AO23">
        <v>1999</v>
      </c>
      <c r="AP23">
        <v>2000</v>
      </c>
      <c r="AQ23">
        <v>2001</v>
      </c>
      <c r="AR23">
        <v>2002</v>
      </c>
      <c r="AS23">
        <v>2003</v>
      </c>
      <c r="AT23">
        <v>2004</v>
      </c>
      <c r="AU23">
        <v>2005</v>
      </c>
      <c r="AV23">
        <v>2006</v>
      </c>
      <c r="AW23">
        <v>2007</v>
      </c>
      <c r="AX23">
        <v>2008</v>
      </c>
      <c r="AY23">
        <v>2009</v>
      </c>
      <c r="AZ23">
        <v>2010</v>
      </c>
      <c r="BA23">
        <v>2011</v>
      </c>
      <c r="BB23">
        <v>2012</v>
      </c>
      <c r="BC23">
        <v>2013</v>
      </c>
      <c r="BD23">
        <v>2014</v>
      </c>
      <c r="BE23">
        <v>2015</v>
      </c>
      <c r="BF23">
        <v>2016</v>
      </c>
      <c r="BG23">
        <v>2017</v>
      </c>
      <c r="BH23">
        <v>2018</v>
      </c>
      <c r="BI23">
        <v>2019</v>
      </c>
      <c r="BJ23">
        <v>2020</v>
      </c>
      <c r="BK23">
        <v>2021</v>
      </c>
      <c r="BL23">
        <v>2022</v>
      </c>
      <c r="BM23">
        <v>2023</v>
      </c>
    </row>
    <row r="24" spans="1:65" ht="15" customHeight="1" x14ac:dyDescent="0.25">
      <c r="A24" t="s">
        <v>1269</v>
      </c>
      <c r="C24" s="60"/>
      <c r="D24" t="s">
        <v>765</v>
      </c>
      <c r="E24" s="45" t="s">
        <v>766</v>
      </c>
      <c r="G24" s="45"/>
      <c r="H24" s="45"/>
      <c r="I24">
        <f>MIN(L24:BT24)</f>
        <v>1991</v>
      </c>
      <c r="J24">
        <f>MAX(L24:BT24)</f>
        <v>2023</v>
      </c>
      <c r="K24" s="2" t="str">
        <f t="shared" si="2"/>
        <v>-</v>
      </c>
      <c r="AG24">
        <v>1991</v>
      </c>
      <c r="AH24">
        <v>1992</v>
      </c>
      <c r="AI24">
        <v>1993</v>
      </c>
      <c r="AJ24">
        <v>1994</v>
      </c>
      <c r="AK24">
        <v>1995</v>
      </c>
      <c r="AL24">
        <v>1996</v>
      </c>
      <c r="AM24">
        <v>1997</v>
      </c>
      <c r="AN24">
        <v>1998</v>
      </c>
      <c r="AO24">
        <v>1999</v>
      </c>
      <c r="AP24">
        <v>2000</v>
      </c>
      <c r="AQ24">
        <v>2001</v>
      </c>
      <c r="AR24">
        <v>2002</v>
      </c>
      <c r="AS24">
        <v>2003</v>
      </c>
      <c r="AT24">
        <v>2004</v>
      </c>
      <c r="AU24">
        <v>2005</v>
      </c>
      <c r="AV24">
        <v>2006</v>
      </c>
      <c r="AW24">
        <v>2007</v>
      </c>
      <c r="AX24">
        <v>2008</v>
      </c>
      <c r="AY24">
        <v>2009</v>
      </c>
      <c r="AZ24">
        <v>2010</v>
      </c>
      <c r="BA24">
        <v>2011</v>
      </c>
      <c r="BB24">
        <v>2012</v>
      </c>
      <c r="BC24">
        <v>2013</v>
      </c>
      <c r="BD24">
        <v>2014</v>
      </c>
      <c r="BE24">
        <v>2015</v>
      </c>
      <c r="BF24">
        <v>2016</v>
      </c>
      <c r="BG24">
        <v>2017</v>
      </c>
      <c r="BH24">
        <v>2018</v>
      </c>
      <c r="BI24">
        <v>2019</v>
      </c>
      <c r="BJ24">
        <v>2020</v>
      </c>
      <c r="BK24">
        <v>2021</v>
      </c>
      <c r="BL24">
        <v>2022</v>
      </c>
      <c r="BM24">
        <v>2023</v>
      </c>
    </row>
    <row r="25" spans="1:65" ht="15" customHeight="1" x14ac:dyDescent="0.25">
      <c r="A25" t="s">
        <v>1269</v>
      </c>
      <c r="C25" s="60"/>
      <c r="D25" t="s">
        <v>937</v>
      </c>
      <c r="E25" s="45" t="s">
        <v>936</v>
      </c>
      <c r="G25" s="45" t="s">
        <v>1330</v>
      </c>
      <c r="H25" s="45" t="s">
        <v>1331</v>
      </c>
      <c r="I25">
        <f t="shared" si="3"/>
        <v>1991</v>
      </c>
      <c r="J25">
        <f t="shared" si="4"/>
        <v>2009</v>
      </c>
      <c r="K25" s="2" t="str">
        <f t="shared" si="2"/>
        <v>-</v>
      </c>
      <c r="AG25">
        <v>1991</v>
      </c>
      <c r="AH25">
        <v>1992</v>
      </c>
      <c r="AI25">
        <v>1993</v>
      </c>
      <c r="AJ25">
        <v>1994</v>
      </c>
      <c r="AK25">
        <v>1995</v>
      </c>
      <c r="AL25">
        <v>1996</v>
      </c>
      <c r="AM25">
        <v>1997</v>
      </c>
      <c r="AN25">
        <v>1998</v>
      </c>
      <c r="AO25">
        <v>1999</v>
      </c>
      <c r="AP25">
        <v>2000</v>
      </c>
      <c r="AQ25">
        <v>2001</v>
      </c>
      <c r="AR25">
        <v>2002</v>
      </c>
      <c r="AS25">
        <v>2003</v>
      </c>
      <c r="AT25">
        <v>2004</v>
      </c>
      <c r="AU25">
        <v>2005</v>
      </c>
      <c r="AV25">
        <v>2006</v>
      </c>
      <c r="AW25">
        <v>2007</v>
      </c>
      <c r="AX25">
        <v>2008</v>
      </c>
      <c r="AY25">
        <v>2009</v>
      </c>
    </row>
    <row r="26" spans="1:65" ht="15" customHeight="1" x14ac:dyDescent="0.25">
      <c r="A26" t="s">
        <v>1269</v>
      </c>
      <c r="C26" s="60"/>
      <c r="D26" t="s">
        <v>812</v>
      </c>
      <c r="E26" s="45" t="s">
        <v>933</v>
      </c>
      <c r="G26" s="45" t="s">
        <v>1332</v>
      </c>
      <c r="H26" s="45" t="s">
        <v>1336</v>
      </c>
      <c r="I26">
        <f t="shared" si="3"/>
        <v>2010</v>
      </c>
      <c r="J26">
        <f t="shared" si="4"/>
        <v>2013</v>
      </c>
      <c r="K26" s="2" t="str">
        <f t="shared" si="2"/>
        <v>-</v>
      </c>
      <c r="AZ26">
        <v>2010</v>
      </c>
      <c r="BA26">
        <v>2011</v>
      </c>
      <c r="BB26">
        <v>2012</v>
      </c>
      <c r="BC26">
        <v>2013</v>
      </c>
    </row>
    <row r="27" spans="1:65" ht="15" customHeight="1" x14ac:dyDescent="0.25">
      <c r="A27" t="s">
        <v>1269</v>
      </c>
      <c r="C27" s="60"/>
      <c r="D27" t="s">
        <v>934</v>
      </c>
      <c r="E27" s="45" t="s">
        <v>935</v>
      </c>
      <c r="G27" s="45"/>
      <c r="H27" s="45"/>
      <c r="I27">
        <f t="shared" si="3"/>
        <v>2010</v>
      </c>
      <c r="J27">
        <f t="shared" si="4"/>
        <v>2023</v>
      </c>
      <c r="K27" s="2" t="str">
        <f t="shared" si="2"/>
        <v>-</v>
      </c>
      <c r="AZ27">
        <v>2010</v>
      </c>
      <c r="BA27">
        <v>2011</v>
      </c>
      <c r="BB27">
        <v>2012</v>
      </c>
      <c r="BC27">
        <v>2013</v>
      </c>
      <c r="BD27">
        <v>2014</v>
      </c>
      <c r="BE27">
        <v>2015</v>
      </c>
      <c r="BF27">
        <v>2016</v>
      </c>
      <c r="BG27">
        <v>2017</v>
      </c>
      <c r="BH27">
        <v>2018</v>
      </c>
      <c r="BI27">
        <v>2019</v>
      </c>
      <c r="BJ27">
        <v>2020</v>
      </c>
      <c r="BK27">
        <v>2021</v>
      </c>
      <c r="BL27">
        <v>2022</v>
      </c>
      <c r="BM27">
        <v>2023</v>
      </c>
    </row>
    <row r="28" spans="1:65" ht="15" customHeight="1" x14ac:dyDescent="0.25">
      <c r="A28" t="s">
        <v>1269</v>
      </c>
      <c r="C28" s="60"/>
      <c r="D28" t="s">
        <v>2022</v>
      </c>
      <c r="E28" s="45" t="s">
        <v>2034</v>
      </c>
      <c r="G28" s="45"/>
      <c r="H28" s="45"/>
      <c r="I28">
        <f>MIN(L28:BT28)</f>
        <v>2010</v>
      </c>
      <c r="J28">
        <f>MAX(L28:BT28)</f>
        <v>2023</v>
      </c>
      <c r="K28" s="2" t="str">
        <f t="shared" si="2"/>
        <v>-</v>
      </c>
      <c r="AZ28">
        <v>2010</v>
      </c>
      <c r="BA28">
        <v>2011</v>
      </c>
      <c r="BB28">
        <v>2012</v>
      </c>
      <c r="BC28">
        <v>2013</v>
      </c>
      <c r="BD28">
        <v>2014</v>
      </c>
      <c r="BE28">
        <v>2015</v>
      </c>
      <c r="BF28">
        <v>2016</v>
      </c>
      <c r="BG28">
        <v>2017</v>
      </c>
      <c r="BH28">
        <v>2018</v>
      </c>
      <c r="BI28">
        <v>2019</v>
      </c>
      <c r="BJ28">
        <v>2020</v>
      </c>
      <c r="BK28">
        <v>2021</v>
      </c>
      <c r="BL28">
        <v>2022</v>
      </c>
      <c r="BM28">
        <v>2023</v>
      </c>
    </row>
    <row r="29" spans="1:65" ht="15" customHeight="1" x14ac:dyDescent="0.25">
      <c r="A29" t="s">
        <v>1269</v>
      </c>
      <c r="C29" s="60"/>
      <c r="D29" t="s">
        <v>2023</v>
      </c>
      <c r="E29" s="45" t="s">
        <v>2035</v>
      </c>
      <c r="G29" s="45"/>
      <c r="H29" s="45"/>
      <c r="I29">
        <f>MIN(L29:BT29)</f>
        <v>2010</v>
      </c>
      <c r="J29">
        <f>MAX(L29:BT29)</f>
        <v>2023</v>
      </c>
      <c r="K29" s="2" t="str">
        <f t="shared" si="2"/>
        <v>-</v>
      </c>
      <c r="AZ29">
        <v>2010</v>
      </c>
      <c r="BA29">
        <v>2011</v>
      </c>
      <c r="BB29">
        <v>2012</v>
      </c>
      <c r="BC29">
        <v>2013</v>
      </c>
      <c r="BD29">
        <v>2014</v>
      </c>
      <c r="BE29">
        <v>2015</v>
      </c>
      <c r="BF29">
        <v>2016</v>
      </c>
      <c r="BG29">
        <v>2017</v>
      </c>
      <c r="BH29">
        <v>2018</v>
      </c>
      <c r="BI29">
        <v>2019</v>
      </c>
      <c r="BJ29">
        <v>2020</v>
      </c>
      <c r="BK29">
        <v>2021</v>
      </c>
      <c r="BL29">
        <v>2022</v>
      </c>
      <c r="BM29">
        <v>2023</v>
      </c>
    </row>
    <row r="30" spans="1:65" ht="15" customHeight="1" x14ac:dyDescent="0.25">
      <c r="A30" t="s">
        <v>1269</v>
      </c>
      <c r="C30" s="60"/>
      <c r="D30" t="s">
        <v>368</v>
      </c>
      <c r="E30" s="45" t="s">
        <v>936</v>
      </c>
      <c r="G30" s="45"/>
      <c r="H30" s="45"/>
      <c r="I30">
        <f t="shared" si="3"/>
        <v>1993</v>
      </c>
      <c r="J30">
        <f t="shared" si="4"/>
        <v>2009</v>
      </c>
      <c r="K30" s="2" t="str">
        <f t="shared" si="2"/>
        <v>-</v>
      </c>
      <c r="AI30">
        <v>1993</v>
      </c>
      <c r="AJ30">
        <v>1994</v>
      </c>
      <c r="AK30">
        <v>1995</v>
      </c>
      <c r="AL30">
        <v>1996</v>
      </c>
      <c r="AM30">
        <v>1997</v>
      </c>
      <c r="AN30">
        <v>1998</v>
      </c>
      <c r="AO30">
        <v>1999</v>
      </c>
      <c r="AP30">
        <v>2000</v>
      </c>
      <c r="AQ30">
        <v>2001</v>
      </c>
      <c r="AR30">
        <v>2002</v>
      </c>
      <c r="AS30">
        <v>2003</v>
      </c>
      <c r="AT30">
        <v>2004</v>
      </c>
      <c r="AU30">
        <v>2005</v>
      </c>
      <c r="AV30">
        <v>2006</v>
      </c>
      <c r="AW30">
        <v>2007</v>
      </c>
      <c r="AX30">
        <v>2008</v>
      </c>
      <c r="AY30">
        <v>2009</v>
      </c>
    </row>
    <row r="31" spans="1:65" ht="15" customHeight="1" x14ac:dyDescent="0.25">
      <c r="A31" t="s">
        <v>1269</v>
      </c>
      <c r="C31" s="60"/>
      <c r="D31" t="s">
        <v>2047</v>
      </c>
      <c r="E31" s="45" t="s">
        <v>2034</v>
      </c>
      <c r="G31" s="45"/>
      <c r="H31" s="45"/>
      <c r="I31">
        <f>MIN(L31:BT31)</f>
        <v>1991</v>
      </c>
      <c r="J31">
        <f>MAX(L31:BT31)</f>
        <v>2009</v>
      </c>
      <c r="K31" s="2" t="str">
        <f t="shared" si="2"/>
        <v>-</v>
      </c>
      <c r="AG31">
        <v>1991</v>
      </c>
      <c r="AH31">
        <v>1992</v>
      </c>
      <c r="AI31">
        <v>1993</v>
      </c>
      <c r="AJ31">
        <v>1994</v>
      </c>
      <c r="AK31">
        <v>1995</v>
      </c>
      <c r="AL31">
        <v>1996</v>
      </c>
      <c r="AM31">
        <v>1997</v>
      </c>
      <c r="AN31">
        <v>1998</v>
      </c>
      <c r="AO31">
        <v>1999</v>
      </c>
      <c r="AP31">
        <v>2000</v>
      </c>
      <c r="AQ31">
        <v>2001</v>
      </c>
      <c r="AR31">
        <v>2002</v>
      </c>
      <c r="AS31">
        <v>2003</v>
      </c>
      <c r="AT31">
        <v>2004</v>
      </c>
      <c r="AU31">
        <v>2005</v>
      </c>
      <c r="AV31">
        <v>2006</v>
      </c>
      <c r="AW31">
        <v>2007</v>
      </c>
      <c r="AX31">
        <v>2008</v>
      </c>
      <c r="AY31">
        <v>2009</v>
      </c>
    </row>
    <row r="32" spans="1:65" ht="15" customHeight="1" x14ac:dyDescent="0.25">
      <c r="A32" t="s">
        <v>1269</v>
      </c>
      <c r="C32" s="60"/>
      <c r="D32" t="s">
        <v>2048</v>
      </c>
      <c r="E32" s="45" t="s">
        <v>2035</v>
      </c>
      <c r="G32" s="45"/>
      <c r="H32" s="45"/>
      <c r="I32">
        <f>MIN(L32:BT32)</f>
        <v>1991</v>
      </c>
      <c r="J32">
        <f>MAX(L32:BT32)</f>
        <v>2009</v>
      </c>
      <c r="K32" s="2" t="str">
        <f t="shared" si="2"/>
        <v>-</v>
      </c>
      <c r="AG32">
        <v>1991</v>
      </c>
      <c r="AH32">
        <v>1992</v>
      </c>
      <c r="AI32">
        <v>1993</v>
      </c>
      <c r="AJ32">
        <v>1994</v>
      </c>
      <c r="AK32">
        <v>1995</v>
      </c>
      <c r="AL32">
        <v>1996</v>
      </c>
      <c r="AM32">
        <v>1997</v>
      </c>
      <c r="AN32">
        <v>1998</v>
      </c>
      <c r="AO32">
        <v>1999</v>
      </c>
      <c r="AP32">
        <v>2000</v>
      </c>
      <c r="AQ32">
        <v>2001</v>
      </c>
      <c r="AR32">
        <v>2002</v>
      </c>
      <c r="AS32">
        <v>2003</v>
      </c>
      <c r="AT32">
        <v>2004</v>
      </c>
      <c r="AU32">
        <v>2005</v>
      </c>
      <c r="AV32">
        <v>2006</v>
      </c>
      <c r="AW32">
        <v>2007</v>
      </c>
      <c r="AX32">
        <v>2008</v>
      </c>
      <c r="AY32">
        <v>2009</v>
      </c>
    </row>
    <row r="33" spans="1:65" ht="15" customHeight="1" x14ac:dyDescent="0.25">
      <c r="A33" t="s">
        <v>1269</v>
      </c>
      <c r="C33" s="60"/>
      <c r="D33" t="s">
        <v>369</v>
      </c>
      <c r="E33" s="45" t="s">
        <v>370</v>
      </c>
      <c r="G33" s="45" t="s">
        <v>1370</v>
      </c>
      <c r="H33" s="45" t="s">
        <v>1371</v>
      </c>
      <c r="I33">
        <f t="shared" si="3"/>
        <v>1991</v>
      </c>
      <c r="J33">
        <f t="shared" si="4"/>
        <v>2023</v>
      </c>
      <c r="K33" s="2" t="str">
        <f t="shared" si="2"/>
        <v>-</v>
      </c>
      <c r="AG33">
        <v>1991</v>
      </c>
      <c r="AH33">
        <v>1992</v>
      </c>
      <c r="AI33">
        <v>1993</v>
      </c>
      <c r="AJ33">
        <v>1994</v>
      </c>
      <c r="AK33">
        <v>1995</v>
      </c>
      <c r="AL33">
        <v>1996</v>
      </c>
      <c r="AM33">
        <v>1997</v>
      </c>
      <c r="AN33">
        <v>1998</v>
      </c>
      <c r="AO33">
        <v>1999</v>
      </c>
      <c r="AP33">
        <v>2000</v>
      </c>
      <c r="AQ33">
        <v>2001</v>
      </c>
      <c r="AR33">
        <v>2002</v>
      </c>
      <c r="AS33">
        <v>2003</v>
      </c>
      <c r="AT33">
        <v>2004</v>
      </c>
      <c r="AU33">
        <v>2005</v>
      </c>
      <c r="AV33">
        <v>2006</v>
      </c>
      <c r="AW33">
        <v>2007</v>
      </c>
      <c r="AX33">
        <v>2008</v>
      </c>
      <c r="AY33">
        <v>2009</v>
      </c>
      <c r="AZ33">
        <v>2010</v>
      </c>
      <c r="BA33">
        <v>2011</v>
      </c>
      <c r="BB33">
        <v>2012</v>
      </c>
      <c r="BC33">
        <v>2013</v>
      </c>
      <c r="BD33">
        <v>2014</v>
      </c>
      <c r="BE33">
        <v>2015</v>
      </c>
      <c r="BF33">
        <v>2016</v>
      </c>
      <c r="BG33">
        <v>2017</v>
      </c>
      <c r="BH33">
        <v>2018</v>
      </c>
      <c r="BI33">
        <v>2019</v>
      </c>
      <c r="BJ33">
        <v>2020</v>
      </c>
      <c r="BK33">
        <v>2021</v>
      </c>
      <c r="BL33">
        <v>2022</v>
      </c>
      <c r="BM33">
        <v>2023</v>
      </c>
    </row>
    <row r="34" spans="1:65" ht="15" customHeight="1" x14ac:dyDescent="0.25">
      <c r="A34" t="s">
        <v>1269</v>
      </c>
      <c r="C34" s="60"/>
      <c r="D34" t="s">
        <v>2024</v>
      </c>
      <c r="E34" s="45" t="s">
        <v>2036</v>
      </c>
      <c r="G34" s="45"/>
      <c r="H34" s="45"/>
      <c r="I34">
        <f>MIN(L34:BT34)</f>
        <v>2008</v>
      </c>
      <c r="J34">
        <f>MAX(L34:BT34)</f>
        <v>2023</v>
      </c>
      <c r="K34" s="2" t="str">
        <f t="shared" si="2"/>
        <v>-</v>
      </c>
      <c r="AX34">
        <v>2008</v>
      </c>
      <c r="AY34">
        <v>2009</v>
      </c>
      <c r="AZ34">
        <v>2010</v>
      </c>
      <c r="BA34">
        <v>2011</v>
      </c>
      <c r="BB34">
        <v>2012</v>
      </c>
      <c r="BC34">
        <v>2013</v>
      </c>
      <c r="BD34">
        <v>2014</v>
      </c>
      <c r="BE34">
        <v>2015</v>
      </c>
      <c r="BF34">
        <v>2016</v>
      </c>
      <c r="BG34">
        <v>2017</v>
      </c>
      <c r="BH34">
        <v>2018</v>
      </c>
      <c r="BI34">
        <v>2019</v>
      </c>
      <c r="BJ34">
        <v>2020</v>
      </c>
      <c r="BK34">
        <v>2021</v>
      </c>
      <c r="BL34">
        <v>2022</v>
      </c>
      <c r="BM34">
        <v>2023</v>
      </c>
    </row>
    <row r="35" spans="1:65" ht="15" customHeight="1" x14ac:dyDescent="0.25">
      <c r="A35" t="s">
        <v>1269</v>
      </c>
      <c r="C35" s="60"/>
      <c r="D35" t="s">
        <v>387</v>
      </c>
      <c r="E35" s="45" t="s">
        <v>388</v>
      </c>
      <c r="G35" s="45"/>
      <c r="H35" s="45"/>
      <c r="I35">
        <f t="shared" si="3"/>
        <v>1992</v>
      </c>
      <c r="J35">
        <f t="shared" si="4"/>
        <v>2007</v>
      </c>
      <c r="K35" s="2" t="str">
        <f t="shared" si="2"/>
        <v>-</v>
      </c>
      <c r="AH35">
        <v>1992</v>
      </c>
      <c r="AI35">
        <v>1993</v>
      </c>
      <c r="AJ35">
        <v>1994</v>
      </c>
      <c r="AK35">
        <v>1995</v>
      </c>
      <c r="AL35">
        <v>1996</v>
      </c>
      <c r="AM35">
        <v>1997</v>
      </c>
      <c r="AN35">
        <v>1998</v>
      </c>
      <c r="AO35">
        <v>1999</v>
      </c>
      <c r="AP35">
        <v>2000</v>
      </c>
      <c r="AQ35">
        <v>2001</v>
      </c>
      <c r="AR35">
        <v>2002</v>
      </c>
      <c r="AS35">
        <v>2003</v>
      </c>
      <c r="AT35">
        <v>2004</v>
      </c>
      <c r="AU35">
        <v>2005</v>
      </c>
      <c r="AV35">
        <v>2006</v>
      </c>
      <c r="AW35">
        <v>2007</v>
      </c>
    </row>
    <row r="36" spans="1:65" ht="15" customHeight="1" x14ac:dyDescent="0.25">
      <c r="A36" t="s">
        <v>1269</v>
      </c>
      <c r="C36" s="60"/>
      <c r="D36" t="s">
        <v>2025</v>
      </c>
      <c r="E36" s="45" t="s">
        <v>2037</v>
      </c>
      <c r="G36" s="45"/>
      <c r="H36" s="45"/>
      <c r="I36">
        <f>MIN(L36:BT36)</f>
        <v>1992</v>
      </c>
      <c r="J36">
        <f>MAX(L36:BT36)</f>
        <v>2007</v>
      </c>
      <c r="K36" s="2" t="str">
        <f t="shared" si="2"/>
        <v>-</v>
      </c>
      <c r="AH36">
        <v>1992</v>
      </c>
      <c r="AI36">
        <v>1993</v>
      </c>
      <c r="AJ36">
        <v>1994</v>
      </c>
      <c r="AK36">
        <v>1995</v>
      </c>
      <c r="AL36">
        <v>1996</v>
      </c>
      <c r="AM36">
        <v>1997</v>
      </c>
      <c r="AN36">
        <v>1998</v>
      </c>
      <c r="AO36">
        <v>1999</v>
      </c>
      <c r="AP36">
        <v>2000</v>
      </c>
      <c r="AQ36">
        <v>2001</v>
      </c>
      <c r="AR36">
        <v>2002</v>
      </c>
      <c r="AS36">
        <v>2003</v>
      </c>
      <c r="AT36">
        <v>2004</v>
      </c>
      <c r="AU36">
        <v>2005</v>
      </c>
      <c r="AV36">
        <v>2006</v>
      </c>
      <c r="AW36">
        <v>2007</v>
      </c>
    </row>
    <row r="37" spans="1:65" ht="15" customHeight="1" x14ac:dyDescent="0.25">
      <c r="A37" t="s">
        <v>1269</v>
      </c>
      <c r="C37" s="60"/>
      <c r="D37" t="s">
        <v>2026</v>
      </c>
      <c r="E37" s="45" t="s">
        <v>2038</v>
      </c>
      <c r="G37" s="45"/>
      <c r="H37" s="45"/>
      <c r="I37">
        <f>MIN(L37:BT37)</f>
        <v>2007</v>
      </c>
      <c r="J37">
        <f>MAX(L37:BT37)</f>
        <v>2023</v>
      </c>
      <c r="K37" s="2" t="str">
        <f t="shared" si="2"/>
        <v>-</v>
      </c>
      <c r="AW37">
        <v>2007</v>
      </c>
      <c r="AX37">
        <v>2008</v>
      </c>
      <c r="AY37">
        <v>2009</v>
      </c>
      <c r="AZ37">
        <v>2010</v>
      </c>
      <c r="BA37">
        <v>2011</v>
      </c>
      <c r="BB37">
        <v>2012</v>
      </c>
      <c r="BC37">
        <v>2013</v>
      </c>
      <c r="BD37">
        <v>2014</v>
      </c>
      <c r="BE37">
        <v>2015</v>
      </c>
      <c r="BF37">
        <v>2016</v>
      </c>
      <c r="BG37">
        <v>2017</v>
      </c>
      <c r="BH37">
        <v>2018</v>
      </c>
      <c r="BI37">
        <v>2019</v>
      </c>
      <c r="BJ37">
        <v>2020</v>
      </c>
      <c r="BK37">
        <v>2021</v>
      </c>
      <c r="BL37">
        <v>2022</v>
      </c>
      <c r="BM37">
        <v>2023</v>
      </c>
    </row>
    <row r="38" spans="1:65" ht="15" customHeight="1" x14ac:dyDescent="0.25">
      <c r="A38" t="s">
        <v>1269</v>
      </c>
      <c r="C38" s="60"/>
      <c r="D38" t="s">
        <v>2027</v>
      </c>
      <c r="E38" s="45" t="s">
        <v>2039</v>
      </c>
      <c r="G38" s="45"/>
      <c r="H38" s="45"/>
      <c r="I38">
        <f>MIN(L38:BT38)</f>
        <v>1993</v>
      </c>
      <c r="J38">
        <f>MAX(L38:BT38)</f>
        <v>2007</v>
      </c>
      <c r="K38" s="2" t="str">
        <f t="shared" si="2"/>
        <v>-</v>
      </c>
      <c r="AI38">
        <v>1993</v>
      </c>
      <c r="AJ38">
        <v>1994</v>
      </c>
      <c r="AK38">
        <v>1995</v>
      </c>
      <c r="AL38">
        <v>1996</v>
      </c>
      <c r="AM38">
        <v>1997</v>
      </c>
      <c r="AN38">
        <v>1998</v>
      </c>
      <c r="AO38">
        <v>1999</v>
      </c>
      <c r="AP38">
        <v>2000</v>
      </c>
      <c r="AQ38">
        <v>2001</v>
      </c>
      <c r="AR38">
        <v>2002</v>
      </c>
      <c r="AS38">
        <v>2003</v>
      </c>
      <c r="AT38">
        <v>2004</v>
      </c>
      <c r="AU38">
        <v>2005</v>
      </c>
      <c r="AV38">
        <v>2006</v>
      </c>
      <c r="AW38">
        <v>2007</v>
      </c>
    </row>
    <row r="39" spans="1:65" ht="15" customHeight="1" x14ac:dyDescent="0.25">
      <c r="A39" t="s">
        <v>1269</v>
      </c>
      <c r="C39" s="60"/>
      <c r="D39" t="s">
        <v>2028</v>
      </c>
      <c r="E39" s="45" t="s">
        <v>2040</v>
      </c>
      <c r="G39" s="45"/>
      <c r="H39" s="45"/>
      <c r="I39">
        <f>MIN(L39:BT39)</f>
        <v>2007</v>
      </c>
      <c r="J39">
        <f>MAX(L39:BT39)</f>
        <v>2023</v>
      </c>
      <c r="K39" s="2" t="str">
        <f t="shared" si="2"/>
        <v>-</v>
      </c>
      <c r="AW39">
        <v>2007</v>
      </c>
      <c r="AX39">
        <v>2008</v>
      </c>
      <c r="AY39">
        <v>2009</v>
      </c>
      <c r="AZ39">
        <v>2010</v>
      </c>
      <c r="BA39">
        <v>2011</v>
      </c>
      <c r="BB39">
        <v>2012</v>
      </c>
      <c r="BC39">
        <v>2013</v>
      </c>
      <c r="BD39">
        <v>2014</v>
      </c>
      <c r="BE39">
        <v>2015</v>
      </c>
      <c r="BF39">
        <v>2016</v>
      </c>
      <c r="BG39">
        <v>2017</v>
      </c>
      <c r="BH39">
        <v>2018</v>
      </c>
      <c r="BI39">
        <v>2019</v>
      </c>
      <c r="BJ39">
        <v>2020</v>
      </c>
      <c r="BK39">
        <v>2021</v>
      </c>
      <c r="BL39">
        <v>2022</v>
      </c>
      <c r="BM39">
        <v>2023</v>
      </c>
    </row>
    <row r="40" spans="1:65" ht="15" customHeight="1" x14ac:dyDescent="0.25">
      <c r="A40" t="s">
        <v>1269</v>
      </c>
      <c r="C40" s="60"/>
      <c r="D40" t="s">
        <v>938</v>
      </c>
      <c r="E40" s="45" t="s">
        <v>388</v>
      </c>
      <c r="G40" s="45"/>
      <c r="H40" s="45"/>
      <c r="I40">
        <f t="shared" si="3"/>
        <v>1993</v>
      </c>
      <c r="J40">
        <f t="shared" si="4"/>
        <v>2007</v>
      </c>
      <c r="K40" s="2" t="str">
        <f t="shared" si="2"/>
        <v>-</v>
      </c>
      <c r="AI40">
        <v>1993</v>
      </c>
      <c r="AJ40">
        <v>1994</v>
      </c>
      <c r="AK40">
        <v>1995</v>
      </c>
      <c r="AL40">
        <v>1996</v>
      </c>
      <c r="AM40">
        <v>1997</v>
      </c>
      <c r="AN40">
        <v>1998</v>
      </c>
      <c r="AO40">
        <v>1999</v>
      </c>
      <c r="AP40">
        <v>2000</v>
      </c>
      <c r="AQ40">
        <v>2001</v>
      </c>
      <c r="AR40">
        <v>2002</v>
      </c>
      <c r="AS40">
        <v>2003</v>
      </c>
      <c r="AT40">
        <v>2004</v>
      </c>
      <c r="AU40">
        <v>2005</v>
      </c>
      <c r="AV40">
        <v>2006</v>
      </c>
      <c r="AW40">
        <v>2007</v>
      </c>
    </row>
    <row r="41" spans="1:65" ht="15" customHeight="1" x14ac:dyDescent="0.25">
      <c r="A41" t="s">
        <v>1269</v>
      </c>
      <c r="C41" s="60"/>
      <c r="D41" t="s">
        <v>389</v>
      </c>
      <c r="E41" s="45" t="s">
        <v>390</v>
      </c>
      <c r="G41" s="45"/>
      <c r="H41" s="6"/>
      <c r="I41">
        <f t="shared" si="3"/>
        <v>2007</v>
      </c>
      <c r="J41">
        <f t="shared" si="4"/>
        <v>2013</v>
      </c>
      <c r="K41" s="2" t="str">
        <f t="shared" si="2"/>
        <v>-</v>
      </c>
      <c r="AW41">
        <v>2007</v>
      </c>
      <c r="AX41">
        <v>2008</v>
      </c>
      <c r="AY41">
        <v>2009</v>
      </c>
      <c r="AZ41">
        <v>2010</v>
      </c>
      <c r="BA41">
        <v>2011</v>
      </c>
      <c r="BB41">
        <v>2012</v>
      </c>
      <c r="BC41">
        <v>2013</v>
      </c>
    </row>
    <row r="42" spans="1:65" ht="15" customHeight="1" x14ac:dyDescent="0.25">
      <c r="A42" t="s">
        <v>1269</v>
      </c>
      <c r="C42" s="60"/>
      <c r="D42" t="s">
        <v>939</v>
      </c>
      <c r="E42" s="45" t="s">
        <v>940</v>
      </c>
      <c r="G42" s="45"/>
      <c r="H42" s="6"/>
      <c r="I42">
        <f t="shared" si="3"/>
        <v>2007</v>
      </c>
      <c r="J42">
        <f t="shared" si="4"/>
        <v>2023</v>
      </c>
      <c r="K42" s="2" t="str">
        <f t="shared" si="2"/>
        <v>-</v>
      </c>
      <c r="AW42">
        <v>2007</v>
      </c>
      <c r="AX42">
        <v>2008</v>
      </c>
      <c r="AY42">
        <v>2009</v>
      </c>
      <c r="AZ42">
        <v>2010</v>
      </c>
      <c r="BA42">
        <v>2011</v>
      </c>
      <c r="BB42">
        <v>2012</v>
      </c>
      <c r="BC42">
        <v>2013</v>
      </c>
      <c r="BD42">
        <v>2014</v>
      </c>
      <c r="BE42">
        <v>2015</v>
      </c>
      <c r="BF42">
        <v>2016</v>
      </c>
      <c r="BG42">
        <v>2017</v>
      </c>
      <c r="BH42">
        <v>2018</v>
      </c>
      <c r="BI42">
        <v>2019</v>
      </c>
      <c r="BJ42">
        <v>2020</v>
      </c>
      <c r="BK42">
        <v>2021</v>
      </c>
      <c r="BL42">
        <v>2022</v>
      </c>
      <c r="BM42">
        <v>2023</v>
      </c>
    </row>
    <row r="43" spans="1:65" ht="15" customHeight="1" x14ac:dyDescent="0.25">
      <c r="A43" t="s">
        <v>1269</v>
      </c>
      <c r="C43" s="60"/>
      <c r="D43" t="s">
        <v>391</v>
      </c>
      <c r="E43" s="45" t="s">
        <v>392</v>
      </c>
      <c r="G43" s="45"/>
      <c r="H43" s="6"/>
      <c r="I43">
        <f>MIN(L43:BT43)</f>
        <v>1991</v>
      </c>
      <c r="J43">
        <f>MAX(L43:BT43)</f>
        <v>1999</v>
      </c>
      <c r="K43" s="2" t="str">
        <f t="shared" si="2"/>
        <v>-</v>
      </c>
      <c r="AG43">
        <v>1991</v>
      </c>
      <c r="AH43">
        <v>1992</v>
      </c>
      <c r="AI43">
        <v>1993</v>
      </c>
      <c r="AJ43">
        <v>1994</v>
      </c>
      <c r="AK43">
        <v>1995</v>
      </c>
      <c r="AL43">
        <v>1996</v>
      </c>
      <c r="AM43">
        <v>1997</v>
      </c>
      <c r="AN43">
        <v>1998</v>
      </c>
      <c r="AO43">
        <v>1999</v>
      </c>
    </row>
    <row r="44" spans="1:65" ht="15" customHeight="1" x14ac:dyDescent="0.25">
      <c r="A44" t="s">
        <v>1269</v>
      </c>
      <c r="C44" s="60"/>
      <c r="D44" t="s">
        <v>824</v>
      </c>
      <c r="E44" s="45" t="s">
        <v>825</v>
      </c>
      <c r="G44" s="45"/>
      <c r="H44" s="6"/>
      <c r="I44">
        <f>MIN(L44:BT44)</f>
        <v>1991</v>
      </c>
      <c r="J44">
        <f>MAX(L44:BT44)</f>
        <v>2023</v>
      </c>
      <c r="K44" s="2" t="str">
        <f t="shared" si="2"/>
        <v>-</v>
      </c>
      <c r="AG44">
        <v>1991</v>
      </c>
      <c r="AH44">
        <v>1992</v>
      </c>
      <c r="AI44">
        <v>1993</v>
      </c>
      <c r="AJ44">
        <v>1994</v>
      </c>
      <c r="AK44">
        <v>1995</v>
      </c>
      <c r="AL44">
        <v>1996</v>
      </c>
      <c r="AM44">
        <v>1997</v>
      </c>
      <c r="AN44">
        <v>1998</v>
      </c>
      <c r="AO44">
        <v>1999</v>
      </c>
      <c r="AP44">
        <v>2000</v>
      </c>
      <c r="AQ44">
        <v>2001</v>
      </c>
      <c r="AR44">
        <v>2002</v>
      </c>
      <c r="AS44">
        <v>2003</v>
      </c>
      <c r="AT44">
        <v>2004</v>
      </c>
      <c r="AU44">
        <v>2005</v>
      </c>
      <c r="AV44">
        <v>2006</v>
      </c>
      <c r="AW44">
        <v>2007</v>
      </c>
      <c r="AX44">
        <v>2008</v>
      </c>
      <c r="AY44">
        <v>2009</v>
      </c>
      <c r="AZ44">
        <v>2010</v>
      </c>
      <c r="BA44">
        <v>2011</v>
      </c>
      <c r="BB44">
        <v>2012</v>
      </c>
      <c r="BC44">
        <v>2013</v>
      </c>
      <c r="BD44">
        <v>2014</v>
      </c>
      <c r="BE44">
        <v>2015</v>
      </c>
      <c r="BF44">
        <v>2016</v>
      </c>
      <c r="BG44">
        <v>2017</v>
      </c>
      <c r="BH44">
        <v>2018</v>
      </c>
      <c r="BI44">
        <v>2019</v>
      </c>
      <c r="BJ44">
        <v>2020</v>
      </c>
      <c r="BK44">
        <v>2021</v>
      </c>
      <c r="BL44">
        <v>2022</v>
      </c>
      <c r="BM44">
        <v>2023</v>
      </c>
    </row>
    <row r="45" spans="1:65" ht="15" customHeight="1" x14ac:dyDescent="0.25">
      <c r="A45" t="s">
        <v>1269</v>
      </c>
      <c r="C45" s="60"/>
      <c r="D45" t="s">
        <v>21</v>
      </c>
      <c r="E45" s="45" t="s">
        <v>12</v>
      </c>
      <c r="F45" s="7" t="s">
        <v>1303</v>
      </c>
      <c r="G45" s="45"/>
      <c r="H45" s="45"/>
      <c r="I45">
        <f t="shared" si="3"/>
        <v>1976</v>
      </c>
      <c r="J45">
        <f t="shared" si="4"/>
        <v>2023</v>
      </c>
      <c r="K45" s="2" t="str">
        <f t="shared" si="2"/>
        <v>-</v>
      </c>
      <c r="R45">
        <v>1976</v>
      </c>
      <c r="S45">
        <v>1977</v>
      </c>
      <c r="T45">
        <v>1978</v>
      </c>
      <c r="U45">
        <v>1979</v>
      </c>
      <c r="V45">
        <v>1980</v>
      </c>
      <c r="W45">
        <v>1981</v>
      </c>
      <c r="X45">
        <v>1982</v>
      </c>
      <c r="Y45">
        <v>1983</v>
      </c>
      <c r="Z45">
        <v>1984</v>
      </c>
      <c r="AA45">
        <v>1985</v>
      </c>
      <c r="AB45">
        <v>1986</v>
      </c>
      <c r="AC45">
        <v>1987</v>
      </c>
      <c r="AD45">
        <v>1988</v>
      </c>
      <c r="AE45">
        <v>1989</v>
      </c>
      <c r="AF45">
        <v>1990</v>
      </c>
      <c r="AG45">
        <v>1991</v>
      </c>
      <c r="AH45">
        <v>1992</v>
      </c>
      <c r="AI45">
        <v>1993</v>
      </c>
      <c r="AJ45">
        <v>1994</v>
      </c>
      <c r="AK45">
        <v>1995</v>
      </c>
      <c r="AL45">
        <v>1996</v>
      </c>
      <c r="AM45">
        <v>1997</v>
      </c>
      <c r="AN45">
        <v>1998</v>
      </c>
      <c r="AO45">
        <v>1999</v>
      </c>
      <c r="AP45">
        <v>2000</v>
      </c>
      <c r="AQ45">
        <v>2001</v>
      </c>
      <c r="AR45">
        <v>2002</v>
      </c>
      <c r="AS45">
        <v>2003</v>
      </c>
      <c r="AT45">
        <v>2004</v>
      </c>
      <c r="AU45">
        <v>2005</v>
      </c>
      <c r="AV45">
        <v>2006</v>
      </c>
      <c r="AW45">
        <v>2007</v>
      </c>
      <c r="AX45">
        <v>2008</v>
      </c>
      <c r="AY45">
        <v>2009</v>
      </c>
      <c r="AZ45">
        <v>2010</v>
      </c>
      <c r="BA45">
        <v>2011</v>
      </c>
      <c r="BB45">
        <v>2012</v>
      </c>
      <c r="BC45">
        <v>2013</v>
      </c>
      <c r="BD45">
        <v>2014</v>
      </c>
      <c r="BE45">
        <v>2015</v>
      </c>
      <c r="BF45">
        <v>2016</v>
      </c>
      <c r="BG45">
        <v>2017</v>
      </c>
      <c r="BH45">
        <v>2018</v>
      </c>
      <c r="BI45">
        <v>2019</v>
      </c>
      <c r="BJ45">
        <v>2020</v>
      </c>
      <c r="BK45">
        <v>2021</v>
      </c>
      <c r="BL45">
        <v>2022</v>
      </c>
      <c r="BM45">
        <v>2023</v>
      </c>
    </row>
    <row r="46" spans="1:65" ht="15" customHeight="1" x14ac:dyDescent="0.25">
      <c r="A46" t="s">
        <v>1269</v>
      </c>
      <c r="C46" s="60"/>
      <c r="D46" t="s">
        <v>593</v>
      </c>
      <c r="E46" s="45" t="s">
        <v>2031</v>
      </c>
      <c r="F46" s="7"/>
      <c r="G46" s="45"/>
      <c r="H46" s="45"/>
      <c r="I46">
        <f>MIN(L46:BT46)</f>
        <v>1991</v>
      </c>
      <c r="J46">
        <f>MAX(L46:BT46)</f>
        <v>2002</v>
      </c>
      <c r="K46" s="2" t="str">
        <f t="shared" si="2"/>
        <v>-</v>
      </c>
      <c r="AG46">
        <v>1991</v>
      </c>
      <c r="AH46">
        <v>1992</v>
      </c>
      <c r="AI46">
        <v>1993</v>
      </c>
      <c r="AJ46">
        <v>1994</v>
      </c>
      <c r="AK46">
        <v>1995</v>
      </c>
      <c r="AL46">
        <v>1996</v>
      </c>
      <c r="AM46">
        <v>1997</v>
      </c>
      <c r="AN46">
        <v>1998</v>
      </c>
      <c r="AO46">
        <v>1999</v>
      </c>
      <c r="AP46">
        <v>2000</v>
      </c>
      <c r="AQ46">
        <v>2001</v>
      </c>
      <c r="AR46">
        <v>2002</v>
      </c>
    </row>
    <row r="47" spans="1:65" ht="15" customHeight="1" x14ac:dyDescent="0.25">
      <c r="A47" t="s">
        <v>1269</v>
      </c>
      <c r="C47" s="60"/>
      <c r="D47" t="s">
        <v>2029</v>
      </c>
      <c r="E47" s="45" t="s">
        <v>2032</v>
      </c>
      <c r="F47" s="7"/>
      <c r="G47" s="45"/>
      <c r="H47" s="45"/>
      <c r="I47">
        <f>MIN(L47:BT47)</f>
        <v>1991</v>
      </c>
      <c r="J47">
        <f>MAX(L47:BT47)</f>
        <v>2002</v>
      </c>
      <c r="K47" s="2" t="str">
        <f t="shared" si="2"/>
        <v>-</v>
      </c>
      <c r="AG47">
        <v>1991</v>
      </c>
      <c r="AH47">
        <v>1992</v>
      </c>
      <c r="AI47">
        <v>1993</v>
      </c>
      <c r="AJ47">
        <v>1994</v>
      </c>
      <c r="AK47">
        <v>1995</v>
      </c>
      <c r="AL47">
        <v>1996</v>
      </c>
      <c r="AM47">
        <v>1997</v>
      </c>
      <c r="AN47">
        <v>1998</v>
      </c>
      <c r="AO47">
        <v>1999</v>
      </c>
      <c r="AP47">
        <v>2000</v>
      </c>
      <c r="AQ47">
        <v>2001</v>
      </c>
      <c r="AR47">
        <v>2002</v>
      </c>
    </row>
    <row r="48" spans="1:65" ht="15" customHeight="1" x14ac:dyDescent="0.25">
      <c r="A48" t="s">
        <v>1269</v>
      </c>
      <c r="C48" s="60"/>
      <c r="D48" t="s">
        <v>2030</v>
      </c>
      <c r="E48" s="45" t="s">
        <v>2033</v>
      </c>
      <c r="F48" s="7"/>
      <c r="G48" s="45"/>
      <c r="H48" s="45"/>
      <c r="I48">
        <f>MIN(L48:BT48)</f>
        <v>1991</v>
      </c>
      <c r="J48">
        <f>MAX(L48:BT48)</f>
        <v>1998</v>
      </c>
      <c r="K48" s="2" t="str">
        <f t="shared" si="2"/>
        <v>-</v>
      </c>
      <c r="AG48">
        <v>1991</v>
      </c>
      <c r="AH48">
        <v>1992</v>
      </c>
      <c r="AI48">
        <v>1993</v>
      </c>
      <c r="AJ48">
        <v>1994</v>
      </c>
      <c r="AK48">
        <v>1995</v>
      </c>
      <c r="AL48">
        <v>1996</v>
      </c>
      <c r="AM48">
        <v>1997</v>
      </c>
      <c r="AN48">
        <v>1998</v>
      </c>
    </row>
    <row r="49" spans="1:65" ht="15" customHeight="1" x14ac:dyDescent="0.25">
      <c r="A49" t="s">
        <v>1269</v>
      </c>
      <c r="C49" s="60"/>
      <c r="D49" t="s">
        <v>404</v>
      </c>
      <c r="E49" s="45" t="s">
        <v>405</v>
      </c>
      <c r="G49" s="45" t="s">
        <v>405</v>
      </c>
      <c r="H49" s="45" t="s">
        <v>1333</v>
      </c>
      <c r="I49">
        <f t="shared" si="3"/>
        <v>2000</v>
      </c>
      <c r="J49">
        <f t="shared" si="4"/>
        <v>2001</v>
      </c>
      <c r="K49" s="2" t="str">
        <f t="shared" si="2"/>
        <v>-</v>
      </c>
      <c r="AP49">
        <v>2000</v>
      </c>
      <c r="AQ49">
        <v>2001</v>
      </c>
    </row>
    <row r="50" spans="1:65" ht="15" customHeight="1" x14ac:dyDescent="0.25">
      <c r="A50" t="s">
        <v>1269</v>
      </c>
      <c r="C50" s="60"/>
      <c r="D50" t="s">
        <v>406</v>
      </c>
      <c r="E50" s="45" t="s">
        <v>840</v>
      </c>
      <c r="G50" s="45" t="s">
        <v>840</v>
      </c>
      <c r="H50" s="45" t="s">
        <v>1334</v>
      </c>
      <c r="I50">
        <f t="shared" si="3"/>
        <v>2002</v>
      </c>
      <c r="J50">
        <f t="shared" si="4"/>
        <v>2013</v>
      </c>
      <c r="K50" s="2" t="str">
        <f t="shared" si="2"/>
        <v>-</v>
      </c>
      <c r="AR50">
        <v>2002</v>
      </c>
      <c r="AS50">
        <v>2003</v>
      </c>
      <c r="AT50">
        <v>2004</v>
      </c>
      <c r="AU50">
        <v>2005</v>
      </c>
      <c r="AV50">
        <v>2006</v>
      </c>
      <c r="AW50">
        <v>2007</v>
      </c>
      <c r="AX50">
        <v>2008</v>
      </c>
      <c r="AY50">
        <v>2009</v>
      </c>
      <c r="AZ50">
        <v>2010</v>
      </c>
      <c r="BA50">
        <v>2011</v>
      </c>
      <c r="BB50">
        <v>2012</v>
      </c>
      <c r="BC50">
        <v>2013</v>
      </c>
    </row>
    <row r="51" spans="1:65" ht="15" customHeight="1" x14ac:dyDescent="0.25">
      <c r="A51" t="s">
        <v>1269</v>
      </c>
      <c r="C51" s="60"/>
      <c r="D51" t="s">
        <v>941</v>
      </c>
      <c r="E51" s="45" t="s">
        <v>942</v>
      </c>
      <c r="G51" s="45"/>
      <c r="H51" s="45"/>
      <c r="I51">
        <f t="shared" ref="I51:I57" si="5">MIN(L51:BT51)</f>
        <v>1991</v>
      </c>
      <c r="J51">
        <f t="shared" ref="J51:J57" si="6">MAX(L51:BT51)</f>
        <v>2023</v>
      </c>
      <c r="K51" s="2" t="str">
        <f t="shared" si="2"/>
        <v>-</v>
      </c>
      <c r="AG51">
        <v>1991</v>
      </c>
      <c r="AH51">
        <v>1992</v>
      </c>
      <c r="AI51">
        <v>1993</v>
      </c>
      <c r="AJ51">
        <v>1994</v>
      </c>
      <c r="AK51">
        <v>1995</v>
      </c>
      <c r="AL51">
        <v>1996</v>
      </c>
      <c r="AM51">
        <v>1997</v>
      </c>
      <c r="AN51">
        <v>1998</v>
      </c>
      <c r="AO51">
        <v>1999</v>
      </c>
      <c r="AP51">
        <v>2000</v>
      </c>
      <c r="AQ51">
        <v>2001</v>
      </c>
      <c r="AR51">
        <v>2002</v>
      </c>
      <c r="AS51">
        <v>2003</v>
      </c>
      <c r="AT51">
        <v>2004</v>
      </c>
      <c r="AU51">
        <v>2005</v>
      </c>
      <c r="AV51">
        <v>2006</v>
      </c>
      <c r="AW51">
        <v>2007</v>
      </c>
      <c r="AX51">
        <v>2008</v>
      </c>
      <c r="AY51">
        <v>2009</v>
      </c>
      <c r="AZ51">
        <v>2010</v>
      </c>
      <c r="BA51">
        <v>2011</v>
      </c>
      <c r="BB51">
        <v>2012</v>
      </c>
      <c r="BC51">
        <v>2013</v>
      </c>
      <c r="BD51">
        <v>2014</v>
      </c>
      <c r="BE51">
        <v>2015</v>
      </c>
      <c r="BF51">
        <v>2016</v>
      </c>
      <c r="BG51">
        <v>2017</v>
      </c>
      <c r="BH51">
        <v>2018</v>
      </c>
      <c r="BI51">
        <v>2019</v>
      </c>
      <c r="BJ51">
        <v>2020</v>
      </c>
      <c r="BK51">
        <v>2021</v>
      </c>
      <c r="BL51">
        <v>2022</v>
      </c>
      <c r="BM51">
        <v>2023</v>
      </c>
    </row>
    <row r="52" spans="1:65" ht="15" customHeight="1" x14ac:dyDescent="0.25">
      <c r="A52" t="s">
        <v>1269</v>
      </c>
      <c r="C52" s="60"/>
      <c r="D52" t="s">
        <v>943</v>
      </c>
      <c r="E52" s="45" t="s">
        <v>944</v>
      </c>
      <c r="G52" s="45"/>
      <c r="H52" s="45"/>
      <c r="I52">
        <f t="shared" si="5"/>
        <v>1976</v>
      </c>
      <c r="J52">
        <f t="shared" si="6"/>
        <v>1990</v>
      </c>
      <c r="K52" s="2" t="str">
        <f t="shared" si="2"/>
        <v>-</v>
      </c>
      <c r="R52">
        <v>1976</v>
      </c>
      <c r="S52">
        <v>1977</v>
      </c>
      <c r="T52">
        <v>1978</v>
      </c>
      <c r="U52">
        <v>1979</v>
      </c>
      <c r="V52">
        <v>1980</v>
      </c>
      <c r="W52">
        <v>1981</v>
      </c>
      <c r="X52">
        <v>1982</v>
      </c>
      <c r="Y52">
        <v>1983</v>
      </c>
      <c r="Z52">
        <v>1984</v>
      </c>
      <c r="AA52">
        <v>1985</v>
      </c>
      <c r="AB52">
        <v>1986</v>
      </c>
      <c r="AC52">
        <v>1987</v>
      </c>
      <c r="AD52">
        <v>1988</v>
      </c>
      <c r="AE52">
        <v>1989</v>
      </c>
      <c r="AF52">
        <v>1990</v>
      </c>
    </row>
    <row r="53" spans="1:65" ht="15" customHeight="1" x14ac:dyDescent="0.25">
      <c r="A53" t="s">
        <v>1269</v>
      </c>
      <c r="C53" s="60"/>
      <c r="D53" t="s">
        <v>2041</v>
      </c>
      <c r="E53" s="45" t="s">
        <v>2046</v>
      </c>
      <c r="G53" s="45"/>
      <c r="H53" s="45"/>
      <c r="I53">
        <f t="shared" si="5"/>
        <v>1991</v>
      </c>
      <c r="J53">
        <f t="shared" si="6"/>
        <v>1999</v>
      </c>
      <c r="K53" s="2" t="str">
        <f t="shared" si="2"/>
        <v>-</v>
      </c>
      <c r="AG53">
        <v>1991</v>
      </c>
      <c r="AH53">
        <v>1992</v>
      </c>
      <c r="AI53">
        <v>1993</v>
      </c>
      <c r="AJ53">
        <v>1994</v>
      </c>
      <c r="AK53">
        <v>1995</v>
      </c>
      <c r="AL53">
        <v>1996</v>
      </c>
      <c r="AM53">
        <v>1997</v>
      </c>
      <c r="AN53">
        <v>1998</v>
      </c>
      <c r="AO53">
        <v>1999</v>
      </c>
    </row>
    <row r="54" spans="1:65" ht="15" customHeight="1" x14ac:dyDescent="0.25">
      <c r="A54" t="s">
        <v>1269</v>
      </c>
      <c r="C54" s="60"/>
      <c r="D54" t="s">
        <v>876</v>
      </c>
      <c r="E54" s="45" t="s">
        <v>877</v>
      </c>
      <c r="G54" s="45"/>
      <c r="H54" s="45"/>
      <c r="I54">
        <f t="shared" si="5"/>
        <v>1991</v>
      </c>
      <c r="J54">
        <f t="shared" si="6"/>
        <v>2023</v>
      </c>
      <c r="K54" s="2" t="str">
        <f t="shared" si="2"/>
        <v>-</v>
      </c>
      <c r="AG54">
        <v>1991</v>
      </c>
      <c r="AH54">
        <v>1992</v>
      </c>
      <c r="AI54">
        <v>1993</v>
      </c>
      <c r="AJ54">
        <v>1994</v>
      </c>
      <c r="AK54">
        <v>1995</v>
      </c>
      <c r="AL54">
        <v>1996</v>
      </c>
      <c r="AM54">
        <v>1997</v>
      </c>
      <c r="AN54">
        <v>1998</v>
      </c>
      <c r="AO54">
        <v>1999</v>
      </c>
      <c r="AP54">
        <v>2000</v>
      </c>
      <c r="AQ54">
        <v>2001</v>
      </c>
      <c r="AR54">
        <v>2002</v>
      </c>
      <c r="AS54">
        <v>2003</v>
      </c>
      <c r="AT54">
        <v>2004</v>
      </c>
      <c r="AU54">
        <v>2005</v>
      </c>
      <c r="AV54">
        <v>2006</v>
      </c>
      <c r="AW54">
        <v>2007</v>
      </c>
      <c r="AX54">
        <v>2008</v>
      </c>
      <c r="AY54">
        <v>2009</v>
      </c>
      <c r="AZ54">
        <v>2010</v>
      </c>
      <c r="BA54">
        <v>2011</v>
      </c>
      <c r="BB54">
        <v>2012</v>
      </c>
      <c r="BC54">
        <v>2013</v>
      </c>
      <c r="BD54">
        <v>2014</v>
      </c>
      <c r="BE54">
        <v>2015</v>
      </c>
      <c r="BF54">
        <v>2016</v>
      </c>
      <c r="BG54">
        <v>2017</v>
      </c>
      <c r="BH54">
        <v>2018</v>
      </c>
      <c r="BI54">
        <v>2019</v>
      </c>
      <c r="BJ54">
        <v>2020</v>
      </c>
      <c r="BK54">
        <v>2021</v>
      </c>
      <c r="BL54">
        <v>2022</v>
      </c>
      <c r="BM54">
        <v>2023</v>
      </c>
    </row>
    <row r="55" spans="1:65" ht="15" customHeight="1" x14ac:dyDescent="0.25">
      <c r="A55" t="s">
        <v>1269</v>
      </c>
      <c r="C55" s="60"/>
      <c r="D55" t="s">
        <v>2042</v>
      </c>
      <c r="E55" s="45" t="s">
        <v>2045</v>
      </c>
      <c r="G55" s="45"/>
      <c r="H55" s="45"/>
      <c r="I55">
        <f t="shared" si="5"/>
        <v>2001</v>
      </c>
      <c r="J55">
        <f t="shared" si="6"/>
        <v>2013</v>
      </c>
      <c r="K55" s="2" t="str">
        <f t="shared" si="2"/>
        <v>-</v>
      </c>
      <c r="AQ55">
        <v>2001</v>
      </c>
      <c r="AR55">
        <v>2002</v>
      </c>
      <c r="AS55">
        <v>2003</v>
      </c>
      <c r="AT55">
        <v>2004</v>
      </c>
      <c r="AU55">
        <v>2005</v>
      </c>
      <c r="AV55">
        <v>2006</v>
      </c>
      <c r="AW55">
        <v>2007</v>
      </c>
      <c r="AX55">
        <v>2008</v>
      </c>
      <c r="AY55">
        <v>2009</v>
      </c>
      <c r="AZ55">
        <v>2010</v>
      </c>
      <c r="BA55">
        <v>2011</v>
      </c>
      <c r="BB55">
        <v>2012</v>
      </c>
      <c r="BC55">
        <v>2013</v>
      </c>
    </row>
    <row r="56" spans="1:65" ht="15" customHeight="1" x14ac:dyDescent="0.25">
      <c r="A56" t="s">
        <v>1269</v>
      </c>
      <c r="C56" s="60"/>
      <c r="D56" t="s">
        <v>2043</v>
      </c>
      <c r="E56" s="45" t="s">
        <v>2045</v>
      </c>
      <c r="G56" s="45"/>
      <c r="H56" s="45"/>
      <c r="I56">
        <f t="shared" si="5"/>
        <v>2001</v>
      </c>
      <c r="J56">
        <f t="shared" si="6"/>
        <v>2023</v>
      </c>
      <c r="K56" s="2" t="str">
        <f t="shared" si="2"/>
        <v>-</v>
      </c>
      <c r="AQ56">
        <v>2001</v>
      </c>
      <c r="AR56">
        <v>2002</v>
      </c>
      <c r="AS56">
        <v>2003</v>
      </c>
      <c r="AT56">
        <v>2004</v>
      </c>
      <c r="AU56">
        <v>2005</v>
      </c>
      <c r="AV56">
        <v>2006</v>
      </c>
      <c r="AW56">
        <v>2007</v>
      </c>
      <c r="AX56">
        <v>2008</v>
      </c>
      <c r="AY56">
        <v>2009</v>
      </c>
      <c r="AZ56">
        <v>2010</v>
      </c>
      <c r="BA56">
        <v>2011</v>
      </c>
      <c r="BB56">
        <v>2012</v>
      </c>
      <c r="BC56">
        <v>2013</v>
      </c>
      <c r="BD56">
        <v>2014</v>
      </c>
      <c r="BE56">
        <v>2015</v>
      </c>
      <c r="BF56">
        <v>2016</v>
      </c>
      <c r="BG56">
        <v>2017</v>
      </c>
      <c r="BH56">
        <v>2018</v>
      </c>
      <c r="BI56">
        <v>2019</v>
      </c>
      <c r="BJ56">
        <v>2020</v>
      </c>
      <c r="BK56">
        <v>2021</v>
      </c>
      <c r="BL56">
        <v>2022</v>
      </c>
      <c r="BM56">
        <v>2023</v>
      </c>
    </row>
    <row r="57" spans="1:65" ht="15" customHeight="1" x14ac:dyDescent="0.25">
      <c r="A57" t="s">
        <v>1269</v>
      </c>
      <c r="C57" s="60"/>
      <c r="D57" t="s">
        <v>2044</v>
      </c>
      <c r="E57" s="45" t="s">
        <v>2045</v>
      </c>
      <c r="G57" s="45"/>
      <c r="H57" s="45"/>
      <c r="I57">
        <f t="shared" si="5"/>
        <v>2001</v>
      </c>
      <c r="J57">
        <f t="shared" si="6"/>
        <v>2023</v>
      </c>
      <c r="K57" s="2" t="str">
        <f t="shared" si="2"/>
        <v>-</v>
      </c>
      <c r="AQ57">
        <v>2001</v>
      </c>
      <c r="AR57">
        <v>2002</v>
      </c>
      <c r="AS57">
        <v>2003</v>
      </c>
      <c r="AT57">
        <v>2004</v>
      </c>
      <c r="AU57">
        <v>2005</v>
      </c>
      <c r="AV57">
        <v>2006</v>
      </c>
      <c r="AW57">
        <v>2007</v>
      </c>
      <c r="AX57">
        <v>2008</v>
      </c>
      <c r="AY57">
        <v>2009</v>
      </c>
      <c r="AZ57">
        <v>2010</v>
      </c>
      <c r="BA57">
        <v>2011</v>
      </c>
      <c r="BB57">
        <v>2012</v>
      </c>
      <c r="BC57">
        <v>2013</v>
      </c>
      <c r="BD57">
        <v>2014</v>
      </c>
      <c r="BE57">
        <v>2015</v>
      </c>
      <c r="BF57">
        <v>2016</v>
      </c>
      <c r="BG57">
        <v>2017</v>
      </c>
      <c r="BH57">
        <v>2018</v>
      </c>
      <c r="BI57">
        <v>2019</v>
      </c>
      <c r="BJ57">
        <v>2020</v>
      </c>
      <c r="BK57">
        <v>2021</v>
      </c>
      <c r="BL57">
        <v>2022</v>
      </c>
      <c r="BM57">
        <v>2023</v>
      </c>
    </row>
    <row r="58" spans="1:65" ht="15" customHeight="1" x14ac:dyDescent="0.25">
      <c r="C58" s="63"/>
      <c r="E58" s="45"/>
      <c r="G58" s="45"/>
      <c r="H58" s="45"/>
    </row>
    <row r="59" spans="1:65" ht="15" customHeight="1" x14ac:dyDescent="0.25">
      <c r="A59" t="s">
        <v>1228</v>
      </c>
      <c r="B59" s="1" t="str">
        <f>A59&amp;MIN(I59:I67)&amp;"(-"&amp;MAX(J59:J67)&amp;")"</f>
        <v>AMFO1994(-2006)</v>
      </c>
      <c r="C59" s="77"/>
      <c r="D59" t="s">
        <v>15</v>
      </c>
      <c r="E59" s="45" t="s">
        <v>16</v>
      </c>
      <c r="G59" s="45" t="s">
        <v>16</v>
      </c>
      <c r="H59" s="45" t="s">
        <v>1722</v>
      </c>
      <c r="I59">
        <f t="shared" ref="I59:I67" si="7">MIN(L59:BT59)</f>
        <v>1994</v>
      </c>
      <c r="J59">
        <f t="shared" ref="J59:J67" si="8">MAX(L59:BT59)</f>
        <v>2006</v>
      </c>
      <c r="K59" s="2" t="str">
        <f t="shared" si="2"/>
        <v>-</v>
      </c>
      <c r="AJ59">
        <v>1994</v>
      </c>
      <c r="AK59">
        <v>1995</v>
      </c>
      <c r="AL59">
        <v>1996</v>
      </c>
      <c r="AM59">
        <v>1997</v>
      </c>
      <c r="AN59">
        <v>1998</v>
      </c>
      <c r="AO59">
        <v>1999</v>
      </c>
      <c r="AP59">
        <v>2000</v>
      </c>
      <c r="AQ59">
        <v>2001</v>
      </c>
      <c r="AR59">
        <v>2002</v>
      </c>
      <c r="AS59">
        <v>2003</v>
      </c>
      <c r="AT59">
        <v>2004</v>
      </c>
      <c r="AU59">
        <v>2005</v>
      </c>
      <c r="AV59">
        <v>2006</v>
      </c>
    </row>
    <row r="60" spans="1:65" ht="15" customHeight="1" x14ac:dyDescent="0.25">
      <c r="A60" t="s">
        <v>1228</v>
      </c>
      <c r="C60" s="77"/>
      <c r="D60" t="s">
        <v>17</v>
      </c>
      <c r="E60" s="45" t="s">
        <v>18</v>
      </c>
      <c r="G60" s="45" t="s">
        <v>18</v>
      </c>
      <c r="H60" s="45" t="s">
        <v>1723</v>
      </c>
      <c r="I60">
        <f t="shared" si="7"/>
        <v>1994</v>
      </c>
      <c r="J60">
        <f t="shared" si="8"/>
        <v>2006</v>
      </c>
      <c r="K60" s="2" t="str">
        <f t="shared" si="2"/>
        <v>-</v>
      </c>
      <c r="AJ60">
        <v>1994</v>
      </c>
      <c r="AK60">
        <v>1995</v>
      </c>
      <c r="AL60">
        <v>1996</v>
      </c>
      <c r="AM60">
        <v>1997</v>
      </c>
      <c r="AN60">
        <v>1998</v>
      </c>
      <c r="AO60">
        <v>1999</v>
      </c>
      <c r="AP60">
        <v>2000</v>
      </c>
      <c r="AQ60">
        <v>2001</v>
      </c>
      <c r="AR60">
        <v>2002</v>
      </c>
      <c r="AS60">
        <v>2003</v>
      </c>
      <c r="AT60">
        <v>2004</v>
      </c>
      <c r="AU60">
        <v>2005</v>
      </c>
      <c r="AV60">
        <v>2006</v>
      </c>
    </row>
    <row r="61" spans="1:65" ht="15" customHeight="1" x14ac:dyDescent="0.25">
      <c r="A61" t="s">
        <v>1228</v>
      </c>
      <c r="C61" s="77"/>
      <c r="D61" t="s">
        <v>19</v>
      </c>
      <c r="E61" s="45" t="s">
        <v>20</v>
      </c>
      <c r="G61" s="45" t="s">
        <v>20</v>
      </c>
      <c r="H61" s="45" t="s">
        <v>1729</v>
      </c>
      <c r="I61">
        <f t="shared" si="7"/>
        <v>1994</v>
      </c>
      <c r="J61">
        <f t="shared" si="8"/>
        <v>2006</v>
      </c>
      <c r="K61" s="2" t="str">
        <f t="shared" si="2"/>
        <v>-</v>
      </c>
      <c r="AJ61">
        <v>1994</v>
      </c>
      <c r="AK61">
        <v>1995</v>
      </c>
      <c r="AL61">
        <v>1996</v>
      </c>
      <c r="AM61">
        <v>1997</v>
      </c>
      <c r="AN61">
        <v>1998</v>
      </c>
      <c r="AO61">
        <v>1999</v>
      </c>
      <c r="AP61">
        <v>2000</v>
      </c>
      <c r="AQ61">
        <v>2001</v>
      </c>
      <c r="AR61">
        <v>2002</v>
      </c>
      <c r="AS61">
        <v>2003</v>
      </c>
      <c r="AT61">
        <v>2004</v>
      </c>
      <c r="AU61">
        <v>2005</v>
      </c>
      <c r="AV61">
        <v>2006</v>
      </c>
    </row>
    <row r="62" spans="1:65" ht="15" customHeight="1" x14ac:dyDescent="0.25">
      <c r="A62" t="s">
        <v>1228</v>
      </c>
      <c r="C62" s="77"/>
      <c r="D62" t="s">
        <v>21</v>
      </c>
      <c r="E62" s="45" t="s">
        <v>12</v>
      </c>
      <c r="F62" s="7" t="s">
        <v>1303</v>
      </c>
      <c r="G62" s="45" t="s">
        <v>733</v>
      </c>
      <c r="H62" s="45" t="s">
        <v>1533</v>
      </c>
      <c r="I62">
        <f t="shared" si="7"/>
        <v>1994</v>
      </c>
      <c r="J62">
        <f t="shared" si="8"/>
        <v>2006</v>
      </c>
      <c r="K62" s="2" t="str">
        <f t="shared" si="2"/>
        <v>-</v>
      </c>
      <c r="AJ62">
        <v>1994</v>
      </c>
      <c r="AK62">
        <v>1995</v>
      </c>
      <c r="AL62">
        <v>1996</v>
      </c>
      <c r="AM62">
        <v>1997</v>
      </c>
      <c r="AN62">
        <v>1998</v>
      </c>
      <c r="AO62">
        <v>1999</v>
      </c>
      <c r="AP62">
        <v>2000</v>
      </c>
      <c r="AQ62">
        <v>2001</v>
      </c>
      <c r="AR62">
        <v>2002</v>
      </c>
      <c r="AS62">
        <v>2003</v>
      </c>
      <c r="AT62">
        <v>2004</v>
      </c>
      <c r="AU62">
        <v>2005</v>
      </c>
      <c r="AV62">
        <v>2006</v>
      </c>
    </row>
    <row r="63" spans="1:65" ht="15" customHeight="1" x14ac:dyDescent="0.25">
      <c r="A63" t="s">
        <v>1228</v>
      </c>
      <c r="C63" s="77"/>
      <c r="D63" t="s">
        <v>22</v>
      </c>
      <c r="E63" s="45" t="s">
        <v>23</v>
      </c>
      <c r="G63" s="45" t="s">
        <v>23</v>
      </c>
      <c r="H63" s="45" t="s">
        <v>1724</v>
      </c>
      <c r="I63">
        <f t="shared" si="7"/>
        <v>1994</v>
      </c>
      <c r="J63">
        <f t="shared" si="8"/>
        <v>2006</v>
      </c>
      <c r="K63" s="2" t="str">
        <f t="shared" si="2"/>
        <v>-</v>
      </c>
      <c r="AJ63">
        <v>1994</v>
      </c>
      <c r="AK63">
        <v>1995</v>
      </c>
      <c r="AL63">
        <v>1996</v>
      </c>
      <c r="AM63">
        <v>1997</v>
      </c>
      <c r="AN63">
        <v>1998</v>
      </c>
      <c r="AO63">
        <v>1999</v>
      </c>
      <c r="AP63">
        <v>2000</v>
      </c>
      <c r="AQ63">
        <v>2001</v>
      </c>
      <c r="AR63">
        <v>2002</v>
      </c>
      <c r="AS63">
        <v>2003</v>
      </c>
      <c r="AT63">
        <v>2004</v>
      </c>
      <c r="AU63">
        <v>2005</v>
      </c>
      <c r="AV63">
        <v>2006</v>
      </c>
    </row>
    <row r="64" spans="1:65" ht="15" customHeight="1" x14ac:dyDescent="0.25">
      <c r="A64" t="s">
        <v>1228</v>
      </c>
      <c r="C64" s="77"/>
      <c r="D64" t="s">
        <v>24</v>
      </c>
      <c r="E64" s="45" t="s">
        <v>25</v>
      </c>
      <c r="G64" s="45" t="s">
        <v>25</v>
      </c>
      <c r="H64" s="45" t="s">
        <v>1725</v>
      </c>
      <c r="I64">
        <f t="shared" si="7"/>
        <v>1994</v>
      </c>
      <c r="J64">
        <f t="shared" si="8"/>
        <v>2006</v>
      </c>
      <c r="K64" s="2" t="str">
        <f t="shared" si="2"/>
        <v>-</v>
      </c>
      <c r="AJ64">
        <v>1994</v>
      </c>
      <c r="AK64">
        <v>1995</v>
      </c>
      <c r="AL64">
        <v>1996</v>
      </c>
      <c r="AM64">
        <v>1997</v>
      </c>
      <c r="AN64">
        <v>1998</v>
      </c>
      <c r="AO64">
        <v>1999</v>
      </c>
      <c r="AP64">
        <v>2000</v>
      </c>
      <c r="AQ64">
        <v>2001</v>
      </c>
      <c r="AR64">
        <v>2002</v>
      </c>
      <c r="AS64">
        <v>2003</v>
      </c>
      <c r="AT64">
        <v>2004</v>
      </c>
      <c r="AU64">
        <v>2005</v>
      </c>
      <c r="AV64">
        <v>2006</v>
      </c>
    </row>
    <row r="65" spans="1:65" ht="15" customHeight="1" x14ac:dyDescent="0.25">
      <c r="A65" t="s">
        <v>1228</v>
      </c>
      <c r="C65" s="77"/>
      <c r="D65" t="s">
        <v>26</v>
      </c>
      <c r="E65" s="45" t="s">
        <v>27</v>
      </c>
      <c r="G65" s="45" t="s">
        <v>27</v>
      </c>
      <c r="H65" s="45" t="s">
        <v>1726</v>
      </c>
      <c r="I65">
        <f t="shared" si="7"/>
        <v>1994</v>
      </c>
      <c r="J65">
        <f t="shared" si="8"/>
        <v>2006</v>
      </c>
      <c r="K65" s="2" t="str">
        <f t="shared" si="2"/>
        <v>-</v>
      </c>
      <c r="AJ65">
        <v>1994</v>
      </c>
      <c r="AK65">
        <v>1995</v>
      </c>
      <c r="AL65">
        <v>1996</v>
      </c>
      <c r="AM65">
        <v>1997</v>
      </c>
      <c r="AN65">
        <v>1998</v>
      </c>
      <c r="AO65">
        <v>1999</v>
      </c>
      <c r="AP65">
        <v>2000</v>
      </c>
      <c r="AQ65">
        <v>2001</v>
      </c>
      <c r="AR65">
        <v>2002</v>
      </c>
      <c r="AS65">
        <v>2003</v>
      </c>
      <c r="AT65">
        <v>2004</v>
      </c>
      <c r="AU65">
        <v>2005</v>
      </c>
      <c r="AV65">
        <v>2006</v>
      </c>
    </row>
    <row r="66" spans="1:65" ht="15" customHeight="1" x14ac:dyDescent="0.25">
      <c r="A66" t="s">
        <v>1228</v>
      </c>
      <c r="C66" s="77"/>
      <c r="D66" t="s">
        <v>28</v>
      </c>
      <c r="E66" s="45" t="s">
        <v>29</v>
      </c>
      <c r="G66" s="45" t="s">
        <v>29</v>
      </c>
      <c r="H66" s="45" t="s">
        <v>1727</v>
      </c>
      <c r="I66">
        <f t="shared" si="7"/>
        <v>1994</v>
      </c>
      <c r="J66">
        <f t="shared" si="8"/>
        <v>2006</v>
      </c>
      <c r="K66" s="2" t="str">
        <f t="shared" si="2"/>
        <v>-</v>
      </c>
      <c r="AJ66">
        <v>1994</v>
      </c>
      <c r="AK66">
        <v>1995</v>
      </c>
      <c r="AL66">
        <v>1996</v>
      </c>
      <c r="AM66">
        <v>1997</v>
      </c>
      <c r="AN66">
        <v>1998</v>
      </c>
      <c r="AO66">
        <v>1999</v>
      </c>
      <c r="AP66">
        <v>2000</v>
      </c>
      <c r="AQ66">
        <v>2001</v>
      </c>
      <c r="AR66">
        <v>2002</v>
      </c>
      <c r="AS66">
        <v>2003</v>
      </c>
      <c r="AT66">
        <v>2004</v>
      </c>
      <c r="AU66">
        <v>2005</v>
      </c>
      <c r="AV66">
        <v>2006</v>
      </c>
    </row>
    <row r="67" spans="1:65" ht="15" customHeight="1" x14ac:dyDescent="0.25">
      <c r="A67" t="s">
        <v>1228</v>
      </c>
      <c r="C67" s="77"/>
      <c r="D67" t="s">
        <v>30</v>
      </c>
      <c r="E67" s="45" t="s">
        <v>31</v>
      </c>
      <c r="G67" s="45" t="s">
        <v>31</v>
      </c>
      <c r="H67" s="45" t="s">
        <v>1728</v>
      </c>
      <c r="I67">
        <f t="shared" si="7"/>
        <v>1994</v>
      </c>
      <c r="J67">
        <f t="shared" si="8"/>
        <v>2006</v>
      </c>
      <c r="K67" s="2" t="str">
        <f>IF(J67-I67+1-COUNTA(L67:BT67)=0, "-", "Yes")</f>
        <v>-</v>
      </c>
      <c r="AJ67">
        <v>1994</v>
      </c>
      <c r="AK67">
        <v>1995</v>
      </c>
      <c r="AL67">
        <v>1996</v>
      </c>
      <c r="AM67">
        <v>1997</v>
      </c>
      <c r="AN67">
        <v>1998</v>
      </c>
      <c r="AO67">
        <v>1999</v>
      </c>
      <c r="AP67">
        <v>2000</v>
      </c>
      <c r="AQ67">
        <v>2001</v>
      </c>
      <c r="AR67">
        <v>2002</v>
      </c>
      <c r="AS67">
        <v>2003</v>
      </c>
      <c r="AT67">
        <v>2004</v>
      </c>
      <c r="AU67">
        <v>2005</v>
      </c>
      <c r="AV67">
        <v>2006</v>
      </c>
    </row>
    <row r="68" spans="1:65" ht="15" customHeight="1" x14ac:dyDescent="0.25">
      <c r="C68" s="63"/>
      <c r="E68" s="45"/>
      <c r="G68" s="45"/>
      <c r="H68" s="45"/>
    </row>
    <row r="69" spans="1:65" ht="15" customHeight="1" x14ac:dyDescent="0.25">
      <c r="A69" t="s">
        <v>2077</v>
      </c>
      <c r="B69" s="1" t="str">
        <f>A69&amp;J69</f>
        <v>BARNFORA2016</v>
      </c>
      <c r="C69" s="77"/>
      <c r="D69" t="s">
        <v>2078</v>
      </c>
      <c r="E69" s="45" t="s">
        <v>2083</v>
      </c>
      <c r="F69" s="7" t="s">
        <v>1303</v>
      </c>
      <c r="G69" s="45"/>
      <c r="H69" s="45"/>
      <c r="J69">
        <f t="shared" ref="J69:J78" si="9">MAX(L69:BT69)</f>
        <v>2016</v>
      </c>
      <c r="BF69">
        <v>2016</v>
      </c>
    </row>
    <row r="70" spans="1:65" ht="15" customHeight="1" x14ac:dyDescent="0.25">
      <c r="A70" t="s">
        <v>2077</v>
      </c>
      <c r="C70" s="77"/>
      <c r="D70" t="s">
        <v>2079</v>
      </c>
      <c r="E70" s="47" t="s">
        <v>2079</v>
      </c>
      <c r="G70" s="45"/>
      <c r="H70" s="45"/>
      <c r="J70">
        <f t="shared" si="9"/>
        <v>2016</v>
      </c>
      <c r="BF70">
        <v>2016</v>
      </c>
    </row>
    <row r="71" spans="1:65" ht="15" customHeight="1" x14ac:dyDescent="0.25">
      <c r="A71" t="s">
        <v>2077</v>
      </c>
      <c r="C71" s="77"/>
      <c r="D71" t="s">
        <v>2080</v>
      </c>
      <c r="E71" s="47" t="s">
        <v>2080</v>
      </c>
      <c r="G71" s="45"/>
      <c r="H71" s="45"/>
      <c r="J71">
        <f t="shared" si="9"/>
        <v>2016</v>
      </c>
      <c r="BF71">
        <v>2016</v>
      </c>
    </row>
    <row r="72" spans="1:65" ht="15" customHeight="1" x14ac:dyDescent="0.25">
      <c r="A72" t="s">
        <v>2077</v>
      </c>
      <c r="C72" s="77"/>
      <c r="D72" t="s">
        <v>2081</v>
      </c>
      <c r="E72" s="45" t="s">
        <v>2084</v>
      </c>
      <c r="F72" s="7" t="s">
        <v>1303</v>
      </c>
      <c r="G72" s="45"/>
      <c r="H72" s="45"/>
      <c r="J72">
        <f t="shared" si="9"/>
        <v>2016</v>
      </c>
      <c r="BF72">
        <v>2016</v>
      </c>
    </row>
    <row r="73" spans="1:65" ht="15" customHeight="1" x14ac:dyDescent="0.25">
      <c r="A73" t="s">
        <v>2077</v>
      </c>
      <c r="C73" s="77"/>
      <c r="D73" t="s">
        <v>2082</v>
      </c>
      <c r="E73" s="45" t="s">
        <v>2085</v>
      </c>
      <c r="G73" s="45"/>
      <c r="H73" s="45"/>
      <c r="J73">
        <f t="shared" si="9"/>
        <v>2016</v>
      </c>
      <c r="BF73">
        <v>2016</v>
      </c>
    </row>
    <row r="74" spans="1:65" ht="15" customHeight="1" x14ac:dyDescent="0.25">
      <c r="C74" s="63"/>
      <c r="E74" s="45"/>
      <c r="G74" s="45"/>
      <c r="H74" s="45"/>
    </row>
    <row r="75" spans="1:65" ht="15" customHeight="1" x14ac:dyDescent="0.25">
      <c r="A75" t="s">
        <v>2932</v>
      </c>
      <c r="B75" s="1" t="str">
        <f>A75&amp;J75</f>
        <v>BBR_ADG202312</v>
      </c>
      <c r="C75" s="77"/>
      <c r="D75" t="s">
        <v>2935</v>
      </c>
      <c r="E75" s="45"/>
      <c r="G75" s="45"/>
      <c r="H75" s="45"/>
      <c r="J75">
        <f t="shared" si="9"/>
        <v>202312</v>
      </c>
      <c r="BK75">
        <v>202112</v>
      </c>
      <c r="BL75">
        <v>202212</v>
      </c>
      <c r="BM75">
        <v>202312</v>
      </c>
    </row>
    <row r="76" spans="1:65" ht="15" customHeight="1" x14ac:dyDescent="0.25">
      <c r="A76" t="s">
        <v>2932</v>
      </c>
      <c r="C76" s="77"/>
      <c r="D76" t="s">
        <v>2936</v>
      </c>
      <c r="E76" s="45"/>
      <c r="F76" s="7" t="s">
        <v>1303</v>
      </c>
      <c r="G76" s="45"/>
      <c r="H76" s="45"/>
      <c r="J76">
        <f t="shared" si="9"/>
        <v>202312</v>
      </c>
      <c r="BK76">
        <v>202112</v>
      </c>
      <c r="BL76">
        <v>202212</v>
      </c>
      <c r="BM76">
        <v>202312</v>
      </c>
    </row>
    <row r="77" spans="1:65" ht="15" customHeight="1" x14ac:dyDescent="0.25">
      <c r="A77" t="s">
        <v>2932</v>
      </c>
      <c r="C77" s="77"/>
      <c r="D77" t="s">
        <v>47</v>
      </c>
      <c r="E77" s="45"/>
      <c r="G77" s="45"/>
      <c r="H77" s="45"/>
      <c r="J77">
        <f t="shared" si="9"/>
        <v>202312</v>
      </c>
      <c r="BK77">
        <v>202112</v>
      </c>
      <c r="BL77">
        <v>202212</v>
      </c>
      <c r="BM77">
        <v>202312</v>
      </c>
    </row>
    <row r="78" spans="1:65" ht="15" customHeight="1" x14ac:dyDescent="0.25">
      <c r="A78" t="s">
        <v>2932</v>
      </c>
      <c r="C78" s="77"/>
      <c r="D78" t="s">
        <v>62</v>
      </c>
      <c r="E78" s="45"/>
      <c r="F78" s="7" t="s">
        <v>1303</v>
      </c>
      <c r="G78" s="45"/>
      <c r="H78" s="45"/>
      <c r="J78">
        <f t="shared" si="9"/>
        <v>202312</v>
      </c>
      <c r="BK78">
        <v>202112</v>
      </c>
      <c r="BL78">
        <v>202212</v>
      </c>
      <c r="BM78">
        <v>202312</v>
      </c>
    </row>
    <row r="79" spans="1:65" ht="15" customHeight="1" x14ac:dyDescent="0.25">
      <c r="C79" s="63"/>
      <c r="E79" s="45"/>
      <c r="G79" s="45"/>
      <c r="H79" s="45"/>
    </row>
    <row r="80" spans="1:65" ht="15" customHeight="1" x14ac:dyDescent="0.25">
      <c r="A80" t="s">
        <v>1270</v>
      </c>
      <c r="B80" s="1" t="str">
        <f>A80&amp;MIN(I80:I85)&amp;"(-"&amp;MAX(J80:J85)&amp;")"</f>
        <v>BBRB2005(-2017)</v>
      </c>
      <c r="C80" s="77"/>
      <c r="D80" t="s">
        <v>734</v>
      </c>
      <c r="E80" s="45" t="s">
        <v>734</v>
      </c>
      <c r="G80" s="45"/>
      <c r="H80" s="45"/>
      <c r="I80">
        <f t="shared" ref="I80:I85" si="10">MIN(L80:BT80)</f>
        <v>2005</v>
      </c>
      <c r="J80">
        <f t="shared" ref="J80:J85" si="11">MAX(L80:BT80)</f>
        <v>2017</v>
      </c>
      <c r="K80" s="2" t="str">
        <f t="shared" ref="K80:K85" si="12">IF(J80-I80+1-COUNTA(L80:BT80)=0, "-", "Yes")</f>
        <v>-</v>
      </c>
      <c r="AU80">
        <v>2005</v>
      </c>
      <c r="AV80">
        <v>2006</v>
      </c>
      <c r="AW80">
        <v>2007</v>
      </c>
      <c r="AX80">
        <v>2008</v>
      </c>
      <c r="AY80">
        <v>2009</v>
      </c>
      <c r="AZ80">
        <v>2010</v>
      </c>
      <c r="BA80">
        <v>2011</v>
      </c>
      <c r="BB80">
        <v>2012</v>
      </c>
      <c r="BC80">
        <v>2013</v>
      </c>
      <c r="BD80">
        <v>2014</v>
      </c>
      <c r="BE80">
        <v>2015</v>
      </c>
      <c r="BF80">
        <v>2016</v>
      </c>
      <c r="BG80">
        <v>2017</v>
      </c>
    </row>
    <row r="81" spans="1:65" ht="15" customHeight="1" x14ac:dyDescent="0.25">
      <c r="A81" t="s">
        <v>1270</v>
      </c>
      <c r="C81" s="77"/>
      <c r="D81" t="s">
        <v>945</v>
      </c>
      <c r="E81" s="45" t="s">
        <v>945</v>
      </c>
      <c r="G81" s="45"/>
      <c r="H81" s="45"/>
      <c r="I81">
        <f t="shared" si="10"/>
        <v>2005</v>
      </c>
      <c r="J81">
        <f t="shared" si="11"/>
        <v>2017</v>
      </c>
      <c r="K81" s="2" t="str">
        <f t="shared" si="12"/>
        <v>-</v>
      </c>
      <c r="AU81">
        <v>2005</v>
      </c>
      <c r="AV81">
        <v>2006</v>
      </c>
      <c r="AW81">
        <v>2007</v>
      </c>
      <c r="AX81">
        <v>2008</v>
      </c>
      <c r="AY81">
        <v>2009</v>
      </c>
      <c r="AZ81">
        <v>2010</v>
      </c>
      <c r="BA81">
        <v>2011</v>
      </c>
      <c r="BB81">
        <v>2012</v>
      </c>
      <c r="BC81">
        <v>2013</v>
      </c>
      <c r="BD81">
        <v>2014</v>
      </c>
      <c r="BE81">
        <v>2015</v>
      </c>
      <c r="BF81">
        <v>2016</v>
      </c>
      <c r="BG81">
        <v>2017</v>
      </c>
    </row>
    <row r="82" spans="1:65" ht="15" customHeight="1" x14ac:dyDescent="0.25">
      <c r="A82" t="s">
        <v>1270</v>
      </c>
      <c r="C82" s="77"/>
      <c r="D82" t="s">
        <v>735</v>
      </c>
      <c r="E82" s="45" t="s">
        <v>735</v>
      </c>
      <c r="G82" s="45"/>
      <c r="H82" s="45"/>
      <c r="I82">
        <f t="shared" si="10"/>
        <v>2005</v>
      </c>
      <c r="J82">
        <f t="shared" si="11"/>
        <v>2017</v>
      </c>
      <c r="K82" s="2" t="str">
        <f t="shared" si="12"/>
        <v>-</v>
      </c>
      <c r="AU82">
        <v>2005</v>
      </c>
      <c r="AV82">
        <v>2006</v>
      </c>
      <c r="AW82">
        <v>2007</v>
      </c>
      <c r="AX82">
        <v>2008</v>
      </c>
      <c r="AY82">
        <v>2009</v>
      </c>
      <c r="AZ82">
        <v>2010</v>
      </c>
      <c r="BA82">
        <v>2011</v>
      </c>
      <c r="BB82">
        <v>2012</v>
      </c>
      <c r="BC82">
        <v>2013</v>
      </c>
      <c r="BD82">
        <v>2014</v>
      </c>
      <c r="BE82">
        <v>2015</v>
      </c>
      <c r="BF82">
        <v>2016</v>
      </c>
      <c r="BG82">
        <v>2017</v>
      </c>
    </row>
    <row r="83" spans="1:65" ht="15" customHeight="1" x14ac:dyDescent="0.25">
      <c r="A83" t="s">
        <v>1270</v>
      </c>
      <c r="C83" s="77"/>
      <c r="D83" t="s">
        <v>946</v>
      </c>
      <c r="E83" s="45" t="s">
        <v>946</v>
      </c>
      <c r="G83" s="45"/>
      <c r="H83" s="45"/>
      <c r="I83">
        <f t="shared" si="10"/>
        <v>2005</v>
      </c>
      <c r="J83">
        <f t="shared" si="11"/>
        <v>2017</v>
      </c>
      <c r="K83" s="2" t="str">
        <f t="shared" si="12"/>
        <v>-</v>
      </c>
      <c r="AU83">
        <v>2005</v>
      </c>
      <c r="AV83">
        <v>2006</v>
      </c>
      <c r="AW83">
        <v>2007</v>
      </c>
      <c r="AX83">
        <v>2008</v>
      </c>
      <c r="AY83">
        <v>2009</v>
      </c>
      <c r="AZ83">
        <v>2010</v>
      </c>
      <c r="BA83">
        <v>2011</v>
      </c>
      <c r="BB83">
        <v>2012</v>
      </c>
      <c r="BC83">
        <v>2013</v>
      </c>
      <c r="BD83">
        <v>2014</v>
      </c>
      <c r="BE83">
        <v>2015</v>
      </c>
      <c r="BF83">
        <v>2016</v>
      </c>
      <c r="BG83">
        <v>2017</v>
      </c>
    </row>
    <row r="84" spans="1:65" ht="15" customHeight="1" x14ac:dyDescent="0.25">
      <c r="A84" t="s">
        <v>1270</v>
      </c>
      <c r="C84" s="77"/>
      <c r="D84" t="s">
        <v>47</v>
      </c>
      <c r="E84" s="45" t="s">
        <v>736</v>
      </c>
      <c r="G84" s="45"/>
      <c r="H84" s="45"/>
      <c r="I84">
        <f t="shared" si="10"/>
        <v>2005</v>
      </c>
      <c r="J84">
        <f t="shared" si="11"/>
        <v>2017</v>
      </c>
      <c r="K84" s="2" t="str">
        <f t="shared" si="12"/>
        <v>-</v>
      </c>
      <c r="AU84">
        <v>2005</v>
      </c>
      <c r="AV84">
        <v>2006</v>
      </c>
      <c r="AW84">
        <v>2007</v>
      </c>
      <c r="AX84">
        <v>2008</v>
      </c>
      <c r="AY84">
        <v>2009</v>
      </c>
      <c r="AZ84">
        <v>2010</v>
      </c>
      <c r="BA84">
        <v>2011</v>
      </c>
      <c r="BB84">
        <v>2012</v>
      </c>
      <c r="BC84">
        <v>2013</v>
      </c>
      <c r="BD84">
        <v>2014</v>
      </c>
      <c r="BE84">
        <v>2015</v>
      </c>
      <c r="BF84">
        <v>2016</v>
      </c>
      <c r="BG84">
        <v>2017</v>
      </c>
    </row>
    <row r="85" spans="1:65" ht="15" customHeight="1" x14ac:dyDescent="0.25">
      <c r="A85" t="s">
        <v>1270</v>
      </c>
      <c r="C85" s="77"/>
      <c r="D85" t="s">
        <v>62</v>
      </c>
      <c r="E85" s="45" t="s">
        <v>62</v>
      </c>
      <c r="F85" s="7" t="s">
        <v>1303</v>
      </c>
      <c r="G85" s="45"/>
      <c r="H85" s="45"/>
      <c r="I85">
        <f t="shared" si="10"/>
        <v>2005</v>
      </c>
      <c r="J85">
        <f t="shared" si="11"/>
        <v>2017</v>
      </c>
      <c r="K85" s="2" t="str">
        <f t="shared" si="12"/>
        <v>-</v>
      </c>
      <c r="AU85">
        <v>2005</v>
      </c>
      <c r="AV85">
        <v>2006</v>
      </c>
      <c r="AW85">
        <v>2007</v>
      </c>
      <c r="AX85">
        <v>2008</v>
      </c>
      <c r="AY85">
        <v>2009</v>
      </c>
      <c r="AZ85">
        <v>2010</v>
      </c>
      <c r="BA85">
        <v>2011</v>
      </c>
      <c r="BB85">
        <v>2012</v>
      </c>
      <c r="BC85">
        <v>2013</v>
      </c>
      <c r="BD85">
        <v>2014</v>
      </c>
      <c r="BE85">
        <v>2015</v>
      </c>
      <c r="BF85">
        <v>2016</v>
      </c>
      <c r="BG85">
        <v>2017</v>
      </c>
    </row>
    <row r="86" spans="1:65" ht="15" customHeight="1" x14ac:dyDescent="0.25">
      <c r="C86" s="63"/>
      <c r="E86" s="45"/>
      <c r="F86" s="7"/>
      <c r="G86" s="45"/>
      <c r="H86" s="45"/>
    </row>
    <row r="87" spans="1:65" ht="15" customHeight="1" x14ac:dyDescent="0.25">
      <c r="A87" t="s">
        <v>2933</v>
      </c>
      <c r="B87" s="1" t="str">
        <f>A87&amp;J87</f>
        <v>BBRBYGNING2023</v>
      </c>
      <c r="C87" s="77"/>
      <c r="D87" t="s">
        <v>734</v>
      </c>
      <c r="E87" s="45"/>
      <c r="F87" s="7"/>
      <c r="G87" s="45"/>
      <c r="H87" s="45"/>
      <c r="I87">
        <v>2018</v>
      </c>
      <c r="J87">
        <v>2023</v>
      </c>
      <c r="BH87">
        <v>2018</v>
      </c>
      <c r="BI87">
        <v>2019</v>
      </c>
      <c r="BJ87">
        <v>2020</v>
      </c>
      <c r="BK87">
        <v>2021</v>
      </c>
      <c r="BL87">
        <v>2022</v>
      </c>
      <c r="BM87">
        <v>2023</v>
      </c>
    </row>
    <row r="88" spans="1:65" ht="15" customHeight="1" x14ac:dyDescent="0.25">
      <c r="A88" t="s">
        <v>2933</v>
      </c>
      <c r="C88" s="77"/>
      <c r="D88" t="s">
        <v>945</v>
      </c>
      <c r="E88" s="45"/>
      <c r="F88" s="7"/>
      <c r="G88" s="45"/>
      <c r="H88" s="45"/>
      <c r="I88">
        <v>2018</v>
      </c>
      <c r="J88">
        <v>2023</v>
      </c>
      <c r="BH88">
        <v>2018</v>
      </c>
      <c r="BI88">
        <v>2019</v>
      </c>
      <c r="BJ88">
        <v>2020</v>
      </c>
      <c r="BK88">
        <v>2021</v>
      </c>
      <c r="BL88">
        <v>2022</v>
      </c>
      <c r="BM88">
        <v>2023</v>
      </c>
    </row>
    <row r="89" spans="1:65" ht="15" customHeight="1" x14ac:dyDescent="0.25">
      <c r="A89" t="s">
        <v>2933</v>
      </c>
      <c r="C89" s="77"/>
      <c r="D89" t="s">
        <v>2936</v>
      </c>
      <c r="E89" s="45"/>
      <c r="F89" s="7" t="s">
        <v>1303</v>
      </c>
      <c r="G89" s="45"/>
      <c r="H89" s="45"/>
      <c r="I89">
        <v>2018</v>
      </c>
      <c r="J89">
        <v>2023</v>
      </c>
      <c r="BH89">
        <v>2018</v>
      </c>
      <c r="BI89">
        <v>2019</v>
      </c>
      <c r="BJ89">
        <v>2020</v>
      </c>
      <c r="BK89">
        <v>2021</v>
      </c>
      <c r="BL89">
        <v>2022</v>
      </c>
      <c r="BM89">
        <v>2023</v>
      </c>
    </row>
    <row r="90" spans="1:65" ht="15" customHeight="1" x14ac:dyDescent="0.25">
      <c r="A90" t="s">
        <v>2933</v>
      </c>
      <c r="C90" s="77"/>
      <c r="D90" t="s">
        <v>946</v>
      </c>
      <c r="E90" s="45"/>
      <c r="F90" s="7"/>
      <c r="G90" s="45"/>
      <c r="H90" s="45"/>
      <c r="I90">
        <v>2018</v>
      </c>
      <c r="J90">
        <v>2023</v>
      </c>
      <c r="BH90">
        <v>2018</v>
      </c>
      <c r="BI90">
        <v>2019</v>
      </c>
      <c r="BJ90">
        <v>2020</v>
      </c>
      <c r="BK90">
        <v>2021</v>
      </c>
      <c r="BL90">
        <v>2022</v>
      </c>
      <c r="BM90">
        <v>2023</v>
      </c>
    </row>
    <row r="91" spans="1:65" ht="15" customHeight="1" x14ac:dyDescent="0.25">
      <c r="C91" s="61"/>
      <c r="E91" s="45"/>
      <c r="G91" s="45"/>
      <c r="H91" s="45"/>
    </row>
    <row r="92" spans="1:65" ht="15" customHeight="1" x14ac:dyDescent="0.25">
      <c r="A92" t="s">
        <v>1271</v>
      </c>
      <c r="B92" s="1" t="str">
        <f>A92&amp;MIN(I92:I107)&amp;"(-"&amp;MAX(J92:J107)&amp;")"</f>
        <v>BBRE2005(-2017)</v>
      </c>
      <c r="C92" s="77"/>
      <c r="D92" t="s">
        <v>33</v>
      </c>
      <c r="E92" s="45" t="s">
        <v>33</v>
      </c>
      <c r="F92" s="7" t="s">
        <v>1303</v>
      </c>
      <c r="G92" s="45"/>
      <c r="H92" s="45"/>
      <c r="I92">
        <f t="shared" ref="I92:I107" si="13">MIN(L92:BT92)</f>
        <v>2005</v>
      </c>
      <c r="J92">
        <f t="shared" ref="J92:J107" si="14">MAX(L92:BT92)</f>
        <v>2017</v>
      </c>
      <c r="K92" s="2" t="str">
        <f t="shared" ref="K92:K107" si="15">IF(J92-I92+1-COUNTA(L92:BT92)=0, "-", "Yes")</f>
        <v>-</v>
      </c>
      <c r="AU92">
        <v>2005</v>
      </c>
      <c r="AV92">
        <v>2006</v>
      </c>
      <c r="AW92">
        <v>2007</v>
      </c>
      <c r="AX92">
        <v>2008</v>
      </c>
      <c r="AY92">
        <v>2009</v>
      </c>
      <c r="AZ92">
        <v>2010</v>
      </c>
      <c r="BA92">
        <v>2011</v>
      </c>
      <c r="BB92">
        <v>2012</v>
      </c>
      <c r="BC92">
        <v>2013</v>
      </c>
      <c r="BD92">
        <v>2014</v>
      </c>
      <c r="BE92">
        <v>2015</v>
      </c>
      <c r="BF92">
        <v>2016</v>
      </c>
      <c r="BG92">
        <v>2017</v>
      </c>
    </row>
    <row r="93" spans="1:65" ht="15" customHeight="1" x14ac:dyDescent="0.25">
      <c r="A93" t="s">
        <v>1271</v>
      </c>
      <c r="C93" s="77"/>
      <c r="D93" t="s">
        <v>737</v>
      </c>
      <c r="E93" s="45" t="s">
        <v>737</v>
      </c>
      <c r="G93" s="45"/>
      <c r="H93" s="45"/>
      <c r="I93">
        <f t="shared" si="13"/>
        <v>2005</v>
      </c>
      <c r="J93">
        <f t="shared" si="14"/>
        <v>2017</v>
      </c>
      <c r="K93" s="2" t="str">
        <f t="shared" si="15"/>
        <v>-</v>
      </c>
      <c r="AU93">
        <v>2005</v>
      </c>
      <c r="AV93">
        <v>2006</v>
      </c>
      <c r="AW93">
        <v>2007</v>
      </c>
      <c r="AX93">
        <v>2008</v>
      </c>
      <c r="AY93">
        <v>2009</v>
      </c>
      <c r="AZ93">
        <v>2010</v>
      </c>
      <c r="BA93">
        <v>2011</v>
      </c>
      <c r="BB93">
        <v>2012</v>
      </c>
      <c r="BC93">
        <v>2013</v>
      </c>
      <c r="BD93">
        <v>2014</v>
      </c>
      <c r="BE93">
        <v>2015</v>
      </c>
      <c r="BF93">
        <v>2016</v>
      </c>
      <c r="BG93">
        <v>2017</v>
      </c>
    </row>
    <row r="94" spans="1:65" ht="15" customHeight="1" x14ac:dyDescent="0.25">
      <c r="A94" t="s">
        <v>1271</v>
      </c>
      <c r="C94" s="77"/>
      <c r="D94" t="s">
        <v>735</v>
      </c>
      <c r="E94" s="45" t="s">
        <v>735</v>
      </c>
      <c r="G94" s="45"/>
      <c r="H94" s="45"/>
      <c r="I94">
        <f t="shared" si="13"/>
        <v>2005</v>
      </c>
      <c r="J94">
        <f t="shared" si="14"/>
        <v>2017</v>
      </c>
      <c r="K94" s="2" t="str">
        <f t="shared" si="15"/>
        <v>-</v>
      </c>
      <c r="AU94">
        <v>2005</v>
      </c>
      <c r="AV94">
        <v>2006</v>
      </c>
      <c r="AW94">
        <v>2007</v>
      </c>
      <c r="AX94">
        <v>2008</v>
      </c>
      <c r="AY94">
        <v>2009</v>
      </c>
      <c r="AZ94">
        <v>2010</v>
      </c>
      <c r="BA94">
        <v>2011</v>
      </c>
      <c r="BB94">
        <v>2012</v>
      </c>
      <c r="BC94">
        <v>2013</v>
      </c>
      <c r="BD94">
        <v>2014</v>
      </c>
      <c r="BE94">
        <v>2015</v>
      </c>
      <c r="BF94">
        <v>2016</v>
      </c>
      <c r="BG94">
        <v>2017</v>
      </c>
    </row>
    <row r="95" spans="1:65" ht="15" customHeight="1" x14ac:dyDescent="0.25">
      <c r="A95" t="s">
        <v>1271</v>
      </c>
      <c r="C95" s="77"/>
      <c r="D95" t="s">
        <v>738</v>
      </c>
      <c r="E95" s="45" t="s">
        <v>738</v>
      </c>
      <c r="G95" s="45"/>
      <c r="H95" s="45"/>
      <c r="I95">
        <f t="shared" si="13"/>
        <v>2005</v>
      </c>
      <c r="J95">
        <f t="shared" si="14"/>
        <v>2017</v>
      </c>
      <c r="K95" s="2" t="str">
        <f t="shared" si="15"/>
        <v>-</v>
      </c>
      <c r="AU95">
        <v>2005</v>
      </c>
      <c r="AV95">
        <v>2006</v>
      </c>
      <c r="AW95">
        <v>2007</v>
      </c>
      <c r="AX95">
        <v>2008</v>
      </c>
      <c r="AY95">
        <v>2009</v>
      </c>
      <c r="AZ95">
        <v>2010</v>
      </c>
      <c r="BA95">
        <v>2011</v>
      </c>
      <c r="BB95">
        <v>2012</v>
      </c>
      <c r="BC95">
        <v>2013</v>
      </c>
      <c r="BD95">
        <v>2014</v>
      </c>
      <c r="BE95">
        <v>2015</v>
      </c>
      <c r="BF95">
        <v>2016</v>
      </c>
      <c r="BG95">
        <v>2017</v>
      </c>
    </row>
    <row r="96" spans="1:65" ht="15" customHeight="1" x14ac:dyDescent="0.25">
      <c r="A96" t="s">
        <v>1271</v>
      </c>
      <c r="C96" s="77"/>
      <c r="D96" t="s">
        <v>739</v>
      </c>
      <c r="E96" s="45" t="s">
        <v>739</v>
      </c>
      <c r="G96" s="45"/>
      <c r="H96" s="45"/>
      <c r="I96">
        <f t="shared" si="13"/>
        <v>2005</v>
      </c>
      <c r="J96">
        <f t="shared" si="14"/>
        <v>2017</v>
      </c>
      <c r="K96" s="2" t="str">
        <f t="shared" si="15"/>
        <v>-</v>
      </c>
      <c r="AU96">
        <v>2005</v>
      </c>
      <c r="AV96">
        <v>2006</v>
      </c>
      <c r="AW96">
        <v>2007</v>
      </c>
      <c r="AX96">
        <v>2008</v>
      </c>
      <c r="AY96">
        <v>2009</v>
      </c>
      <c r="AZ96">
        <v>2010</v>
      </c>
      <c r="BA96">
        <v>2011</v>
      </c>
      <c r="BB96">
        <v>2012</v>
      </c>
      <c r="BC96">
        <v>2013</v>
      </c>
      <c r="BD96">
        <v>2014</v>
      </c>
      <c r="BE96">
        <v>2015</v>
      </c>
      <c r="BF96">
        <v>2016</v>
      </c>
      <c r="BG96">
        <v>2017</v>
      </c>
    </row>
    <row r="97" spans="1:65" ht="15" customHeight="1" x14ac:dyDescent="0.25">
      <c r="A97" t="s">
        <v>1271</v>
      </c>
      <c r="C97" s="77"/>
      <c r="D97" t="s">
        <v>740</v>
      </c>
      <c r="E97" s="45" t="s">
        <v>740</v>
      </c>
      <c r="G97" s="45"/>
      <c r="H97" s="45"/>
      <c r="I97">
        <f t="shared" si="13"/>
        <v>2005</v>
      </c>
      <c r="J97">
        <f t="shared" si="14"/>
        <v>2017</v>
      </c>
      <c r="K97" s="2" t="str">
        <f t="shared" si="15"/>
        <v>-</v>
      </c>
      <c r="AU97">
        <v>2005</v>
      </c>
      <c r="AV97">
        <v>2006</v>
      </c>
      <c r="AW97">
        <v>2007</v>
      </c>
      <c r="AX97">
        <v>2008</v>
      </c>
      <c r="AY97">
        <v>2009</v>
      </c>
      <c r="AZ97">
        <v>2010</v>
      </c>
      <c r="BA97">
        <v>2011</v>
      </c>
      <c r="BB97">
        <v>2012</v>
      </c>
      <c r="BC97">
        <v>2013</v>
      </c>
      <c r="BD97">
        <v>2014</v>
      </c>
      <c r="BE97">
        <v>2015</v>
      </c>
      <c r="BF97">
        <v>2016</v>
      </c>
      <c r="BG97">
        <v>2017</v>
      </c>
    </row>
    <row r="98" spans="1:65" ht="15" customHeight="1" x14ac:dyDescent="0.25">
      <c r="A98" t="s">
        <v>1271</v>
      </c>
      <c r="C98" s="77"/>
      <c r="D98" t="s">
        <v>741</v>
      </c>
      <c r="E98" s="45" t="s">
        <v>741</v>
      </c>
      <c r="G98" s="45"/>
      <c r="H98" s="45"/>
      <c r="I98">
        <f t="shared" si="13"/>
        <v>2005</v>
      </c>
      <c r="J98">
        <f t="shared" si="14"/>
        <v>2017</v>
      </c>
      <c r="K98" s="2" t="str">
        <f t="shared" si="15"/>
        <v>-</v>
      </c>
      <c r="AU98">
        <v>2005</v>
      </c>
      <c r="AV98">
        <v>2006</v>
      </c>
      <c r="AW98">
        <v>2007</v>
      </c>
      <c r="AX98">
        <v>2008</v>
      </c>
      <c r="AY98">
        <v>2009</v>
      </c>
      <c r="AZ98">
        <v>2010</v>
      </c>
      <c r="BA98">
        <v>2011</v>
      </c>
      <c r="BB98">
        <v>2012</v>
      </c>
      <c r="BC98">
        <v>2013</v>
      </c>
      <c r="BD98">
        <v>2014</v>
      </c>
      <c r="BE98">
        <v>2015</v>
      </c>
      <c r="BF98">
        <v>2016</v>
      </c>
      <c r="BG98">
        <v>2017</v>
      </c>
    </row>
    <row r="99" spans="1:65" ht="15" customHeight="1" x14ac:dyDescent="0.25">
      <c r="A99" t="s">
        <v>1271</v>
      </c>
      <c r="C99" s="77"/>
      <c r="D99" t="s">
        <v>742</v>
      </c>
      <c r="E99" s="45" t="s">
        <v>742</v>
      </c>
      <c r="G99" s="45"/>
      <c r="H99" s="45"/>
      <c r="I99">
        <f t="shared" si="13"/>
        <v>2005</v>
      </c>
      <c r="J99">
        <f t="shared" si="14"/>
        <v>2017</v>
      </c>
      <c r="K99" s="2" t="str">
        <f t="shared" si="15"/>
        <v>-</v>
      </c>
      <c r="AU99">
        <v>2005</v>
      </c>
      <c r="AV99">
        <v>2006</v>
      </c>
      <c r="AW99">
        <v>2007</v>
      </c>
      <c r="AX99">
        <v>2008</v>
      </c>
      <c r="AY99">
        <v>2009</v>
      </c>
      <c r="AZ99">
        <v>2010</v>
      </c>
      <c r="BA99">
        <v>2011</v>
      </c>
      <c r="BB99">
        <v>2012</v>
      </c>
      <c r="BC99">
        <v>2013</v>
      </c>
      <c r="BD99">
        <v>2014</v>
      </c>
      <c r="BE99">
        <v>2015</v>
      </c>
      <c r="BF99">
        <v>2016</v>
      </c>
      <c r="BG99">
        <v>2017</v>
      </c>
    </row>
    <row r="100" spans="1:65" ht="15" customHeight="1" x14ac:dyDescent="0.25">
      <c r="A100" t="s">
        <v>1271</v>
      </c>
      <c r="C100" s="77"/>
      <c r="D100" t="s">
        <v>743</v>
      </c>
      <c r="E100" s="45" t="s">
        <v>743</v>
      </c>
      <c r="G100" s="45"/>
      <c r="H100" s="45"/>
      <c r="I100">
        <f t="shared" si="13"/>
        <v>2005</v>
      </c>
      <c r="J100">
        <f t="shared" si="14"/>
        <v>2017</v>
      </c>
      <c r="K100" s="2" t="str">
        <f t="shared" si="15"/>
        <v>-</v>
      </c>
      <c r="AU100">
        <v>2005</v>
      </c>
      <c r="AV100">
        <v>2006</v>
      </c>
      <c r="AW100">
        <v>2007</v>
      </c>
      <c r="AX100">
        <v>2008</v>
      </c>
      <c r="AY100">
        <v>2009</v>
      </c>
      <c r="AZ100">
        <v>2010</v>
      </c>
      <c r="BA100">
        <v>2011</v>
      </c>
      <c r="BB100">
        <v>2012</v>
      </c>
      <c r="BC100">
        <v>2013</v>
      </c>
      <c r="BD100">
        <v>2014</v>
      </c>
      <c r="BE100">
        <v>2015</v>
      </c>
      <c r="BF100">
        <v>2016</v>
      </c>
      <c r="BG100">
        <v>2017</v>
      </c>
    </row>
    <row r="101" spans="1:65" ht="15" customHeight="1" x14ac:dyDescent="0.25">
      <c r="A101" t="s">
        <v>1271</v>
      </c>
      <c r="C101" s="77"/>
      <c r="D101" t="s">
        <v>744</v>
      </c>
      <c r="E101" s="45" t="s">
        <v>744</v>
      </c>
      <c r="G101" s="45"/>
      <c r="H101" s="45"/>
      <c r="I101">
        <f t="shared" si="13"/>
        <v>2005</v>
      </c>
      <c r="J101">
        <f t="shared" si="14"/>
        <v>2017</v>
      </c>
      <c r="K101" s="2" t="str">
        <f t="shared" si="15"/>
        <v>-</v>
      </c>
      <c r="AU101">
        <v>2005</v>
      </c>
      <c r="AV101">
        <v>2006</v>
      </c>
      <c r="AW101">
        <v>2007</v>
      </c>
      <c r="AX101">
        <v>2008</v>
      </c>
      <c r="AY101">
        <v>2009</v>
      </c>
      <c r="AZ101">
        <v>2010</v>
      </c>
      <c r="BA101">
        <v>2011</v>
      </c>
      <c r="BB101">
        <v>2012</v>
      </c>
      <c r="BC101">
        <v>2013</v>
      </c>
      <c r="BD101">
        <v>2014</v>
      </c>
      <c r="BE101">
        <v>2015</v>
      </c>
      <c r="BF101">
        <v>2016</v>
      </c>
      <c r="BG101">
        <v>2017</v>
      </c>
    </row>
    <row r="102" spans="1:65" ht="15" customHeight="1" x14ac:dyDescent="0.25">
      <c r="A102" t="s">
        <v>1271</v>
      </c>
      <c r="C102" s="77"/>
      <c r="D102" t="s">
        <v>745</v>
      </c>
      <c r="E102" s="45" t="s">
        <v>745</v>
      </c>
      <c r="G102" s="45"/>
      <c r="H102" s="45"/>
      <c r="I102">
        <f t="shared" si="13"/>
        <v>2005</v>
      </c>
      <c r="J102">
        <f t="shared" si="14"/>
        <v>2017</v>
      </c>
      <c r="K102" s="2" t="str">
        <f t="shared" si="15"/>
        <v>-</v>
      </c>
      <c r="AU102">
        <v>2005</v>
      </c>
      <c r="AV102">
        <v>2006</v>
      </c>
      <c r="AW102">
        <v>2007</v>
      </c>
      <c r="AX102">
        <v>2008</v>
      </c>
      <c r="AY102">
        <v>2009</v>
      </c>
      <c r="AZ102">
        <v>2010</v>
      </c>
      <c r="BA102">
        <v>2011</v>
      </c>
      <c r="BB102">
        <v>2012</v>
      </c>
      <c r="BC102">
        <v>2013</v>
      </c>
      <c r="BD102">
        <v>2014</v>
      </c>
      <c r="BE102">
        <v>2015</v>
      </c>
      <c r="BF102">
        <v>2016</v>
      </c>
      <c r="BG102">
        <v>2017</v>
      </c>
    </row>
    <row r="103" spans="1:65" ht="15" customHeight="1" x14ac:dyDescent="0.25">
      <c r="A103" t="s">
        <v>1271</v>
      </c>
      <c r="C103" s="77"/>
      <c r="D103" t="s">
        <v>746</v>
      </c>
      <c r="E103" s="45" t="s">
        <v>746</v>
      </c>
      <c r="G103" s="45"/>
      <c r="H103" s="45"/>
      <c r="I103">
        <f t="shared" si="13"/>
        <v>2005</v>
      </c>
      <c r="J103">
        <f t="shared" si="14"/>
        <v>2017</v>
      </c>
      <c r="K103" s="2" t="str">
        <f t="shared" si="15"/>
        <v>-</v>
      </c>
      <c r="AU103">
        <v>2005</v>
      </c>
      <c r="AV103">
        <v>2006</v>
      </c>
      <c r="AW103">
        <v>2007</v>
      </c>
      <c r="AX103">
        <v>2008</v>
      </c>
      <c r="AY103">
        <v>2009</v>
      </c>
      <c r="AZ103">
        <v>2010</v>
      </c>
      <c r="BA103">
        <v>2011</v>
      </c>
      <c r="BB103">
        <v>2012</v>
      </c>
      <c r="BC103">
        <v>2013</v>
      </c>
      <c r="BD103">
        <v>2014</v>
      </c>
      <c r="BE103">
        <v>2015</v>
      </c>
      <c r="BF103">
        <v>2016</v>
      </c>
      <c r="BG103">
        <v>2017</v>
      </c>
    </row>
    <row r="104" spans="1:65" ht="15" customHeight="1" x14ac:dyDescent="0.25">
      <c r="A104" t="s">
        <v>1271</v>
      </c>
      <c r="C104" s="77"/>
      <c r="D104" t="s">
        <v>747</v>
      </c>
      <c r="E104" s="45" t="s">
        <v>747</v>
      </c>
      <c r="G104" s="45"/>
      <c r="H104" s="45"/>
      <c r="I104">
        <f t="shared" si="13"/>
        <v>2005</v>
      </c>
      <c r="J104">
        <f t="shared" si="14"/>
        <v>2017</v>
      </c>
      <c r="K104" s="2" t="str">
        <f t="shared" si="15"/>
        <v>-</v>
      </c>
      <c r="AU104">
        <v>2005</v>
      </c>
      <c r="AV104">
        <v>2006</v>
      </c>
      <c r="AW104">
        <v>2007</v>
      </c>
      <c r="AX104">
        <v>2008</v>
      </c>
      <c r="AY104">
        <v>2009</v>
      </c>
      <c r="AZ104">
        <v>2010</v>
      </c>
      <c r="BA104">
        <v>2011</v>
      </c>
      <c r="BB104">
        <v>2012</v>
      </c>
      <c r="BC104">
        <v>2013</v>
      </c>
      <c r="BD104">
        <v>2014</v>
      </c>
      <c r="BE104">
        <v>2015</v>
      </c>
      <c r="BF104">
        <v>2016</v>
      </c>
      <c r="BG104">
        <v>2017</v>
      </c>
    </row>
    <row r="105" spans="1:65" ht="15" customHeight="1" x14ac:dyDescent="0.25">
      <c r="A105" t="s">
        <v>1271</v>
      </c>
      <c r="C105" s="77"/>
      <c r="D105" t="s">
        <v>748</v>
      </c>
      <c r="E105" s="45" t="s">
        <v>748</v>
      </c>
      <c r="G105" s="45"/>
      <c r="H105" s="45"/>
      <c r="I105">
        <f t="shared" si="13"/>
        <v>2005</v>
      </c>
      <c r="J105">
        <f t="shared" si="14"/>
        <v>2017</v>
      </c>
      <c r="K105" s="2" t="str">
        <f t="shared" si="15"/>
        <v>-</v>
      </c>
      <c r="AU105">
        <v>2005</v>
      </c>
      <c r="AV105">
        <v>2006</v>
      </c>
      <c r="AW105">
        <v>2007</v>
      </c>
      <c r="AX105">
        <v>2008</v>
      </c>
      <c r="AY105">
        <v>2009</v>
      </c>
      <c r="AZ105">
        <v>2010</v>
      </c>
      <c r="BA105">
        <v>2011</v>
      </c>
      <c r="BB105">
        <v>2012</v>
      </c>
      <c r="BC105">
        <v>2013</v>
      </c>
      <c r="BD105">
        <v>2014</v>
      </c>
      <c r="BE105">
        <v>2015</v>
      </c>
      <c r="BF105">
        <v>2016</v>
      </c>
      <c r="BG105">
        <v>2017</v>
      </c>
    </row>
    <row r="106" spans="1:65" ht="15" customHeight="1" x14ac:dyDescent="0.25">
      <c r="A106" t="s">
        <v>1271</v>
      </c>
      <c r="C106" s="77"/>
      <c r="D106" t="s">
        <v>749</v>
      </c>
      <c r="E106" s="45" t="s">
        <v>749</v>
      </c>
      <c r="G106" s="45"/>
      <c r="H106" s="45"/>
      <c r="I106">
        <f t="shared" si="13"/>
        <v>2005</v>
      </c>
      <c r="J106">
        <f t="shared" si="14"/>
        <v>2017</v>
      </c>
      <c r="K106" s="2" t="str">
        <f t="shared" si="15"/>
        <v>-</v>
      </c>
      <c r="AU106">
        <v>2005</v>
      </c>
      <c r="AV106">
        <v>2006</v>
      </c>
      <c r="AW106">
        <v>2007</v>
      </c>
      <c r="AX106">
        <v>2008</v>
      </c>
      <c r="AY106">
        <v>2009</v>
      </c>
      <c r="AZ106">
        <v>2010</v>
      </c>
      <c r="BA106">
        <v>2011</v>
      </c>
      <c r="BB106">
        <v>2012</v>
      </c>
      <c r="BC106">
        <v>2013</v>
      </c>
      <c r="BD106">
        <v>2014</v>
      </c>
      <c r="BE106">
        <v>2015</v>
      </c>
      <c r="BF106">
        <v>2016</v>
      </c>
      <c r="BG106">
        <v>2017</v>
      </c>
    </row>
    <row r="107" spans="1:65" ht="15" customHeight="1" x14ac:dyDescent="0.25">
      <c r="A107" t="s">
        <v>1271</v>
      </c>
      <c r="C107" s="77"/>
      <c r="D107" t="s">
        <v>47</v>
      </c>
      <c r="E107" s="45" t="s">
        <v>736</v>
      </c>
      <c r="G107" s="45"/>
      <c r="H107" s="45"/>
      <c r="I107">
        <f t="shared" si="13"/>
        <v>2005</v>
      </c>
      <c r="J107">
        <f t="shared" si="14"/>
        <v>2017</v>
      </c>
      <c r="K107" s="2" t="str">
        <f t="shared" si="15"/>
        <v>-</v>
      </c>
      <c r="AU107">
        <v>2005</v>
      </c>
      <c r="AV107">
        <v>2006</v>
      </c>
      <c r="AW107">
        <v>2007</v>
      </c>
      <c r="AX107">
        <v>2008</v>
      </c>
      <c r="AY107">
        <v>2009</v>
      </c>
      <c r="AZ107">
        <v>2010</v>
      </c>
      <c r="BA107">
        <v>2011</v>
      </c>
      <c r="BB107">
        <v>2012</v>
      </c>
      <c r="BC107">
        <v>2013</v>
      </c>
      <c r="BD107">
        <v>2014</v>
      </c>
      <c r="BE107">
        <v>2015</v>
      </c>
      <c r="BF107">
        <v>2016</v>
      </c>
      <c r="BG107">
        <v>2017</v>
      </c>
    </row>
    <row r="108" spans="1:65" ht="15" customHeight="1" x14ac:dyDescent="0.25">
      <c r="C108" s="63"/>
      <c r="E108" s="45"/>
      <c r="G108" s="45"/>
      <c r="H108" s="45"/>
    </row>
    <row r="109" spans="1:65" ht="15" customHeight="1" x14ac:dyDescent="0.25">
      <c r="A109" t="s">
        <v>2934</v>
      </c>
      <c r="B109" s="1" t="str">
        <f>A109&amp;J109</f>
        <v>BBRENHED2023</v>
      </c>
      <c r="C109" s="77"/>
      <c r="D109" t="s">
        <v>2936</v>
      </c>
      <c r="E109" s="45"/>
      <c r="F109" s="7" t="s">
        <v>1303</v>
      </c>
      <c r="G109" s="45"/>
      <c r="H109" s="45"/>
      <c r="I109">
        <v>2018</v>
      </c>
      <c r="J109">
        <v>2023</v>
      </c>
      <c r="BH109">
        <v>201812</v>
      </c>
      <c r="BI109">
        <v>201912</v>
      </c>
      <c r="BJ109">
        <v>202012</v>
      </c>
      <c r="BK109">
        <v>202112</v>
      </c>
      <c r="BL109">
        <v>202212</v>
      </c>
      <c r="BM109">
        <v>202312</v>
      </c>
    </row>
    <row r="110" spans="1:65" ht="15" customHeight="1" x14ac:dyDescent="0.25">
      <c r="A110" t="s">
        <v>2934</v>
      </c>
      <c r="C110" s="77"/>
      <c r="D110" t="s">
        <v>737</v>
      </c>
      <c r="E110" s="45"/>
      <c r="G110" s="45"/>
      <c r="H110" s="45"/>
      <c r="I110">
        <v>2018</v>
      </c>
      <c r="J110">
        <v>2023</v>
      </c>
      <c r="BH110">
        <v>201812</v>
      </c>
      <c r="BI110">
        <v>201912</v>
      </c>
      <c r="BJ110">
        <v>202012</v>
      </c>
      <c r="BK110">
        <v>202112</v>
      </c>
      <c r="BL110">
        <v>202212</v>
      </c>
      <c r="BM110">
        <v>202312</v>
      </c>
    </row>
    <row r="111" spans="1:65" ht="15" customHeight="1" x14ac:dyDescent="0.25">
      <c r="A111" t="s">
        <v>2934</v>
      </c>
      <c r="C111" s="77"/>
      <c r="D111" t="s">
        <v>738</v>
      </c>
      <c r="E111" s="45"/>
      <c r="G111" s="45"/>
      <c r="H111" s="45"/>
      <c r="I111">
        <v>2018</v>
      </c>
      <c r="J111">
        <v>2023</v>
      </c>
      <c r="BH111">
        <v>201812</v>
      </c>
      <c r="BI111">
        <v>201912</v>
      </c>
      <c r="BJ111">
        <v>202012</v>
      </c>
      <c r="BK111">
        <v>202112</v>
      </c>
      <c r="BL111">
        <v>202212</v>
      </c>
      <c r="BM111">
        <v>202312</v>
      </c>
    </row>
    <row r="112" spans="1:65" ht="15" customHeight="1" x14ac:dyDescent="0.25">
      <c r="A112" t="s">
        <v>2934</v>
      </c>
      <c r="C112" s="77"/>
      <c r="D112" t="s">
        <v>739</v>
      </c>
      <c r="E112" s="45"/>
      <c r="G112" s="45"/>
      <c r="H112" s="45"/>
      <c r="I112">
        <v>2018</v>
      </c>
      <c r="J112">
        <v>2023</v>
      </c>
      <c r="BH112">
        <v>201812</v>
      </c>
      <c r="BI112">
        <v>201912</v>
      </c>
      <c r="BJ112">
        <v>202012</v>
      </c>
      <c r="BK112">
        <v>202112</v>
      </c>
      <c r="BL112">
        <v>202212</v>
      </c>
      <c r="BM112">
        <v>202312</v>
      </c>
    </row>
    <row r="113" spans="1:66" ht="15" customHeight="1" x14ac:dyDescent="0.25">
      <c r="A113" t="s">
        <v>2934</v>
      </c>
      <c r="C113" s="77"/>
      <c r="D113" t="s">
        <v>740</v>
      </c>
      <c r="E113" s="45"/>
      <c r="G113" s="45"/>
      <c r="H113" s="45"/>
      <c r="I113">
        <v>2018</v>
      </c>
      <c r="J113">
        <v>2023</v>
      </c>
      <c r="BH113">
        <v>201812</v>
      </c>
      <c r="BI113">
        <v>201912</v>
      </c>
      <c r="BJ113">
        <v>202012</v>
      </c>
      <c r="BK113">
        <v>202112</v>
      </c>
      <c r="BL113">
        <v>202212</v>
      </c>
      <c r="BM113">
        <v>202312</v>
      </c>
    </row>
    <row r="114" spans="1:66" ht="15" customHeight="1" x14ac:dyDescent="0.25">
      <c r="A114" t="s">
        <v>2934</v>
      </c>
      <c r="C114" s="77"/>
      <c r="D114" t="s">
        <v>741</v>
      </c>
      <c r="E114" s="45"/>
      <c r="G114" s="45"/>
      <c r="H114" s="45"/>
      <c r="I114">
        <v>2018</v>
      </c>
      <c r="J114">
        <v>2023</v>
      </c>
      <c r="BH114">
        <v>201812</v>
      </c>
      <c r="BI114">
        <v>201912</v>
      </c>
      <c r="BJ114">
        <v>202012</v>
      </c>
      <c r="BK114">
        <v>202112</v>
      </c>
      <c r="BL114">
        <v>202212</v>
      </c>
      <c r="BM114">
        <v>202312</v>
      </c>
    </row>
    <row r="115" spans="1:66" ht="15" customHeight="1" x14ac:dyDescent="0.25">
      <c r="A115" t="s">
        <v>2934</v>
      </c>
      <c r="C115" s="77"/>
      <c r="D115" t="s">
        <v>742</v>
      </c>
      <c r="E115" s="45"/>
      <c r="G115" s="45"/>
      <c r="H115" s="45"/>
      <c r="I115">
        <v>2018</v>
      </c>
      <c r="J115">
        <v>2023</v>
      </c>
      <c r="BH115">
        <v>201812</v>
      </c>
      <c r="BI115">
        <v>201912</v>
      </c>
      <c r="BJ115">
        <v>202012</v>
      </c>
      <c r="BK115">
        <v>202112</v>
      </c>
      <c r="BL115">
        <v>202212</v>
      </c>
      <c r="BM115">
        <v>202312</v>
      </c>
    </row>
    <row r="116" spans="1:66" ht="15" customHeight="1" x14ac:dyDescent="0.25">
      <c r="A116" t="s">
        <v>2934</v>
      </c>
      <c r="B116" s="1"/>
      <c r="C116" s="77"/>
      <c r="D116" t="s">
        <v>743</v>
      </c>
      <c r="E116" s="45"/>
      <c r="G116" s="45"/>
      <c r="H116" s="45"/>
      <c r="I116">
        <v>2018</v>
      </c>
      <c r="J116">
        <v>2023</v>
      </c>
      <c r="BH116">
        <v>201812</v>
      </c>
      <c r="BI116">
        <v>201912</v>
      </c>
      <c r="BJ116">
        <v>202012</v>
      </c>
      <c r="BK116">
        <v>202112</v>
      </c>
      <c r="BL116">
        <v>202212</v>
      </c>
      <c r="BM116">
        <v>202312</v>
      </c>
    </row>
    <row r="117" spans="1:66" ht="15" customHeight="1" x14ac:dyDescent="0.25">
      <c r="A117" t="s">
        <v>2934</v>
      </c>
      <c r="C117" s="77"/>
      <c r="D117" t="s">
        <v>744</v>
      </c>
      <c r="E117" s="45"/>
      <c r="G117" s="45"/>
      <c r="H117" s="45"/>
      <c r="I117">
        <v>2018</v>
      </c>
      <c r="J117">
        <v>2023</v>
      </c>
      <c r="BH117">
        <v>201812</v>
      </c>
      <c r="BI117">
        <v>201912</v>
      </c>
      <c r="BJ117">
        <v>202012</v>
      </c>
      <c r="BK117">
        <v>202112</v>
      </c>
      <c r="BL117">
        <v>202212</v>
      </c>
      <c r="BM117">
        <v>202312</v>
      </c>
    </row>
    <row r="118" spans="1:66" ht="15" customHeight="1" x14ac:dyDescent="0.25">
      <c r="A118" t="s">
        <v>2934</v>
      </c>
      <c r="C118" s="77"/>
      <c r="D118" t="s">
        <v>745</v>
      </c>
      <c r="E118" s="45"/>
      <c r="G118" s="45"/>
      <c r="H118" s="45"/>
      <c r="I118">
        <v>2018</v>
      </c>
      <c r="J118">
        <v>2023</v>
      </c>
      <c r="BH118">
        <v>201812</v>
      </c>
      <c r="BI118">
        <v>201912</v>
      </c>
      <c r="BJ118">
        <v>202012</v>
      </c>
      <c r="BK118">
        <v>202112</v>
      </c>
      <c r="BL118">
        <v>202212</v>
      </c>
      <c r="BM118">
        <v>202312</v>
      </c>
    </row>
    <row r="119" spans="1:66" ht="15" customHeight="1" x14ac:dyDescent="0.25">
      <c r="A119" t="s">
        <v>2934</v>
      </c>
      <c r="C119" s="77"/>
      <c r="D119" t="s">
        <v>746</v>
      </c>
      <c r="E119" s="45"/>
      <c r="G119" s="45"/>
      <c r="H119" s="45"/>
      <c r="I119">
        <v>2018</v>
      </c>
      <c r="J119">
        <v>2023</v>
      </c>
      <c r="BH119">
        <v>201812</v>
      </c>
      <c r="BI119">
        <v>201912</v>
      </c>
      <c r="BJ119">
        <v>202012</v>
      </c>
      <c r="BK119">
        <v>202112</v>
      </c>
      <c r="BL119">
        <v>202212</v>
      </c>
      <c r="BM119">
        <v>202312</v>
      </c>
    </row>
    <row r="120" spans="1:66" ht="15" customHeight="1" x14ac:dyDescent="0.25">
      <c r="A120" t="s">
        <v>2934</v>
      </c>
      <c r="C120" s="77"/>
      <c r="D120" t="s">
        <v>747</v>
      </c>
      <c r="E120" s="45"/>
      <c r="G120" s="45"/>
      <c r="H120" s="45"/>
      <c r="I120">
        <v>2018</v>
      </c>
      <c r="J120">
        <v>2023</v>
      </c>
      <c r="BH120">
        <v>201812</v>
      </c>
      <c r="BI120">
        <v>201912</v>
      </c>
      <c r="BJ120">
        <v>202012</v>
      </c>
      <c r="BK120">
        <v>202112</v>
      </c>
      <c r="BL120">
        <v>202212</v>
      </c>
      <c r="BM120">
        <v>202312</v>
      </c>
    </row>
    <row r="121" spans="1:66" ht="15" customHeight="1" x14ac:dyDescent="0.25">
      <c r="A121" t="s">
        <v>2934</v>
      </c>
      <c r="C121" s="77"/>
      <c r="D121" t="s">
        <v>748</v>
      </c>
      <c r="E121" s="45"/>
      <c r="G121" s="45"/>
      <c r="H121" s="45"/>
      <c r="I121">
        <v>2018</v>
      </c>
      <c r="J121">
        <v>2023</v>
      </c>
      <c r="K121" s="2" t="str">
        <f>IF(J121-I121+1-COUNTA(L121:BT121)=0, "-", "Yes")</f>
        <v>Yes</v>
      </c>
      <c r="BH121">
        <v>201812</v>
      </c>
      <c r="BI121">
        <v>201912</v>
      </c>
      <c r="BJ121">
        <v>202012</v>
      </c>
      <c r="BL121">
        <v>202212</v>
      </c>
      <c r="BM121">
        <v>202312</v>
      </c>
    </row>
    <row r="122" spans="1:66" ht="15" customHeight="1" x14ac:dyDescent="0.25">
      <c r="A122" t="s">
        <v>2934</v>
      </c>
      <c r="C122" s="77"/>
      <c r="D122" t="s">
        <v>749</v>
      </c>
      <c r="E122" s="45"/>
      <c r="G122" s="45"/>
      <c r="H122" s="45"/>
      <c r="I122">
        <v>2018</v>
      </c>
      <c r="J122">
        <v>2023</v>
      </c>
      <c r="BH122">
        <v>201812</v>
      </c>
      <c r="BI122">
        <v>201912</v>
      </c>
      <c r="BJ122">
        <v>202012</v>
      </c>
      <c r="BK122">
        <v>202112</v>
      </c>
      <c r="BL122">
        <v>202212</v>
      </c>
      <c r="BM122">
        <v>202312</v>
      </c>
    </row>
    <row r="123" spans="1:66" ht="15" customHeight="1" x14ac:dyDescent="0.25">
      <c r="C123" s="63"/>
      <c r="E123" s="45"/>
      <c r="G123" s="45"/>
      <c r="H123" s="45"/>
    </row>
    <row r="124" spans="1:66" ht="15" customHeight="1" x14ac:dyDescent="0.25">
      <c r="A124" t="s">
        <v>1229</v>
      </c>
      <c r="B124" s="1" t="str">
        <f>A124&amp;MIN(I124:I161)&amp;"(-"&amp;MAX(J124:J161)&amp;")"</f>
        <v>BEF1985(-2024)</v>
      </c>
      <c r="C124" s="60"/>
      <c r="D124" t="s">
        <v>2821</v>
      </c>
      <c r="E124" s="45" t="s">
        <v>2822</v>
      </c>
      <c r="F124" s="7" t="s">
        <v>1303</v>
      </c>
      <c r="G124" s="45" t="s">
        <v>2822</v>
      </c>
      <c r="H124" s="45"/>
      <c r="I124">
        <f>MIN(L124:BT124)</f>
        <v>1985</v>
      </c>
      <c r="J124">
        <f>MAX(L124:BT124)</f>
        <v>2024</v>
      </c>
      <c r="K124" s="2" t="str">
        <f t="shared" ref="K124:K137" si="16">IF(J124-I124+1-COUNTA(L124:BT124)=0, "-", "Yes")</f>
        <v>-</v>
      </c>
      <c r="AA124">
        <v>1985</v>
      </c>
      <c r="AB124">
        <v>1986</v>
      </c>
      <c r="AC124">
        <v>1987</v>
      </c>
      <c r="AD124">
        <v>1988</v>
      </c>
      <c r="AE124">
        <v>1989</v>
      </c>
      <c r="AF124">
        <v>1990</v>
      </c>
      <c r="AG124">
        <v>1991</v>
      </c>
      <c r="AH124">
        <v>1992</v>
      </c>
      <c r="AI124">
        <v>1993</v>
      </c>
      <c r="AJ124">
        <v>1994</v>
      </c>
      <c r="AK124">
        <v>1995</v>
      </c>
      <c r="AL124">
        <v>1996</v>
      </c>
      <c r="AM124">
        <v>1997</v>
      </c>
      <c r="AN124">
        <v>1998</v>
      </c>
      <c r="AO124">
        <v>1999</v>
      </c>
      <c r="AP124">
        <v>2000</v>
      </c>
      <c r="AQ124">
        <v>2001</v>
      </c>
      <c r="AR124">
        <v>2002</v>
      </c>
      <c r="AS124">
        <v>2003</v>
      </c>
      <c r="AT124">
        <v>2004</v>
      </c>
      <c r="AU124">
        <v>2005</v>
      </c>
      <c r="AV124">
        <v>2006</v>
      </c>
      <c r="AW124">
        <v>2007</v>
      </c>
      <c r="AX124">
        <v>2008</v>
      </c>
      <c r="AY124">
        <v>2009</v>
      </c>
      <c r="AZ124">
        <v>2010</v>
      </c>
      <c r="BA124">
        <v>2011</v>
      </c>
      <c r="BB124">
        <v>2012</v>
      </c>
      <c r="BC124">
        <v>2013</v>
      </c>
      <c r="BD124">
        <v>2014</v>
      </c>
      <c r="BE124">
        <v>2015</v>
      </c>
      <c r="BF124">
        <v>2016</v>
      </c>
      <c r="BG124">
        <v>2017</v>
      </c>
      <c r="BH124">
        <v>2018</v>
      </c>
      <c r="BI124">
        <v>2019</v>
      </c>
      <c r="BJ124">
        <v>2020</v>
      </c>
      <c r="BK124">
        <v>2021</v>
      </c>
      <c r="BL124">
        <v>2022</v>
      </c>
      <c r="BM124">
        <v>2023</v>
      </c>
      <c r="BN124">
        <v>2024</v>
      </c>
    </row>
    <row r="125" spans="1:66" ht="15" customHeight="1" x14ac:dyDescent="0.25">
      <c r="A125" t="s">
        <v>1229</v>
      </c>
      <c r="C125" s="60"/>
      <c r="D125" t="s">
        <v>32</v>
      </c>
      <c r="E125" s="45" t="s">
        <v>1540</v>
      </c>
      <c r="F125" s="7" t="s">
        <v>1303</v>
      </c>
      <c r="G125" s="45" t="s">
        <v>1540</v>
      </c>
      <c r="H125" s="45" t="s">
        <v>1541</v>
      </c>
      <c r="I125">
        <f t="shared" ref="I125:I131" si="17">MIN(L125:BT125)</f>
        <v>1985</v>
      </c>
      <c r="J125">
        <f t="shared" ref="J125:J131" si="18">MAX(L125:BT125)</f>
        <v>2024</v>
      </c>
      <c r="K125" s="2" t="str">
        <f t="shared" si="16"/>
        <v>-</v>
      </c>
      <c r="AA125">
        <v>1985</v>
      </c>
      <c r="AB125">
        <v>1986</v>
      </c>
      <c r="AC125">
        <v>1987</v>
      </c>
      <c r="AD125">
        <v>1988</v>
      </c>
      <c r="AE125">
        <v>1989</v>
      </c>
      <c r="AF125">
        <v>1990</v>
      </c>
      <c r="AG125">
        <v>1991</v>
      </c>
      <c r="AH125">
        <v>1992</v>
      </c>
      <c r="AI125">
        <v>1993</v>
      </c>
      <c r="AJ125">
        <v>1994</v>
      </c>
      <c r="AK125">
        <v>1995</v>
      </c>
      <c r="AL125">
        <v>1996</v>
      </c>
      <c r="AM125">
        <v>1997</v>
      </c>
      <c r="AN125">
        <v>1998</v>
      </c>
      <c r="AO125">
        <v>1999</v>
      </c>
      <c r="AP125">
        <v>2000</v>
      </c>
      <c r="AQ125">
        <v>2001</v>
      </c>
      <c r="AR125">
        <v>2002</v>
      </c>
      <c r="AS125">
        <v>2003</v>
      </c>
      <c r="AT125">
        <v>2004</v>
      </c>
      <c r="AU125">
        <v>2005</v>
      </c>
      <c r="AV125">
        <v>2006</v>
      </c>
      <c r="AW125">
        <v>2007</v>
      </c>
      <c r="AX125">
        <v>2008</v>
      </c>
      <c r="AY125">
        <v>2009</v>
      </c>
      <c r="AZ125">
        <v>2010</v>
      </c>
      <c r="BA125">
        <v>2011</v>
      </c>
      <c r="BB125">
        <v>2012</v>
      </c>
      <c r="BC125">
        <v>2013</v>
      </c>
      <c r="BD125">
        <v>2014</v>
      </c>
      <c r="BE125">
        <v>2015</v>
      </c>
      <c r="BF125">
        <v>2016</v>
      </c>
      <c r="BG125">
        <v>2017</v>
      </c>
      <c r="BH125">
        <v>2018</v>
      </c>
      <c r="BI125">
        <v>2019</v>
      </c>
      <c r="BJ125">
        <v>2020</v>
      </c>
      <c r="BK125">
        <v>2021</v>
      </c>
      <c r="BL125">
        <v>2022</v>
      </c>
      <c r="BM125">
        <v>2023</v>
      </c>
      <c r="BN125">
        <v>2024</v>
      </c>
    </row>
    <row r="126" spans="1:66" ht="15" customHeight="1" x14ac:dyDescent="0.25">
      <c r="A126" t="s">
        <v>1229</v>
      </c>
      <c r="C126" s="60"/>
      <c r="D126" t="s">
        <v>750</v>
      </c>
      <c r="E126" s="45" t="s">
        <v>751</v>
      </c>
      <c r="G126" s="45" t="s">
        <v>1542</v>
      </c>
      <c r="H126" s="45" t="s">
        <v>1543</v>
      </c>
      <c r="I126">
        <f t="shared" si="17"/>
        <v>1985</v>
      </c>
      <c r="J126">
        <f t="shared" si="18"/>
        <v>2024</v>
      </c>
      <c r="K126" s="2" t="str">
        <f t="shared" si="16"/>
        <v>-</v>
      </c>
      <c r="AA126">
        <v>1985</v>
      </c>
      <c r="AB126">
        <v>1986</v>
      </c>
      <c r="AC126">
        <v>1987</v>
      </c>
      <c r="AD126">
        <v>1988</v>
      </c>
      <c r="AE126">
        <v>1989</v>
      </c>
      <c r="AF126">
        <v>1990</v>
      </c>
      <c r="AG126">
        <v>1991</v>
      </c>
      <c r="AH126">
        <v>1992</v>
      </c>
      <c r="AI126">
        <v>1993</v>
      </c>
      <c r="AJ126">
        <v>1994</v>
      </c>
      <c r="AK126">
        <v>1995</v>
      </c>
      <c r="AL126">
        <v>1996</v>
      </c>
      <c r="AM126">
        <v>1997</v>
      </c>
      <c r="AN126">
        <v>1998</v>
      </c>
      <c r="AO126">
        <v>1999</v>
      </c>
      <c r="AP126">
        <v>2000</v>
      </c>
      <c r="AQ126">
        <v>2001</v>
      </c>
      <c r="AR126">
        <v>2002</v>
      </c>
      <c r="AS126">
        <v>2003</v>
      </c>
      <c r="AT126">
        <v>2004</v>
      </c>
      <c r="AU126">
        <v>2005</v>
      </c>
      <c r="AV126">
        <v>2006</v>
      </c>
      <c r="AW126">
        <v>2007</v>
      </c>
      <c r="AX126">
        <v>2008</v>
      </c>
      <c r="AY126">
        <v>2009</v>
      </c>
      <c r="AZ126">
        <v>2010</v>
      </c>
      <c r="BA126">
        <v>2011</v>
      </c>
      <c r="BB126">
        <v>2012</v>
      </c>
      <c r="BC126">
        <v>2013</v>
      </c>
      <c r="BD126">
        <v>2014</v>
      </c>
      <c r="BE126">
        <v>2015</v>
      </c>
      <c r="BF126">
        <v>2016</v>
      </c>
      <c r="BG126">
        <v>2017</v>
      </c>
      <c r="BH126">
        <v>2018</v>
      </c>
      <c r="BI126">
        <v>2019</v>
      </c>
      <c r="BJ126">
        <v>2020</v>
      </c>
      <c r="BK126">
        <v>2021</v>
      </c>
      <c r="BL126">
        <v>2022</v>
      </c>
      <c r="BM126">
        <v>2023</v>
      </c>
      <c r="BN126">
        <v>2024</v>
      </c>
    </row>
    <row r="127" spans="1:66" ht="15" customHeight="1" x14ac:dyDescent="0.25">
      <c r="A127" t="s">
        <v>1229</v>
      </c>
      <c r="C127" s="60"/>
      <c r="D127" t="s">
        <v>112</v>
      </c>
      <c r="E127" s="45" t="s">
        <v>113</v>
      </c>
      <c r="G127" s="45" t="s">
        <v>113</v>
      </c>
      <c r="H127" s="45"/>
      <c r="I127">
        <f t="shared" si="17"/>
        <v>1985</v>
      </c>
      <c r="J127">
        <f t="shared" si="18"/>
        <v>2024</v>
      </c>
      <c r="K127" s="2" t="str">
        <f t="shared" si="16"/>
        <v>-</v>
      </c>
      <c r="AA127">
        <v>1985</v>
      </c>
      <c r="AB127">
        <v>1986</v>
      </c>
      <c r="AC127">
        <v>1987</v>
      </c>
      <c r="AD127">
        <v>1988</v>
      </c>
      <c r="AE127">
        <v>1989</v>
      </c>
      <c r="AF127">
        <v>1990</v>
      </c>
      <c r="AG127">
        <v>1991</v>
      </c>
      <c r="AH127">
        <v>1992</v>
      </c>
      <c r="AI127">
        <v>1993</v>
      </c>
      <c r="AJ127">
        <v>1994</v>
      </c>
      <c r="AK127">
        <v>1995</v>
      </c>
      <c r="AL127">
        <v>1996</v>
      </c>
      <c r="AM127">
        <v>1997</v>
      </c>
      <c r="AN127">
        <v>1998</v>
      </c>
      <c r="AO127">
        <v>1999</v>
      </c>
      <c r="AP127">
        <v>2000</v>
      </c>
      <c r="AQ127">
        <v>2001</v>
      </c>
      <c r="AR127">
        <v>2002</v>
      </c>
      <c r="AS127">
        <v>2003</v>
      </c>
      <c r="AT127">
        <v>2004</v>
      </c>
      <c r="AU127">
        <v>2005</v>
      </c>
      <c r="AV127">
        <v>2006</v>
      </c>
      <c r="AW127">
        <v>2007</v>
      </c>
      <c r="AX127">
        <v>2008</v>
      </c>
      <c r="AY127">
        <v>2009</v>
      </c>
      <c r="AZ127">
        <v>2010</v>
      </c>
      <c r="BA127">
        <v>2011</v>
      </c>
      <c r="BB127">
        <v>2012</v>
      </c>
      <c r="BC127">
        <v>2013</v>
      </c>
      <c r="BD127">
        <v>2014</v>
      </c>
      <c r="BE127">
        <v>2015</v>
      </c>
      <c r="BF127">
        <v>2016</v>
      </c>
      <c r="BG127">
        <v>2017</v>
      </c>
      <c r="BH127">
        <v>2018</v>
      </c>
      <c r="BI127">
        <v>2019</v>
      </c>
      <c r="BJ127">
        <v>2020</v>
      </c>
      <c r="BK127">
        <v>2021</v>
      </c>
      <c r="BL127">
        <v>2022</v>
      </c>
      <c r="BM127">
        <v>2023</v>
      </c>
      <c r="BN127">
        <v>2024</v>
      </c>
    </row>
    <row r="128" spans="1:66" ht="15" customHeight="1" x14ac:dyDescent="0.25">
      <c r="A128" t="s">
        <v>1229</v>
      </c>
      <c r="C128" s="60"/>
      <c r="D128" t="s">
        <v>191</v>
      </c>
      <c r="E128" s="45" t="s">
        <v>118</v>
      </c>
      <c r="G128" s="45" t="s">
        <v>118</v>
      </c>
      <c r="H128" s="45"/>
      <c r="I128">
        <f t="shared" si="17"/>
        <v>1985</v>
      </c>
      <c r="J128">
        <f t="shared" si="18"/>
        <v>2024</v>
      </c>
      <c r="K128" s="2" t="str">
        <f t="shared" si="16"/>
        <v>-</v>
      </c>
      <c r="AA128">
        <v>1985</v>
      </c>
      <c r="AB128">
        <v>1986</v>
      </c>
      <c r="AC128">
        <v>1987</v>
      </c>
      <c r="AD128">
        <v>1988</v>
      </c>
      <c r="AE128">
        <v>1989</v>
      </c>
      <c r="AF128">
        <v>1990</v>
      </c>
      <c r="AG128">
        <v>1991</v>
      </c>
      <c r="AH128">
        <v>1992</v>
      </c>
      <c r="AI128">
        <v>1993</v>
      </c>
      <c r="AJ128">
        <v>1994</v>
      </c>
      <c r="AK128">
        <v>1995</v>
      </c>
      <c r="AL128">
        <v>1996</v>
      </c>
      <c r="AM128">
        <v>1997</v>
      </c>
      <c r="AN128">
        <v>1998</v>
      </c>
      <c r="AO128">
        <v>1999</v>
      </c>
      <c r="AP128">
        <v>2000</v>
      </c>
      <c r="AQ128">
        <v>2001</v>
      </c>
      <c r="AR128">
        <v>2002</v>
      </c>
      <c r="AS128">
        <v>2003</v>
      </c>
      <c r="AT128">
        <v>2004</v>
      </c>
      <c r="AU128">
        <v>2005</v>
      </c>
      <c r="AV128">
        <v>2006</v>
      </c>
      <c r="AW128">
        <v>2007</v>
      </c>
      <c r="AX128">
        <v>2008</v>
      </c>
      <c r="AY128">
        <v>2009</v>
      </c>
      <c r="AZ128">
        <v>2010</v>
      </c>
      <c r="BA128">
        <v>2011</v>
      </c>
      <c r="BB128">
        <v>2012</v>
      </c>
      <c r="BC128">
        <v>2013</v>
      </c>
      <c r="BD128">
        <v>2014</v>
      </c>
      <c r="BE128">
        <v>2015</v>
      </c>
      <c r="BF128">
        <v>2016</v>
      </c>
      <c r="BG128">
        <v>2017</v>
      </c>
      <c r="BH128">
        <v>2018</v>
      </c>
      <c r="BI128">
        <v>2019</v>
      </c>
      <c r="BJ128">
        <v>2020</v>
      </c>
      <c r="BK128">
        <v>2021</v>
      </c>
      <c r="BL128">
        <v>2022</v>
      </c>
      <c r="BM128">
        <v>2023</v>
      </c>
      <c r="BN128">
        <v>2024</v>
      </c>
    </row>
    <row r="129" spans="1:66" ht="15" customHeight="1" x14ac:dyDescent="0.25">
      <c r="A129" t="s">
        <v>1229</v>
      </c>
      <c r="C129" s="60"/>
      <c r="D129" t="s">
        <v>2060</v>
      </c>
      <c r="E129" s="45" t="s">
        <v>2819</v>
      </c>
      <c r="G129" s="45" t="s">
        <v>2819</v>
      </c>
      <c r="H129" s="45"/>
      <c r="I129">
        <f t="shared" si="17"/>
        <v>1985</v>
      </c>
      <c r="J129">
        <f t="shared" si="18"/>
        <v>2024</v>
      </c>
      <c r="K129" s="2" t="str">
        <f t="shared" si="16"/>
        <v>-</v>
      </c>
      <c r="AA129">
        <v>1985</v>
      </c>
      <c r="AB129">
        <v>1986</v>
      </c>
      <c r="AC129">
        <v>1987</v>
      </c>
      <c r="AD129">
        <v>1988</v>
      </c>
      <c r="AE129">
        <v>1989</v>
      </c>
      <c r="AF129">
        <v>1990</v>
      </c>
      <c r="AG129">
        <v>1991</v>
      </c>
      <c r="AH129">
        <v>1992</v>
      </c>
      <c r="AI129">
        <v>1993</v>
      </c>
      <c r="AJ129">
        <v>1994</v>
      </c>
      <c r="AK129">
        <v>1995</v>
      </c>
      <c r="AL129">
        <v>1996</v>
      </c>
      <c r="AM129">
        <v>1997</v>
      </c>
      <c r="AN129">
        <v>1998</v>
      </c>
      <c r="AO129">
        <v>1999</v>
      </c>
      <c r="AP129">
        <v>2000</v>
      </c>
      <c r="AQ129">
        <v>2001</v>
      </c>
      <c r="AR129">
        <v>2002</v>
      </c>
      <c r="AS129">
        <v>2003</v>
      </c>
      <c r="AT129">
        <v>2004</v>
      </c>
      <c r="AU129">
        <v>2005</v>
      </c>
      <c r="AV129">
        <v>2006</v>
      </c>
      <c r="AW129">
        <v>2007</v>
      </c>
      <c r="AX129">
        <v>2008</v>
      </c>
      <c r="AY129">
        <v>2009</v>
      </c>
      <c r="AZ129">
        <v>2010</v>
      </c>
      <c r="BA129">
        <v>2011</v>
      </c>
      <c r="BB129">
        <v>2012</v>
      </c>
      <c r="BC129">
        <v>2013</v>
      </c>
      <c r="BD129">
        <v>2014</v>
      </c>
      <c r="BE129">
        <v>2015</v>
      </c>
      <c r="BF129">
        <v>2016</v>
      </c>
      <c r="BG129">
        <v>2017</v>
      </c>
      <c r="BH129">
        <v>2018</v>
      </c>
      <c r="BI129">
        <v>2019</v>
      </c>
      <c r="BJ129">
        <v>2020</v>
      </c>
      <c r="BK129">
        <v>2021</v>
      </c>
      <c r="BL129">
        <v>2022</v>
      </c>
      <c r="BM129">
        <v>2023</v>
      </c>
      <c r="BN129">
        <v>2024</v>
      </c>
    </row>
    <row r="130" spans="1:66" ht="15" customHeight="1" x14ac:dyDescent="0.25">
      <c r="A130" t="s">
        <v>1229</v>
      </c>
      <c r="C130" s="60"/>
      <c r="D130" t="s">
        <v>114</v>
      </c>
      <c r="E130" s="45" t="s">
        <v>1563</v>
      </c>
      <c r="G130" s="45" t="s">
        <v>1563</v>
      </c>
      <c r="H130" s="45"/>
      <c r="I130">
        <f t="shared" si="17"/>
        <v>1985</v>
      </c>
      <c r="J130">
        <f t="shared" si="18"/>
        <v>2024</v>
      </c>
      <c r="K130" s="2" t="str">
        <f t="shared" si="16"/>
        <v>-</v>
      </c>
      <c r="AA130">
        <v>1985</v>
      </c>
      <c r="AB130">
        <v>1986</v>
      </c>
      <c r="AC130">
        <v>1987</v>
      </c>
      <c r="AD130">
        <v>1988</v>
      </c>
      <c r="AE130">
        <v>1989</v>
      </c>
      <c r="AF130">
        <v>1990</v>
      </c>
      <c r="AG130">
        <v>1991</v>
      </c>
      <c r="AH130">
        <v>1992</v>
      </c>
      <c r="AI130">
        <v>1993</v>
      </c>
      <c r="AJ130">
        <v>1994</v>
      </c>
      <c r="AK130">
        <v>1995</v>
      </c>
      <c r="AL130">
        <v>1996</v>
      </c>
      <c r="AM130">
        <v>1997</v>
      </c>
      <c r="AN130">
        <v>1998</v>
      </c>
      <c r="AO130">
        <v>1999</v>
      </c>
      <c r="AP130">
        <v>2000</v>
      </c>
      <c r="AQ130">
        <v>2001</v>
      </c>
      <c r="AR130">
        <v>2002</v>
      </c>
      <c r="AS130">
        <v>2003</v>
      </c>
      <c r="AT130">
        <v>2004</v>
      </c>
      <c r="AU130">
        <v>2005</v>
      </c>
      <c r="AV130">
        <v>2006</v>
      </c>
      <c r="AW130">
        <v>2007</v>
      </c>
      <c r="AX130">
        <v>2008</v>
      </c>
      <c r="AY130">
        <v>2009</v>
      </c>
      <c r="AZ130">
        <v>2010</v>
      </c>
      <c r="BA130">
        <v>2011</v>
      </c>
      <c r="BB130">
        <v>2012</v>
      </c>
      <c r="BC130">
        <v>2013</v>
      </c>
      <c r="BD130">
        <v>2014</v>
      </c>
      <c r="BE130">
        <v>2015</v>
      </c>
      <c r="BF130">
        <v>2016</v>
      </c>
      <c r="BG130">
        <v>2017</v>
      </c>
      <c r="BH130">
        <v>2018</v>
      </c>
      <c r="BI130">
        <v>2019</v>
      </c>
      <c r="BJ130">
        <v>2020</v>
      </c>
      <c r="BK130">
        <v>2021</v>
      </c>
      <c r="BL130">
        <v>2022</v>
      </c>
      <c r="BM130">
        <v>2023</v>
      </c>
      <c r="BN130">
        <v>2024</v>
      </c>
    </row>
    <row r="131" spans="1:66" ht="15" customHeight="1" x14ac:dyDescent="0.25">
      <c r="A131" t="s">
        <v>1229</v>
      </c>
      <c r="C131" s="60"/>
      <c r="D131" t="s">
        <v>192</v>
      </c>
      <c r="E131" s="45" t="s">
        <v>120</v>
      </c>
      <c r="G131" s="45" t="s">
        <v>120</v>
      </c>
      <c r="H131" s="45"/>
      <c r="I131">
        <f t="shared" si="17"/>
        <v>1985</v>
      </c>
      <c r="J131">
        <f t="shared" si="18"/>
        <v>2024</v>
      </c>
      <c r="K131" s="2" t="str">
        <f t="shared" si="16"/>
        <v>-</v>
      </c>
      <c r="AA131">
        <v>1985</v>
      </c>
      <c r="AB131">
        <v>1986</v>
      </c>
      <c r="AC131">
        <v>1987</v>
      </c>
      <c r="AD131">
        <v>1988</v>
      </c>
      <c r="AE131">
        <v>1989</v>
      </c>
      <c r="AF131">
        <v>1990</v>
      </c>
      <c r="AG131">
        <v>1991</v>
      </c>
      <c r="AH131">
        <v>1992</v>
      </c>
      <c r="AI131">
        <v>1993</v>
      </c>
      <c r="AJ131">
        <v>1994</v>
      </c>
      <c r="AK131">
        <v>1995</v>
      </c>
      <c r="AL131">
        <v>1996</v>
      </c>
      <c r="AM131">
        <v>1997</v>
      </c>
      <c r="AN131">
        <v>1998</v>
      </c>
      <c r="AO131">
        <v>1999</v>
      </c>
      <c r="AP131">
        <v>2000</v>
      </c>
      <c r="AQ131">
        <v>2001</v>
      </c>
      <c r="AR131">
        <v>2002</v>
      </c>
      <c r="AS131">
        <v>2003</v>
      </c>
      <c r="AT131">
        <v>2004</v>
      </c>
      <c r="AU131">
        <v>2005</v>
      </c>
      <c r="AV131">
        <v>2006</v>
      </c>
      <c r="AW131">
        <v>2007</v>
      </c>
      <c r="AX131">
        <v>2008</v>
      </c>
      <c r="AY131">
        <v>2009</v>
      </c>
      <c r="AZ131">
        <v>2010</v>
      </c>
      <c r="BA131">
        <v>2011</v>
      </c>
      <c r="BB131">
        <v>2012</v>
      </c>
      <c r="BC131">
        <v>2013</v>
      </c>
      <c r="BD131">
        <v>2014</v>
      </c>
      <c r="BE131">
        <v>2015</v>
      </c>
      <c r="BF131">
        <v>2016</v>
      </c>
      <c r="BG131">
        <v>2017</v>
      </c>
      <c r="BH131">
        <v>2018</v>
      </c>
      <c r="BI131">
        <v>2019</v>
      </c>
      <c r="BJ131">
        <v>2020</v>
      </c>
      <c r="BK131">
        <v>2021</v>
      </c>
      <c r="BL131">
        <v>2022</v>
      </c>
      <c r="BM131">
        <v>2023</v>
      </c>
      <c r="BN131">
        <v>2024</v>
      </c>
    </row>
    <row r="132" spans="1:66" ht="15" customHeight="1" x14ac:dyDescent="0.25">
      <c r="A132" t="s">
        <v>1229</v>
      </c>
      <c r="C132" s="60"/>
      <c r="D132" t="s">
        <v>947</v>
      </c>
      <c r="E132" s="45" t="s">
        <v>948</v>
      </c>
      <c r="G132" s="45"/>
      <c r="H132" s="45"/>
      <c r="I132">
        <f t="shared" ref="I132:I140" si="19">MIN(L132:BT132)</f>
        <v>1985</v>
      </c>
      <c r="J132">
        <f t="shared" ref="J132:J140" si="20">MAX(L132:BT132)</f>
        <v>2024</v>
      </c>
      <c r="K132" s="2" t="str">
        <f t="shared" si="16"/>
        <v>-</v>
      </c>
      <c r="AA132">
        <v>1985</v>
      </c>
      <c r="AB132">
        <v>1986</v>
      </c>
      <c r="AC132">
        <v>1987</v>
      </c>
      <c r="AD132">
        <v>1988</v>
      </c>
      <c r="AE132">
        <v>1989</v>
      </c>
      <c r="AF132">
        <v>1990</v>
      </c>
      <c r="AG132">
        <v>1991</v>
      </c>
      <c r="AH132">
        <v>1992</v>
      </c>
      <c r="AI132">
        <v>1993</v>
      </c>
      <c r="AJ132">
        <v>1994</v>
      </c>
      <c r="AK132">
        <v>1995</v>
      </c>
      <c r="AL132">
        <v>1996</v>
      </c>
      <c r="AM132">
        <v>1997</v>
      </c>
      <c r="AN132">
        <v>1998</v>
      </c>
      <c r="AO132">
        <v>1999</v>
      </c>
      <c r="AP132">
        <v>2000</v>
      </c>
      <c r="AQ132">
        <v>2001</v>
      </c>
      <c r="AR132">
        <v>2002</v>
      </c>
      <c r="AS132">
        <v>2003</v>
      </c>
      <c r="AT132">
        <v>2004</v>
      </c>
      <c r="AU132">
        <v>2005</v>
      </c>
      <c r="AV132">
        <v>2006</v>
      </c>
      <c r="AW132">
        <v>2007</v>
      </c>
      <c r="AX132">
        <v>2008</v>
      </c>
      <c r="AY132">
        <v>2009</v>
      </c>
      <c r="AZ132">
        <v>2010</v>
      </c>
      <c r="BA132">
        <v>2011</v>
      </c>
      <c r="BB132">
        <v>2012</v>
      </c>
      <c r="BC132">
        <v>2013</v>
      </c>
      <c r="BD132">
        <v>2014</v>
      </c>
      <c r="BE132">
        <v>2015</v>
      </c>
      <c r="BF132">
        <v>2016</v>
      </c>
      <c r="BG132">
        <v>2017</v>
      </c>
      <c r="BH132">
        <v>2018</v>
      </c>
      <c r="BI132">
        <v>2019</v>
      </c>
      <c r="BJ132">
        <v>2020</v>
      </c>
      <c r="BK132">
        <v>2021</v>
      </c>
      <c r="BL132">
        <v>2022</v>
      </c>
      <c r="BM132">
        <v>2023</v>
      </c>
      <c r="BN132">
        <v>2024</v>
      </c>
    </row>
    <row r="133" spans="1:66" ht="15" customHeight="1" x14ac:dyDescent="0.25">
      <c r="A133" t="s">
        <v>1229</v>
      </c>
      <c r="C133" s="60"/>
      <c r="D133" t="s">
        <v>37</v>
      </c>
      <c r="E133" s="45" t="s">
        <v>38</v>
      </c>
      <c r="G133" s="45" t="s">
        <v>38</v>
      </c>
      <c r="H133" s="45" t="s">
        <v>1544</v>
      </c>
      <c r="I133">
        <f t="shared" si="19"/>
        <v>1985</v>
      </c>
      <c r="J133">
        <f t="shared" si="20"/>
        <v>2024</v>
      </c>
      <c r="K133" s="2" t="str">
        <f t="shared" si="16"/>
        <v>-</v>
      </c>
      <c r="AA133">
        <v>1985</v>
      </c>
      <c r="AB133">
        <v>1986</v>
      </c>
      <c r="AC133">
        <v>1987</v>
      </c>
      <c r="AD133">
        <v>1988</v>
      </c>
      <c r="AE133">
        <v>1989</v>
      </c>
      <c r="AF133">
        <v>1990</v>
      </c>
      <c r="AG133">
        <v>1991</v>
      </c>
      <c r="AH133">
        <v>1992</v>
      </c>
      <c r="AI133">
        <v>1993</v>
      </c>
      <c r="AJ133">
        <v>1994</v>
      </c>
      <c r="AK133">
        <v>1995</v>
      </c>
      <c r="AL133">
        <v>1996</v>
      </c>
      <c r="AM133">
        <v>1997</v>
      </c>
      <c r="AN133">
        <v>1998</v>
      </c>
      <c r="AO133">
        <v>1999</v>
      </c>
      <c r="AP133">
        <v>2000</v>
      </c>
      <c r="AQ133">
        <v>2001</v>
      </c>
      <c r="AR133">
        <v>2002</v>
      </c>
      <c r="AS133">
        <v>2003</v>
      </c>
      <c r="AT133">
        <v>2004</v>
      </c>
      <c r="AU133">
        <v>2005</v>
      </c>
      <c r="AV133">
        <v>2006</v>
      </c>
      <c r="AW133">
        <v>2007</v>
      </c>
      <c r="AX133">
        <v>2008</v>
      </c>
      <c r="AY133">
        <v>2009</v>
      </c>
      <c r="AZ133">
        <v>2010</v>
      </c>
      <c r="BA133">
        <v>2011</v>
      </c>
      <c r="BB133">
        <v>2012</v>
      </c>
      <c r="BC133">
        <v>2013</v>
      </c>
      <c r="BD133">
        <v>2014</v>
      </c>
      <c r="BE133">
        <v>2015</v>
      </c>
      <c r="BF133">
        <v>2016</v>
      </c>
      <c r="BG133">
        <v>2017</v>
      </c>
      <c r="BH133">
        <v>2018</v>
      </c>
      <c r="BI133">
        <v>2019</v>
      </c>
      <c r="BJ133">
        <v>2020</v>
      </c>
      <c r="BK133">
        <v>2021</v>
      </c>
      <c r="BL133">
        <v>2022</v>
      </c>
      <c r="BM133">
        <v>2023</v>
      </c>
      <c r="BN133">
        <v>2024</v>
      </c>
    </row>
    <row r="134" spans="1:66" ht="15" customHeight="1" x14ac:dyDescent="0.25">
      <c r="A134" t="s">
        <v>1229</v>
      </c>
      <c r="C134" s="60"/>
      <c r="D134" t="s">
        <v>35</v>
      </c>
      <c r="E134" s="45" t="s">
        <v>36</v>
      </c>
      <c r="G134" s="45" t="s">
        <v>36</v>
      </c>
      <c r="H134" s="45" t="s">
        <v>1545</v>
      </c>
      <c r="I134">
        <f t="shared" si="19"/>
        <v>1985</v>
      </c>
      <c r="J134">
        <f t="shared" si="20"/>
        <v>2024</v>
      </c>
      <c r="K134" s="2" t="str">
        <f t="shared" si="16"/>
        <v>-</v>
      </c>
      <c r="AA134">
        <v>1985</v>
      </c>
      <c r="AB134">
        <v>1986</v>
      </c>
      <c r="AC134">
        <v>1987</v>
      </c>
      <c r="AD134">
        <v>1988</v>
      </c>
      <c r="AE134">
        <v>1989</v>
      </c>
      <c r="AF134">
        <v>1990</v>
      </c>
      <c r="AG134">
        <v>1991</v>
      </c>
      <c r="AH134">
        <v>1992</v>
      </c>
      <c r="AI134">
        <v>1993</v>
      </c>
      <c r="AJ134">
        <v>1994</v>
      </c>
      <c r="AK134">
        <v>1995</v>
      </c>
      <c r="AL134">
        <v>1996</v>
      </c>
      <c r="AM134">
        <v>1997</v>
      </c>
      <c r="AN134">
        <v>1998</v>
      </c>
      <c r="AO134">
        <v>1999</v>
      </c>
      <c r="AP134">
        <v>2000</v>
      </c>
      <c r="AQ134">
        <v>2001</v>
      </c>
      <c r="AR134">
        <v>2002</v>
      </c>
      <c r="AS134">
        <v>2003</v>
      </c>
      <c r="AT134">
        <v>2004</v>
      </c>
      <c r="AU134">
        <v>2005</v>
      </c>
      <c r="AV134">
        <v>2006</v>
      </c>
      <c r="AW134">
        <v>2007</v>
      </c>
      <c r="AX134">
        <v>2008</v>
      </c>
      <c r="AY134">
        <v>2009</v>
      </c>
      <c r="AZ134">
        <v>2010</v>
      </c>
      <c r="BA134">
        <v>2011</v>
      </c>
      <c r="BB134">
        <v>2012</v>
      </c>
      <c r="BC134">
        <v>2013</v>
      </c>
      <c r="BD134">
        <v>2014</v>
      </c>
      <c r="BE134">
        <v>2015</v>
      </c>
      <c r="BF134">
        <v>2016</v>
      </c>
      <c r="BG134">
        <v>2017</v>
      </c>
      <c r="BH134">
        <v>2018</v>
      </c>
      <c r="BI134">
        <v>2019</v>
      </c>
      <c r="BJ134">
        <v>2020</v>
      </c>
      <c r="BK134">
        <v>2021</v>
      </c>
      <c r="BL134">
        <v>2022</v>
      </c>
      <c r="BM134">
        <v>2023</v>
      </c>
      <c r="BN134">
        <v>2024</v>
      </c>
    </row>
    <row r="135" spans="1:66" ht="15" customHeight="1" x14ac:dyDescent="0.25">
      <c r="A135" t="s">
        <v>1229</v>
      </c>
      <c r="C135" s="60"/>
      <c r="D135" s="15" t="s">
        <v>763</v>
      </c>
      <c r="E135" s="48" t="s">
        <v>764</v>
      </c>
      <c r="F135" s="66"/>
      <c r="G135" s="48"/>
      <c r="H135" s="48"/>
      <c r="I135" s="15">
        <f t="shared" si="19"/>
        <v>2005</v>
      </c>
      <c r="J135" s="15">
        <f t="shared" si="20"/>
        <v>2024</v>
      </c>
      <c r="K135" s="2" t="str">
        <f t="shared" si="16"/>
        <v>-</v>
      </c>
      <c r="AU135">
        <v>2005</v>
      </c>
      <c r="AV135">
        <v>2006</v>
      </c>
      <c r="AW135">
        <v>2007</v>
      </c>
      <c r="AX135">
        <v>2008</v>
      </c>
      <c r="AY135">
        <v>2009</v>
      </c>
      <c r="AZ135">
        <v>2010</v>
      </c>
      <c r="BA135">
        <v>2011</v>
      </c>
      <c r="BB135">
        <v>2012</v>
      </c>
      <c r="BC135">
        <v>2013</v>
      </c>
      <c r="BD135">
        <v>2014</v>
      </c>
      <c r="BE135">
        <v>2015</v>
      </c>
      <c r="BF135">
        <v>2016</v>
      </c>
      <c r="BG135">
        <v>2017</v>
      </c>
      <c r="BH135">
        <v>2018</v>
      </c>
      <c r="BI135">
        <v>2019</v>
      </c>
      <c r="BJ135">
        <v>2020</v>
      </c>
      <c r="BK135">
        <v>2021</v>
      </c>
      <c r="BL135">
        <v>2022</v>
      </c>
      <c r="BM135">
        <v>2023</v>
      </c>
      <c r="BN135">
        <v>2024</v>
      </c>
    </row>
    <row r="136" spans="1:66" ht="15" customHeight="1" x14ac:dyDescent="0.25">
      <c r="A136" t="s">
        <v>1229</v>
      </c>
      <c r="C136" s="60"/>
      <c r="D136" s="15" t="s">
        <v>765</v>
      </c>
      <c r="E136" s="48" t="s">
        <v>766</v>
      </c>
      <c r="F136" s="66"/>
      <c r="G136" s="48"/>
      <c r="H136" s="48"/>
      <c r="I136" s="15">
        <f t="shared" si="19"/>
        <v>2005</v>
      </c>
      <c r="J136" s="15">
        <f t="shared" si="20"/>
        <v>2024</v>
      </c>
      <c r="K136" s="2" t="str">
        <f t="shared" si="16"/>
        <v>-</v>
      </c>
      <c r="AU136">
        <v>2005</v>
      </c>
      <c r="AV136">
        <v>2006</v>
      </c>
      <c r="AW136">
        <v>2007</v>
      </c>
      <c r="AX136">
        <v>2008</v>
      </c>
      <c r="AY136">
        <v>2009</v>
      </c>
      <c r="AZ136">
        <v>2010</v>
      </c>
      <c r="BA136">
        <v>2011</v>
      </c>
      <c r="BB136">
        <v>2012</v>
      </c>
      <c r="BC136">
        <v>2013</v>
      </c>
      <c r="BD136">
        <v>2014</v>
      </c>
      <c r="BE136">
        <v>2015</v>
      </c>
      <c r="BF136">
        <v>2016</v>
      </c>
      <c r="BG136">
        <v>2017</v>
      </c>
      <c r="BH136">
        <v>2018</v>
      </c>
      <c r="BI136">
        <v>2019</v>
      </c>
      <c r="BJ136">
        <v>2020</v>
      </c>
      <c r="BK136">
        <v>2021</v>
      </c>
      <c r="BL136">
        <v>2022</v>
      </c>
      <c r="BM136">
        <v>2023</v>
      </c>
      <c r="BN136">
        <v>2024</v>
      </c>
    </row>
    <row r="137" spans="1:66" ht="15" customHeight="1" x14ac:dyDescent="0.25">
      <c r="A137" t="s">
        <v>1229</v>
      </c>
      <c r="C137" s="60"/>
      <c r="D137" t="s">
        <v>2818</v>
      </c>
      <c r="E137" s="45" t="s">
        <v>2823</v>
      </c>
      <c r="F137" s="7" t="s">
        <v>1303</v>
      </c>
      <c r="G137" s="45" t="s">
        <v>1546</v>
      </c>
      <c r="H137" s="45" t="s">
        <v>1547</v>
      </c>
      <c r="I137">
        <f t="shared" si="19"/>
        <v>1985</v>
      </c>
      <c r="J137">
        <f t="shared" si="20"/>
        <v>2024</v>
      </c>
      <c r="K137" s="2" t="str">
        <f t="shared" si="16"/>
        <v>-</v>
      </c>
      <c r="AA137">
        <v>1985</v>
      </c>
      <c r="AB137">
        <v>1986</v>
      </c>
      <c r="AC137">
        <v>1987</v>
      </c>
      <c r="AD137">
        <v>1988</v>
      </c>
      <c r="AE137">
        <v>1989</v>
      </c>
      <c r="AF137">
        <v>1990</v>
      </c>
      <c r="AG137">
        <v>1991</v>
      </c>
      <c r="AH137">
        <v>1992</v>
      </c>
      <c r="AI137">
        <v>1993</v>
      </c>
      <c r="AJ137">
        <v>1994</v>
      </c>
      <c r="AK137">
        <v>1995</v>
      </c>
      <c r="AL137">
        <v>1996</v>
      </c>
      <c r="AM137">
        <v>1997</v>
      </c>
      <c r="AN137">
        <v>1998</v>
      </c>
      <c r="AO137">
        <v>1999</v>
      </c>
      <c r="AP137">
        <v>2000</v>
      </c>
      <c r="AQ137">
        <v>2001</v>
      </c>
      <c r="AR137">
        <v>2002</v>
      </c>
      <c r="AS137">
        <v>2003</v>
      </c>
      <c r="AT137">
        <v>2004</v>
      </c>
      <c r="AU137">
        <v>2005</v>
      </c>
      <c r="AV137">
        <v>2006</v>
      </c>
      <c r="AW137">
        <v>2007</v>
      </c>
      <c r="AX137">
        <v>2008</v>
      </c>
      <c r="AY137">
        <v>2009</v>
      </c>
      <c r="AZ137">
        <v>2010</v>
      </c>
      <c r="BA137">
        <v>2011</v>
      </c>
      <c r="BB137">
        <v>2012</v>
      </c>
      <c r="BC137">
        <v>2013</v>
      </c>
      <c r="BD137">
        <v>2014</v>
      </c>
      <c r="BE137">
        <v>2015</v>
      </c>
      <c r="BF137">
        <v>2016</v>
      </c>
      <c r="BG137">
        <v>2017</v>
      </c>
      <c r="BH137">
        <v>2018</v>
      </c>
      <c r="BI137">
        <v>2019</v>
      </c>
      <c r="BJ137">
        <v>2020</v>
      </c>
      <c r="BK137">
        <v>2021</v>
      </c>
      <c r="BL137">
        <v>2022</v>
      </c>
      <c r="BM137">
        <v>2023</v>
      </c>
      <c r="BN137">
        <v>2024</v>
      </c>
    </row>
    <row r="138" spans="1:66" ht="15" customHeight="1" x14ac:dyDescent="0.25">
      <c r="A138" t="s">
        <v>1229</v>
      </c>
      <c r="C138" s="60"/>
      <c r="D138" t="s">
        <v>3450</v>
      </c>
      <c r="E138" s="45" t="s">
        <v>3452</v>
      </c>
      <c r="F138" s="7"/>
      <c r="G138" s="45"/>
      <c r="H138" s="45"/>
      <c r="I138">
        <f t="shared" si="19"/>
        <v>2024</v>
      </c>
      <c r="J138">
        <f t="shared" si="20"/>
        <v>2024</v>
      </c>
      <c r="K138" s="2" t="str">
        <f t="shared" ref="K138:K152" si="21">IF(J138-I138+1-COUNTA(L138:BT138)=0, "-", "Yes")</f>
        <v>-</v>
      </c>
      <c r="BN138">
        <v>2024</v>
      </c>
    </row>
    <row r="139" spans="1:66" ht="15" customHeight="1" x14ac:dyDescent="0.25">
      <c r="A139" t="s">
        <v>1229</v>
      </c>
      <c r="C139" s="60"/>
      <c r="D139" t="s">
        <v>39</v>
      </c>
      <c r="E139" s="45" t="s">
        <v>40</v>
      </c>
      <c r="F139" s="7" t="s">
        <v>1303</v>
      </c>
      <c r="G139" s="45" t="s">
        <v>1548</v>
      </c>
      <c r="H139" s="45" t="s">
        <v>1549</v>
      </c>
      <c r="I139">
        <f t="shared" si="19"/>
        <v>1985</v>
      </c>
      <c r="J139">
        <f t="shared" si="20"/>
        <v>2024</v>
      </c>
      <c r="K139" s="2" t="str">
        <f t="shared" si="21"/>
        <v>-</v>
      </c>
      <c r="AA139">
        <v>1985</v>
      </c>
      <c r="AB139">
        <v>1986</v>
      </c>
      <c r="AC139">
        <v>1987</v>
      </c>
      <c r="AD139">
        <v>1988</v>
      </c>
      <c r="AE139">
        <v>1989</v>
      </c>
      <c r="AF139">
        <v>1990</v>
      </c>
      <c r="AG139">
        <v>1991</v>
      </c>
      <c r="AH139">
        <v>1992</v>
      </c>
      <c r="AI139">
        <v>1993</v>
      </c>
      <c r="AJ139">
        <v>1994</v>
      </c>
      <c r="AK139">
        <v>1995</v>
      </c>
      <c r="AL139">
        <v>1996</v>
      </c>
      <c r="AM139">
        <v>1997</v>
      </c>
      <c r="AN139">
        <v>1998</v>
      </c>
      <c r="AO139">
        <v>1999</v>
      </c>
      <c r="AP139">
        <v>2000</v>
      </c>
      <c r="AQ139">
        <v>2001</v>
      </c>
      <c r="AR139">
        <v>2002</v>
      </c>
      <c r="AS139">
        <v>2003</v>
      </c>
      <c r="AT139">
        <v>2004</v>
      </c>
      <c r="AU139">
        <v>2005</v>
      </c>
      <c r="AV139">
        <v>2006</v>
      </c>
      <c r="AW139">
        <v>2007</v>
      </c>
      <c r="AX139">
        <v>2008</v>
      </c>
      <c r="AY139">
        <v>2009</v>
      </c>
      <c r="AZ139">
        <v>2010</v>
      </c>
      <c r="BA139">
        <v>2011</v>
      </c>
      <c r="BB139">
        <v>2012</v>
      </c>
      <c r="BC139">
        <v>2013</v>
      </c>
      <c r="BD139">
        <v>2014</v>
      </c>
      <c r="BE139">
        <v>2015</v>
      </c>
      <c r="BF139">
        <v>2016</v>
      </c>
      <c r="BG139">
        <v>2017</v>
      </c>
      <c r="BH139">
        <v>2018</v>
      </c>
      <c r="BI139">
        <v>2019</v>
      </c>
      <c r="BJ139">
        <v>2020</v>
      </c>
      <c r="BK139">
        <v>2021</v>
      </c>
      <c r="BL139">
        <v>2022</v>
      </c>
      <c r="BM139">
        <v>2023</v>
      </c>
      <c r="BN139">
        <v>2024</v>
      </c>
    </row>
    <row r="140" spans="1:66" ht="15" customHeight="1" x14ac:dyDescent="0.25">
      <c r="A140" t="s">
        <v>1229</v>
      </c>
      <c r="C140" s="60"/>
      <c r="D140" t="s">
        <v>41</v>
      </c>
      <c r="E140" s="45" t="s">
        <v>42</v>
      </c>
      <c r="G140" s="45" t="s">
        <v>1550</v>
      </c>
      <c r="H140" s="45" t="s">
        <v>1551</v>
      </c>
      <c r="I140">
        <f t="shared" si="19"/>
        <v>1985</v>
      </c>
      <c r="J140">
        <f t="shared" si="20"/>
        <v>2024</v>
      </c>
      <c r="K140" s="2" t="str">
        <f t="shared" si="21"/>
        <v>-</v>
      </c>
      <c r="AA140">
        <v>1985</v>
      </c>
      <c r="AB140">
        <v>1986</v>
      </c>
      <c r="AC140">
        <v>1987</v>
      </c>
      <c r="AD140">
        <v>1988</v>
      </c>
      <c r="AE140">
        <v>1989</v>
      </c>
      <c r="AF140">
        <v>1990</v>
      </c>
      <c r="AG140">
        <v>1991</v>
      </c>
      <c r="AH140">
        <v>1992</v>
      </c>
      <c r="AI140">
        <v>1993</v>
      </c>
      <c r="AJ140">
        <v>1994</v>
      </c>
      <c r="AK140">
        <v>1995</v>
      </c>
      <c r="AL140">
        <v>1996</v>
      </c>
      <c r="AM140">
        <v>1997</v>
      </c>
      <c r="AN140">
        <v>1998</v>
      </c>
      <c r="AO140">
        <v>1999</v>
      </c>
      <c r="AP140">
        <v>2000</v>
      </c>
      <c r="AQ140">
        <v>2001</v>
      </c>
      <c r="AR140">
        <v>2002</v>
      </c>
      <c r="AS140">
        <v>2003</v>
      </c>
      <c r="AT140">
        <v>2004</v>
      </c>
      <c r="AU140">
        <v>2005</v>
      </c>
      <c r="AV140">
        <v>2006</v>
      </c>
      <c r="AW140">
        <v>2007</v>
      </c>
      <c r="AX140">
        <v>2008</v>
      </c>
      <c r="AY140">
        <v>2009</v>
      </c>
      <c r="AZ140">
        <v>2010</v>
      </c>
      <c r="BA140">
        <v>2011</v>
      </c>
      <c r="BB140">
        <v>2012</v>
      </c>
      <c r="BC140">
        <v>2013</v>
      </c>
      <c r="BD140">
        <v>2014</v>
      </c>
      <c r="BE140">
        <v>2015</v>
      </c>
      <c r="BF140">
        <v>2016</v>
      </c>
      <c r="BG140">
        <v>2017</v>
      </c>
      <c r="BH140">
        <v>2018</v>
      </c>
      <c r="BI140">
        <v>2019</v>
      </c>
      <c r="BJ140">
        <v>2020</v>
      </c>
      <c r="BK140">
        <v>2021</v>
      </c>
      <c r="BL140">
        <v>2022</v>
      </c>
      <c r="BM140">
        <v>2023</v>
      </c>
      <c r="BN140">
        <v>2024</v>
      </c>
    </row>
    <row r="141" spans="1:66" ht="15" customHeight="1" x14ac:dyDescent="0.25">
      <c r="A141" t="s">
        <v>1229</v>
      </c>
      <c r="C141" s="60"/>
      <c r="D141" t="s">
        <v>2691</v>
      </c>
      <c r="E141" s="45" t="s">
        <v>12</v>
      </c>
      <c r="F141" s="7" t="s">
        <v>1303</v>
      </c>
      <c r="G141" s="45" t="s">
        <v>1527</v>
      </c>
      <c r="H141" s="45" t="s">
        <v>1528</v>
      </c>
      <c r="I141">
        <f t="shared" ref="I141:I152" si="22">MIN(L141:BT141)</f>
        <v>1985</v>
      </c>
      <c r="J141">
        <f t="shared" ref="J141:J152" si="23">MAX(L141:BT141)</f>
        <v>2024</v>
      </c>
      <c r="K141" s="2" t="str">
        <f t="shared" si="21"/>
        <v>-</v>
      </c>
      <c r="AA141">
        <v>1985</v>
      </c>
      <c r="AB141">
        <v>1986</v>
      </c>
      <c r="AC141">
        <v>1987</v>
      </c>
      <c r="AD141">
        <v>1988</v>
      </c>
      <c r="AE141">
        <v>1989</v>
      </c>
      <c r="AF141">
        <v>1990</v>
      </c>
      <c r="AG141">
        <v>1991</v>
      </c>
      <c r="AH141">
        <v>1992</v>
      </c>
      <c r="AI141">
        <v>1993</v>
      </c>
      <c r="AJ141">
        <v>1994</v>
      </c>
      <c r="AK141">
        <v>1995</v>
      </c>
      <c r="AL141">
        <v>1996</v>
      </c>
      <c r="AM141">
        <v>1997</v>
      </c>
      <c r="AN141">
        <v>1998</v>
      </c>
      <c r="AO141">
        <v>1999</v>
      </c>
      <c r="AP141">
        <v>2000</v>
      </c>
      <c r="AQ141">
        <v>2001</v>
      </c>
      <c r="AR141">
        <v>2002</v>
      </c>
      <c r="AS141">
        <v>2003</v>
      </c>
      <c r="AT141">
        <v>2004</v>
      </c>
      <c r="AU141">
        <v>2005</v>
      </c>
      <c r="AV141">
        <v>2006</v>
      </c>
      <c r="AW141">
        <v>2007</v>
      </c>
      <c r="AX141">
        <v>2008</v>
      </c>
      <c r="AY141">
        <v>2009</v>
      </c>
      <c r="AZ141">
        <v>2010</v>
      </c>
      <c r="BA141">
        <v>2011</v>
      </c>
      <c r="BB141">
        <v>2012</v>
      </c>
      <c r="BC141">
        <v>2013</v>
      </c>
      <c r="BD141">
        <v>2014</v>
      </c>
      <c r="BE141">
        <v>2015</v>
      </c>
      <c r="BF141">
        <v>2016</v>
      </c>
      <c r="BG141">
        <v>2017</v>
      </c>
      <c r="BH141">
        <v>2018</v>
      </c>
      <c r="BI141">
        <v>2019</v>
      </c>
      <c r="BJ141">
        <v>2020</v>
      </c>
      <c r="BK141">
        <v>2021</v>
      </c>
      <c r="BL141">
        <v>2022</v>
      </c>
      <c r="BM141">
        <v>2023</v>
      </c>
      <c r="BN141">
        <v>2024</v>
      </c>
    </row>
    <row r="142" spans="1:66" ht="15" customHeight="1" x14ac:dyDescent="0.25">
      <c r="A142" t="s">
        <v>1229</v>
      </c>
      <c r="C142" s="60"/>
      <c r="D142" s="15" t="s">
        <v>949</v>
      </c>
      <c r="E142" s="45" t="s">
        <v>949</v>
      </c>
      <c r="G142" s="45"/>
      <c r="H142" s="45"/>
      <c r="I142" s="15">
        <f t="shared" si="22"/>
        <v>2004</v>
      </c>
      <c r="J142" s="15">
        <f t="shared" si="23"/>
        <v>2024</v>
      </c>
      <c r="K142" s="2" t="str">
        <f t="shared" si="21"/>
        <v>-</v>
      </c>
      <c r="AT142">
        <v>2004</v>
      </c>
      <c r="AU142">
        <v>2005</v>
      </c>
      <c r="AV142">
        <v>2006</v>
      </c>
      <c r="AW142">
        <v>2007</v>
      </c>
      <c r="AX142">
        <v>2008</v>
      </c>
      <c r="AY142">
        <v>2009</v>
      </c>
      <c r="AZ142">
        <v>2010</v>
      </c>
      <c r="BA142">
        <v>2011</v>
      </c>
      <c r="BB142">
        <v>2012</v>
      </c>
      <c r="BC142">
        <v>2013</v>
      </c>
      <c r="BD142">
        <v>2014</v>
      </c>
      <c r="BE142">
        <v>2015</v>
      </c>
      <c r="BF142">
        <v>2016</v>
      </c>
      <c r="BG142">
        <v>2017</v>
      </c>
      <c r="BH142">
        <v>2018</v>
      </c>
      <c r="BI142">
        <v>2019</v>
      </c>
      <c r="BJ142">
        <v>2020</v>
      </c>
      <c r="BK142">
        <v>2021</v>
      </c>
      <c r="BL142">
        <v>2022</v>
      </c>
      <c r="BM142">
        <v>2023</v>
      </c>
      <c r="BN142">
        <v>2024</v>
      </c>
    </row>
    <row r="143" spans="1:66" ht="15" customHeight="1" x14ac:dyDescent="0.25">
      <c r="A143" t="s">
        <v>1229</v>
      </c>
      <c r="C143" s="60"/>
      <c r="D143" t="s">
        <v>43</v>
      </c>
      <c r="E143" s="45" t="s">
        <v>44</v>
      </c>
      <c r="G143" s="45" t="s">
        <v>44</v>
      </c>
      <c r="H143" s="45" t="s">
        <v>1552</v>
      </c>
      <c r="I143" s="15">
        <f t="shared" si="22"/>
        <v>1985</v>
      </c>
      <c r="J143" s="15">
        <f t="shared" si="23"/>
        <v>2024</v>
      </c>
      <c r="K143" s="2" t="str">
        <f t="shared" si="21"/>
        <v>-</v>
      </c>
      <c r="AA143">
        <v>1985</v>
      </c>
      <c r="AB143">
        <v>1986</v>
      </c>
      <c r="AC143">
        <v>1987</v>
      </c>
      <c r="AD143">
        <v>1988</v>
      </c>
      <c r="AE143">
        <v>1989</v>
      </c>
      <c r="AF143">
        <v>1990</v>
      </c>
      <c r="AG143">
        <v>1991</v>
      </c>
      <c r="AH143">
        <v>1992</v>
      </c>
      <c r="AI143">
        <v>1993</v>
      </c>
      <c r="AJ143">
        <v>1994</v>
      </c>
      <c r="AK143">
        <v>1995</v>
      </c>
      <c r="AL143">
        <v>1996</v>
      </c>
      <c r="AM143">
        <v>1997</v>
      </c>
      <c r="AN143">
        <v>1998</v>
      </c>
      <c r="AO143">
        <v>1999</v>
      </c>
      <c r="AP143">
        <v>2000</v>
      </c>
      <c r="AQ143">
        <v>2001</v>
      </c>
      <c r="AR143">
        <v>2002</v>
      </c>
      <c r="AS143">
        <v>2003</v>
      </c>
      <c r="AT143">
        <v>2004</v>
      </c>
      <c r="AU143">
        <v>2005</v>
      </c>
      <c r="AV143">
        <v>2006</v>
      </c>
      <c r="AW143">
        <v>2007</v>
      </c>
      <c r="AX143">
        <v>2008</v>
      </c>
      <c r="AY143">
        <v>2009</v>
      </c>
      <c r="AZ143">
        <v>2010</v>
      </c>
      <c r="BA143">
        <v>2011</v>
      </c>
      <c r="BB143">
        <v>2012</v>
      </c>
      <c r="BC143">
        <v>2013</v>
      </c>
      <c r="BD143">
        <v>2014</v>
      </c>
      <c r="BE143">
        <v>2015</v>
      </c>
      <c r="BF143">
        <v>2016</v>
      </c>
      <c r="BG143">
        <v>2017</v>
      </c>
      <c r="BH143">
        <v>2018</v>
      </c>
      <c r="BI143">
        <v>2019</v>
      </c>
      <c r="BJ143">
        <v>2020</v>
      </c>
      <c r="BK143">
        <v>2021</v>
      </c>
      <c r="BL143">
        <v>2022</v>
      </c>
      <c r="BM143">
        <v>2023</v>
      </c>
      <c r="BN143">
        <v>2024</v>
      </c>
    </row>
    <row r="144" spans="1:66" ht="15" customHeight="1" x14ac:dyDescent="0.25">
      <c r="A144" t="s">
        <v>1229</v>
      </c>
      <c r="C144" s="60"/>
      <c r="D144" t="s">
        <v>753</v>
      </c>
      <c r="E144" s="45" t="s">
        <v>754</v>
      </c>
      <c r="G144" s="45" t="s">
        <v>754</v>
      </c>
      <c r="H144" s="45" t="s">
        <v>1553</v>
      </c>
      <c r="I144">
        <f t="shared" si="22"/>
        <v>1985</v>
      </c>
      <c r="J144">
        <f t="shared" si="23"/>
        <v>2024</v>
      </c>
      <c r="K144" s="2" t="str">
        <f t="shared" si="21"/>
        <v>-</v>
      </c>
      <c r="AA144">
        <v>1985</v>
      </c>
      <c r="AB144">
        <v>1986</v>
      </c>
      <c r="AC144">
        <v>1987</v>
      </c>
      <c r="AD144">
        <v>1988</v>
      </c>
      <c r="AE144">
        <v>1989</v>
      </c>
      <c r="AF144">
        <v>1990</v>
      </c>
      <c r="AG144">
        <v>1991</v>
      </c>
      <c r="AH144">
        <v>1992</v>
      </c>
      <c r="AI144">
        <v>1993</v>
      </c>
      <c r="AJ144">
        <v>1994</v>
      </c>
      <c r="AK144">
        <v>1995</v>
      </c>
      <c r="AL144">
        <v>1996</v>
      </c>
      <c r="AM144">
        <v>1997</v>
      </c>
      <c r="AN144">
        <v>1998</v>
      </c>
      <c r="AO144">
        <v>1999</v>
      </c>
      <c r="AP144">
        <v>2000</v>
      </c>
      <c r="AQ144">
        <v>2001</v>
      </c>
      <c r="AR144">
        <v>2002</v>
      </c>
      <c r="AS144">
        <v>2003</v>
      </c>
      <c r="AT144">
        <v>2004</v>
      </c>
      <c r="AU144">
        <v>2005</v>
      </c>
      <c r="AV144">
        <v>2006</v>
      </c>
      <c r="AW144">
        <v>2007</v>
      </c>
      <c r="AX144">
        <v>2008</v>
      </c>
      <c r="AY144">
        <v>2009</v>
      </c>
      <c r="AZ144">
        <v>2010</v>
      </c>
      <c r="BA144">
        <v>2011</v>
      </c>
      <c r="BB144">
        <v>2012</v>
      </c>
      <c r="BC144">
        <v>2013</v>
      </c>
      <c r="BD144">
        <v>2014</v>
      </c>
      <c r="BE144">
        <v>2015</v>
      </c>
      <c r="BF144">
        <v>2016</v>
      </c>
      <c r="BG144">
        <v>2017</v>
      </c>
      <c r="BH144">
        <v>2018</v>
      </c>
      <c r="BI144">
        <v>2019</v>
      </c>
      <c r="BJ144">
        <v>2020</v>
      </c>
      <c r="BK144">
        <v>2021</v>
      </c>
      <c r="BL144">
        <v>2022</v>
      </c>
      <c r="BM144">
        <v>2023</v>
      </c>
      <c r="BN144">
        <v>2024</v>
      </c>
    </row>
    <row r="145" spans="1:66" ht="15" customHeight="1" x14ac:dyDescent="0.25">
      <c r="A145" t="s">
        <v>1229</v>
      </c>
      <c r="C145" s="60"/>
      <c r="D145" t="s">
        <v>950</v>
      </c>
      <c r="E145" s="45" t="s">
        <v>951</v>
      </c>
      <c r="G145" s="45"/>
      <c r="H145" s="45"/>
      <c r="I145">
        <f t="shared" si="22"/>
        <v>1985</v>
      </c>
      <c r="J145">
        <f t="shared" si="23"/>
        <v>2024</v>
      </c>
      <c r="K145" s="2" t="str">
        <f t="shared" si="21"/>
        <v>-</v>
      </c>
      <c r="AA145">
        <v>1985</v>
      </c>
      <c r="AB145">
        <v>1986</v>
      </c>
      <c r="AC145">
        <v>1987</v>
      </c>
      <c r="AD145">
        <v>1988</v>
      </c>
      <c r="AE145">
        <v>1989</v>
      </c>
      <c r="AF145">
        <v>1990</v>
      </c>
      <c r="AG145">
        <v>1991</v>
      </c>
      <c r="AH145">
        <v>1992</v>
      </c>
      <c r="AI145">
        <v>1993</v>
      </c>
      <c r="AJ145">
        <v>1994</v>
      </c>
      <c r="AK145">
        <v>1995</v>
      </c>
      <c r="AL145">
        <v>1996</v>
      </c>
      <c r="AM145">
        <v>1997</v>
      </c>
      <c r="AN145">
        <v>1998</v>
      </c>
      <c r="AO145">
        <v>1999</v>
      </c>
      <c r="AP145">
        <v>2000</v>
      </c>
      <c r="AQ145">
        <v>2001</v>
      </c>
      <c r="AR145">
        <v>2002</v>
      </c>
      <c r="AS145">
        <v>2003</v>
      </c>
      <c r="AT145">
        <v>2004</v>
      </c>
      <c r="AU145">
        <v>2005</v>
      </c>
      <c r="AV145">
        <v>2006</v>
      </c>
      <c r="AW145">
        <v>2007</v>
      </c>
      <c r="AX145">
        <v>2008</v>
      </c>
      <c r="AY145">
        <v>2009</v>
      </c>
      <c r="AZ145">
        <v>2010</v>
      </c>
      <c r="BA145">
        <v>2011</v>
      </c>
      <c r="BB145">
        <v>2012</v>
      </c>
      <c r="BC145">
        <v>2013</v>
      </c>
      <c r="BD145">
        <v>2014</v>
      </c>
      <c r="BE145">
        <v>2015</v>
      </c>
      <c r="BF145">
        <v>2016</v>
      </c>
      <c r="BG145">
        <v>2017</v>
      </c>
      <c r="BH145">
        <v>2018</v>
      </c>
      <c r="BI145">
        <v>2019</v>
      </c>
      <c r="BJ145">
        <v>2020</v>
      </c>
      <c r="BK145">
        <v>2021</v>
      </c>
      <c r="BL145">
        <v>2022</v>
      </c>
      <c r="BM145">
        <v>2023</v>
      </c>
      <c r="BN145">
        <v>2024</v>
      </c>
    </row>
    <row r="146" spans="1:66" ht="15" customHeight="1" x14ac:dyDescent="0.25">
      <c r="A146" t="s">
        <v>1229</v>
      </c>
      <c r="C146" s="60"/>
      <c r="D146" s="15" t="s">
        <v>952</v>
      </c>
      <c r="E146" s="45" t="s">
        <v>953</v>
      </c>
      <c r="G146" s="45"/>
      <c r="H146" s="45"/>
      <c r="I146">
        <f t="shared" si="22"/>
        <v>2004</v>
      </c>
      <c r="J146">
        <f t="shared" si="23"/>
        <v>2024</v>
      </c>
      <c r="K146" s="2" t="str">
        <f t="shared" si="21"/>
        <v>-</v>
      </c>
      <c r="AT146">
        <v>2004</v>
      </c>
      <c r="AU146">
        <v>2005</v>
      </c>
      <c r="AV146">
        <v>2006</v>
      </c>
      <c r="AW146">
        <v>2007</v>
      </c>
      <c r="AX146">
        <v>2008</v>
      </c>
      <c r="AY146">
        <v>2009</v>
      </c>
      <c r="AZ146">
        <v>2010</v>
      </c>
      <c r="BA146">
        <v>2011</v>
      </c>
      <c r="BB146">
        <v>2012</v>
      </c>
      <c r="BC146">
        <v>2013</v>
      </c>
      <c r="BD146">
        <v>2014</v>
      </c>
      <c r="BE146">
        <v>2015</v>
      </c>
      <c r="BF146">
        <v>2016</v>
      </c>
      <c r="BG146">
        <v>2017</v>
      </c>
      <c r="BH146">
        <v>2018</v>
      </c>
      <c r="BI146">
        <v>2019</v>
      </c>
      <c r="BJ146">
        <v>2020</v>
      </c>
      <c r="BK146">
        <v>2021</v>
      </c>
      <c r="BL146">
        <v>2022</v>
      </c>
      <c r="BM146">
        <v>2023</v>
      </c>
      <c r="BN146">
        <v>2024</v>
      </c>
    </row>
    <row r="147" spans="1:66" ht="15" customHeight="1" x14ac:dyDescent="0.25">
      <c r="A147" t="s">
        <v>1229</v>
      </c>
      <c r="C147" s="60"/>
      <c r="D147" t="s">
        <v>45</v>
      </c>
      <c r="E147" s="45" t="s">
        <v>46</v>
      </c>
      <c r="G147" s="45" t="s">
        <v>46</v>
      </c>
      <c r="H147" s="45" t="s">
        <v>1554</v>
      </c>
      <c r="I147">
        <f t="shared" si="22"/>
        <v>1985</v>
      </c>
      <c r="J147">
        <f t="shared" si="23"/>
        <v>2024</v>
      </c>
      <c r="K147" s="2" t="str">
        <f t="shared" si="21"/>
        <v>-</v>
      </c>
      <c r="AA147">
        <v>1985</v>
      </c>
      <c r="AB147">
        <v>1986</v>
      </c>
      <c r="AC147">
        <v>1987</v>
      </c>
      <c r="AD147">
        <v>1988</v>
      </c>
      <c r="AE147">
        <v>1989</v>
      </c>
      <c r="AF147">
        <v>1990</v>
      </c>
      <c r="AG147">
        <v>1991</v>
      </c>
      <c r="AH147">
        <v>1992</v>
      </c>
      <c r="AI147">
        <v>1993</v>
      </c>
      <c r="AJ147">
        <v>1994</v>
      </c>
      <c r="AK147">
        <v>1995</v>
      </c>
      <c r="AL147">
        <v>1996</v>
      </c>
      <c r="AM147">
        <v>1997</v>
      </c>
      <c r="AN147">
        <v>1998</v>
      </c>
      <c r="AO147">
        <v>1999</v>
      </c>
      <c r="AP147">
        <v>2000</v>
      </c>
      <c r="AQ147">
        <v>2001</v>
      </c>
      <c r="AR147">
        <v>2002</v>
      </c>
      <c r="AS147">
        <v>2003</v>
      </c>
      <c r="AT147">
        <v>2004</v>
      </c>
      <c r="AU147">
        <v>2005</v>
      </c>
      <c r="AV147">
        <v>2006</v>
      </c>
      <c r="AW147">
        <v>2007</v>
      </c>
      <c r="AX147">
        <v>2008</v>
      </c>
      <c r="AY147">
        <v>2009</v>
      </c>
      <c r="AZ147">
        <v>2010</v>
      </c>
      <c r="BA147">
        <v>2011</v>
      </c>
      <c r="BB147">
        <v>2012</v>
      </c>
      <c r="BC147">
        <v>2013</v>
      </c>
      <c r="BD147">
        <v>2014</v>
      </c>
      <c r="BE147">
        <v>2015</v>
      </c>
      <c r="BF147">
        <v>2016</v>
      </c>
      <c r="BG147">
        <v>2017</v>
      </c>
      <c r="BH147">
        <v>2018</v>
      </c>
      <c r="BI147">
        <v>2019</v>
      </c>
      <c r="BJ147">
        <v>2020</v>
      </c>
      <c r="BK147">
        <v>2021</v>
      </c>
      <c r="BL147">
        <v>2022</v>
      </c>
      <c r="BM147">
        <v>2023</v>
      </c>
      <c r="BN147">
        <v>2024</v>
      </c>
    </row>
    <row r="148" spans="1:66" ht="15" customHeight="1" x14ac:dyDescent="0.25">
      <c r="A148" t="s">
        <v>1229</v>
      </c>
      <c r="C148" s="60"/>
      <c r="D148" t="s">
        <v>353</v>
      </c>
      <c r="E148" s="45" t="s">
        <v>755</v>
      </c>
      <c r="G148" s="45" t="s">
        <v>1555</v>
      </c>
      <c r="H148" s="45" t="s">
        <v>1556</v>
      </c>
      <c r="I148">
        <f t="shared" si="22"/>
        <v>1985</v>
      </c>
      <c r="J148">
        <f t="shared" si="23"/>
        <v>2024</v>
      </c>
      <c r="K148" s="2" t="str">
        <f t="shared" si="21"/>
        <v>-</v>
      </c>
      <c r="AA148">
        <v>1985</v>
      </c>
      <c r="AB148">
        <v>1986</v>
      </c>
      <c r="AC148">
        <v>1987</v>
      </c>
      <c r="AD148">
        <v>1988</v>
      </c>
      <c r="AE148">
        <v>1989</v>
      </c>
      <c r="AF148">
        <v>1990</v>
      </c>
      <c r="AG148">
        <v>1991</v>
      </c>
      <c r="AH148">
        <v>1992</v>
      </c>
      <c r="AI148">
        <v>1993</v>
      </c>
      <c r="AJ148">
        <v>1994</v>
      </c>
      <c r="AK148">
        <v>1995</v>
      </c>
      <c r="AL148">
        <v>1996</v>
      </c>
      <c r="AM148">
        <v>1997</v>
      </c>
      <c r="AN148">
        <v>1998</v>
      </c>
      <c r="AO148">
        <v>1999</v>
      </c>
      <c r="AP148">
        <v>2000</v>
      </c>
      <c r="AQ148">
        <v>2001</v>
      </c>
      <c r="AR148">
        <v>2002</v>
      </c>
      <c r="AS148">
        <v>2003</v>
      </c>
      <c r="AT148">
        <v>2004</v>
      </c>
      <c r="AU148">
        <v>2005</v>
      </c>
      <c r="AV148">
        <v>2006</v>
      </c>
      <c r="AW148">
        <v>2007</v>
      </c>
      <c r="AX148">
        <v>2008</v>
      </c>
      <c r="AY148">
        <v>2009</v>
      </c>
      <c r="AZ148">
        <v>2010</v>
      </c>
      <c r="BA148">
        <v>2011</v>
      </c>
      <c r="BB148">
        <v>2012</v>
      </c>
      <c r="BC148">
        <v>2013</v>
      </c>
      <c r="BD148">
        <v>2014</v>
      </c>
      <c r="BE148">
        <v>2015</v>
      </c>
      <c r="BF148">
        <v>2016</v>
      </c>
      <c r="BG148">
        <v>2017</v>
      </c>
      <c r="BH148">
        <v>2018</v>
      </c>
      <c r="BI148">
        <v>2019</v>
      </c>
      <c r="BJ148">
        <v>2020</v>
      </c>
      <c r="BK148">
        <v>2021</v>
      </c>
      <c r="BL148">
        <v>2022</v>
      </c>
      <c r="BM148">
        <v>2023</v>
      </c>
      <c r="BN148">
        <v>2024</v>
      </c>
    </row>
    <row r="149" spans="1:66" ht="15" customHeight="1" x14ac:dyDescent="0.25">
      <c r="A149" t="s">
        <v>1229</v>
      </c>
      <c r="C149" s="60"/>
      <c r="D149" t="s">
        <v>756</v>
      </c>
      <c r="E149" s="45" t="s">
        <v>184</v>
      </c>
      <c r="G149" s="45" t="s">
        <v>184</v>
      </c>
      <c r="H149" s="45" t="s">
        <v>1557</v>
      </c>
      <c r="I149" s="15">
        <f t="shared" si="22"/>
        <v>1985</v>
      </c>
      <c r="J149" s="15">
        <f t="shared" si="23"/>
        <v>2024</v>
      </c>
      <c r="K149" s="2" t="str">
        <f t="shared" si="21"/>
        <v>-</v>
      </c>
      <c r="AA149">
        <v>1985</v>
      </c>
      <c r="AB149">
        <v>1986</v>
      </c>
      <c r="AC149">
        <v>1987</v>
      </c>
      <c r="AD149">
        <v>1988</v>
      </c>
      <c r="AE149">
        <v>1989</v>
      </c>
      <c r="AF149">
        <v>1990</v>
      </c>
      <c r="AG149">
        <v>1991</v>
      </c>
      <c r="AH149">
        <v>1992</v>
      </c>
      <c r="AI149">
        <v>1993</v>
      </c>
      <c r="AJ149">
        <v>1994</v>
      </c>
      <c r="AK149">
        <v>1995</v>
      </c>
      <c r="AL149">
        <v>1996</v>
      </c>
      <c r="AM149">
        <v>1997</v>
      </c>
      <c r="AN149">
        <v>1998</v>
      </c>
      <c r="AO149">
        <v>1999</v>
      </c>
      <c r="AP149">
        <v>2000</v>
      </c>
      <c r="AQ149">
        <v>2001</v>
      </c>
      <c r="AR149">
        <v>2002</v>
      </c>
      <c r="AS149">
        <v>2003</v>
      </c>
      <c r="AT149">
        <v>2004</v>
      </c>
      <c r="AU149">
        <v>2005</v>
      </c>
      <c r="AV149">
        <v>2006</v>
      </c>
      <c r="AW149">
        <v>2007</v>
      </c>
      <c r="AX149">
        <v>2008</v>
      </c>
      <c r="AY149">
        <v>2009</v>
      </c>
      <c r="AZ149">
        <v>2010</v>
      </c>
      <c r="BA149">
        <v>2011</v>
      </c>
      <c r="BB149">
        <v>2012</v>
      </c>
      <c r="BC149">
        <v>2013</v>
      </c>
      <c r="BD149">
        <v>2014</v>
      </c>
      <c r="BE149">
        <v>2015</v>
      </c>
      <c r="BF149">
        <v>2016</v>
      </c>
      <c r="BG149">
        <v>2017</v>
      </c>
      <c r="BH149">
        <v>2018</v>
      </c>
      <c r="BI149">
        <v>2019</v>
      </c>
      <c r="BJ149">
        <v>2020</v>
      </c>
      <c r="BK149">
        <v>2021</v>
      </c>
      <c r="BL149">
        <v>2022</v>
      </c>
      <c r="BM149">
        <v>2023</v>
      </c>
      <c r="BN149">
        <v>2024</v>
      </c>
    </row>
    <row r="150" spans="1:66" ht="15" customHeight="1" x14ac:dyDescent="0.25">
      <c r="A150" t="s">
        <v>1229</v>
      </c>
      <c r="C150" s="60"/>
      <c r="D150" t="s">
        <v>47</v>
      </c>
      <c r="E150" s="45" t="s">
        <v>48</v>
      </c>
      <c r="G150" s="45" t="s">
        <v>48</v>
      </c>
      <c r="H150" s="45" t="s">
        <v>1558</v>
      </c>
      <c r="I150" s="15">
        <f t="shared" si="22"/>
        <v>1985</v>
      </c>
      <c r="J150" s="15">
        <f t="shared" si="23"/>
        <v>2024</v>
      </c>
      <c r="K150" s="2" t="str">
        <f t="shared" si="21"/>
        <v>-</v>
      </c>
      <c r="AA150">
        <v>1985</v>
      </c>
      <c r="AB150">
        <v>1986</v>
      </c>
      <c r="AC150">
        <v>1987</v>
      </c>
      <c r="AD150">
        <v>1988</v>
      </c>
      <c r="AE150">
        <v>1989</v>
      </c>
      <c r="AF150">
        <v>1990</v>
      </c>
      <c r="AG150">
        <v>1991</v>
      </c>
      <c r="AH150">
        <v>1992</v>
      </c>
      <c r="AI150">
        <v>1993</v>
      </c>
      <c r="AJ150">
        <v>1994</v>
      </c>
      <c r="AK150">
        <v>1995</v>
      </c>
      <c r="AL150">
        <v>1996</v>
      </c>
      <c r="AM150">
        <v>1997</v>
      </c>
      <c r="AN150">
        <v>1998</v>
      </c>
      <c r="AO150">
        <v>1999</v>
      </c>
      <c r="AP150">
        <v>2000</v>
      </c>
      <c r="AQ150">
        <v>2001</v>
      </c>
      <c r="AR150">
        <v>2002</v>
      </c>
      <c r="AS150">
        <v>2003</v>
      </c>
      <c r="AT150">
        <v>2004</v>
      </c>
      <c r="AU150">
        <v>2005</v>
      </c>
      <c r="AV150">
        <v>2006</v>
      </c>
      <c r="AW150">
        <v>2007</v>
      </c>
      <c r="AX150">
        <v>2008</v>
      </c>
      <c r="AY150">
        <v>2009</v>
      </c>
      <c r="AZ150">
        <v>2010</v>
      </c>
      <c r="BA150">
        <v>2011</v>
      </c>
      <c r="BB150">
        <v>2012</v>
      </c>
      <c r="BC150">
        <v>2013</v>
      </c>
      <c r="BD150">
        <v>2014</v>
      </c>
      <c r="BE150">
        <v>2015</v>
      </c>
      <c r="BF150">
        <v>2016</v>
      </c>
      <c r="BG150">
        <v>2017</v>
      </c>
      <c r="BH150">
        <v>2018</v>
      </c>
      <c r="BI150">
        <v>2019</v>
      </c>
      <c r="BJ150">
        <v>2020</v>
      </c>
      <c r="BK150">
        <v>2021</v>
      </c>
      <c r="BL150">
        <v>2022</v>
      </c>
      <c r="BM150">
        <v>2023</v>
      </c>
      <c r="BN150">
        <v>2024</v>
      </c>
    </row>
    <row r="151" spans="1:66" ht="15" customHeight="1" x14ac:dyDescent="0.25">
      <c r="A151" t="s">
        <v>1229</v>
      </c>
      <c r="C151" s="60"/>
      <c r="D151" t="s">
        <v>2690</v>
      </c>
      <c r="E151" s="45" t="s">
        <v>12</v>
      </c>
      <c r="F151" s="7" t="s">
        <v>1303</v>
      </c>
      <c r="G151" s="45" t="s">
        <v>1529</v>
      </c>
      <c r="H151" s="45" t="s">
        <v>1530</v>
      </c>
      <c r="I151">
        <f t="shared" si="22"/>
        <v>1985</v>
      </c>
      <c r="J151">
        <f t="shared" si="23"/>
        <v>2024</v>
      </c>
      <c r="K151" s="2" t="str">
        <f t="shared" si="21"/>
        <v>-</v>
      </c>
      <c r="AA151">
        <v>1985</v>
      </c>
      <c r="AB151">
        <v>1986</v>
      </c>
      <c r="AC151">
        <v>1987</v>
      </c>
      <c r="AD151">
        <v>1988</v>
      </c>
      <c r="AE151">
        <v>1989</v>
      </c>
      <c r="AF151">
        <v>1990</v>
      </c>
      <c r="AG151">
        <v>1991</v>
      </c>
      <c r="AH151">
        <v>1992</v>
      </c>
      <c r="AI151">
        <v>1993</v>
      </c>
      <c r="AJ151">
        <v>1994</v>
      </c>
      <c r="AK151">
        <v>1995</v>
      </c>
      <c r="AL151">
        <v>1996</v>
      </c>
      <c r="AM151">
        <v>1997</v>
      </c>
      <c r="AN151">
        <v>1998</v>
      </c>
      <c r="AO151">
        <v>1999</v>
      </c>
      <c r="AP151">
        <v>2000</v>
      </c>
      <c r="AQ151">
        <v>2001</v>
      </c>
      <c r="AR151">
        <v>2002</v>
      </c>
      <c r="AS151">
        <v>2003</v>
      </c>
      <c r="AT151">
        <v>2004</v>
      </c>
      <c r="AU151">
        <v>2005</v>
      </c>
      <c r="AV151">
        <v>2006</v>
      </c>
      <c r="AW151">
        <v>2007</v>
      </c>
      <c r="AX151">
        <v>2008</v>
      </c>
      <c r="AY151">
        <v>2009</v>
      </c>
      <c r="AZ151">
        <v>2010</v>
      </c>
      <c r="BA151">
        <v>2011</v>
      </c>
      <c r="BB151">
        <v>2012</v>
      </c>
      <c r="BC151">
        <v>2013</v>
      </c>
      <c r="BD151">
        <v>2014</v>
      </c>
      <c r="BE151">
        <v>2015</v>
      </c>
      <c r="BF151">
        <v>2016</v>
      </c>
      <c r="BG151">
        <v>2017</v>
      </c>
      <c r="BH151">
        <v>2018</v>
      </c>
      <c r="BI151">
        <v>2019</v>
      </c>
      <c r="BJ151">
        <v>2020</v>
      </c>
      <c r="BK151">
        <v>2021</v>
      </c>
      <c r="BL151">
        <v>2022</v>
      </c>
      <c r="BM151">
        <v>2023</v>
      </c>
      <c r="BN151">
        <v>2024</v>
      </c>
    </row>
    <row r="152" spans="1:66" ht="15" customHeight="1" x14ac:dyDescent="0.25">
      <c r="A152" t="s">
        <v>1229</v>
      </c>
      <c r="C152" s="60"/>
      <c r="D152" t="s">
        <v>3451</v>
      </c>
      <c r="E152" s="45" t="s">
        <v>3453</v>
      </c>
      <c r="F152" s="7"/>
      <c r="G152" s="45"/>
      <c r="H152" s="45"/>
      <c r="I152">
        <f t="shared" si="22"/>
        <v>2024</v>
      </c>
      <c r="J152">
        <f t="shared" si="23"/>
        <v>2024</v>
      </c>
      <c r="K152" s="2" t="str">
        <f t="shared" si="21"/>
        <v>-</v>
      </c>
      <c r="BN152">
        <v>2024</v>
      </c>
    </row>
    <row r="153" spans="1:66" ht="15" customHeight="1" x14ac:dyDescent="0.25">
      <c r="A153" t="s">
        <v>1229</v>
      </c>
      <c r="C153" s="60"/>
      <c r="D153" t="s">
        <v>354</v>
      </c>
      <c r="E153" s="45" t="s">
        <v>355</v>
      </c>
      <c r="G153" s="45" t="s">
        <v>355</v>
      </c>
      <c r="H153" s="45" t="s">
        <v>1559</v>
      </c>
      <c r="I153">
        <f t="shared" ref="I153:I161" si="24">MIN(L153:BT153)</f>
        <v>1985</v>
      </c>
      <c r="J153">
        <f t="shared" ref="J153:J161" si="25">MAX(L153:BT153)</f>
        <v>2024</v>
      </c>
      <c r="K153" s="2" t="str">
        <f t="shared" ref="K153:K161" si="26">IF(J153-I153+1-COUNTA(L153:BT153)=0, "-", "Yes")</f>
        <v>-</v>
      </c>
      <c r="AA153">
        <v>1985</v>
      </c>
      <c r="AB153">
        <v>1986</v>
      </c>
      <c r="AC153">
        <v>1987</v>
      </c>
      <c r="AD153">
        <v>1988</v>
      </c>
      <c r="AE153">
        <v>1989</v>
      </c>
      <c r="AF153">
        <v>1990</v>
      </c>
      <c r="AG153">
        <v>1991</v>
      </c>
      <c r="AH153">
        <v>1992</v>
      </c>
      <c r="AI153">
        <v>1993</v>
      </c>
      <c r="AJ153">
        <v>1994</v>
      </c>
      <c r="AK153">
        <v>1995</v>
      </c>
      <c r="AL153">
        <v>1996</v>
      </c>
      <c r="AM153">
        <v>1997</v>
      </c>
      <c r="AN153">
        <v>1998</v>
      </c>
      <c r="AO153">
        <v>1999</v>
      </c>
      <c r="AP153">
        <v>2000</v>
      </c>
      <c r="AQ153">
        <v>2001</v>
      </c>
      <c r="AR153">
        <v>2002</v>
      </c>
      <c r="AS153">
        <v>2003</v>
      </c>
      <c r="AT153">
        <v>2004</v>
      </c>
      <c r="AU153">
        <v>2005</v>
      </c>
      <c r="AV153">
        <v>2006</v>
      </c>
      <c r="AW153">
        <v>2007</v>
      </c>
      <c r="AX153">
        <v>2008</v>
      </c>
      <c r="AY153">
        <v>2009</v>
      </c>
      <c r="AZ153">
        <v>2010</v>
      </c>
      <c r="BA153">
        <v>2011</v>
      </c>
      <c r="BB153">
        <v>2012</v>
      </c>
      <c r="BC153">
        <v>2013</v>
      </c>
      <c r="BD153">
        <v>2014</v>
      </c>
      <c r="BE153">
        <v>2015</v>
      </c>
      <c r="BF153">
        <v>2016</v>
      </c>
      <c r="BG153">
        <v>2017</v>
      </c>
      <c r="BH153">
        <v>2018</v>
      </c>
      <c r="BI153">
        <v>2019</v>
      </c>
      <c r="BJ153">
        <v>2020</v>
      </c>
      <c r="BK153">
        <v>2021</v>
      </c>
      <c r="BL153">
        <v>2022</v>
      </c>
      <c r="BM153">
        <v>2023</v>
      </c>
      <c r="BN153">
        <v>2024</v>
      </c>
    </row>
    <row r="154" spans="1:66" ht="15" customHeight="1" x14ac:dyDescent="0.25">
      <c r="A154" t="s">
        <v>1229</v>
      </c>
      <c r="C154" s="60"/>
      <c r="D154" t="s">
        <v>49</v>
      </c>
      <c r="E154" s="45" t="s">
        <v>50</v>
      </c>
      <c r="G154" s="45" t="s">
        <v>50</v>
      </c>
      <c r="H154" s="45" t="s">
        <v>1560</v>
      </c>
      <c r="I154">
        <f t="shared" si="24"/>
        <v>1985</v>
      </c>
      <c r="J154">
        <f t="shared" si="25"/>
        <v>2024</v>
      </c>
      <c r="K154" s="2" t="str">
        <f t="shared" si="26"/>
        <v>-</v>
      </c>
      <c r="AA154">
        <v>1985</v>
      </c>
      <c r="AB154">
        <v>1986</v>
      </c>
      <c r="AC154">
        <v>1987</v>
      </c>
      <c r="AD154">
        <v>1988</v>
      </c>
      <c r="AE154">
        <v>1989</v>
      </c>
      <c r="AF154">
        <v>1990</v>
      </c>
      <c r="AG154">
        <v>1991</v>
      </c>
      <c r="AH154">
        <v>1992</v>
      </c>
      <c r="AI154">
        <v>1993</v>
      </c>
      <c r="AJ154">
        <v>1994</v>
      </c>
      <c r="AK154">
        <v>1995</v>
      </c>
      <c r="AL154">
        <v>1996</v>
      </c>
      <c r="AM154">
        <v>1997</v>
      </c>
      <c r="AN154">
        <v>1998</v>
      </c>
      <c r="AO154">
        <v>1999</v>
      </c>
      <c r="AP154">
        <v>2000</v>
      </c>
      <c r="AQ154">
        <v>2001</v>
      </c>
      <c r="AR154">
        <v>2002</v>
      </c>
      <c r="AS154">
        <v>2003</v>
      </c>
      <c r="AT154">
        <v>2004</v>
      </c>
      <c r="AU154">
        <v>2005</v>
      </c>
      <c r="AV154">
        <v>2006</v>
      </c>
      <c r="AW154">
        <v>2007</v>
      </c>
      <c r="AX154">
        <v>2008</v>
      </c>
      <c r="AY154">
        <v>2009</v>
      </c>
      <c r="AZ154">
        <v>2010</v>
      </c>
      <c r="BA154">
        <v>2011</v>
      </c>
      <c r="BB154">
        <v>2012</v>
      </c>
      <c r="BC154">
        <v>2013</v>
      </c>
      <c r="BD154">
        <v>2014</v>
      </c>
      <c r="BE154">
        <v>2015</v>
      </c>
      <c r="BF154">
        <v>2016</v>
      </c>
      <c r="BG154">
        <v>2017</v>
      </c>
      <c r="BH154">
        <v>2018</v>
      </c>
      <c r="BI154">
        <v>2019</v>
      </c>
      <c r="BJ154">
        <v>2020</v>
      </c>
      <c r="BK154">
        <v>2021</v>
      </c>
      <c r="BL154">
        <v>2022</v>
      </c>
      <c r="BM154">
        <v>2023</v>
      </c>
      <c r="BN154">
        <v>2024</v>
      </c>
    </row>
    <row r="155" spans="1:66" ht="15" customHeight="1" x14ac:dyDescent="0.25">
      <c r="A155" t="s">
        <v>1229</v>
      </c>
      <c r="C155" s="60"/>
      <c r="D155" t="s">
        <v>21</v>
      </c>
      <c r="E155" s="45" t="s">
        <v>733</v>
      </c>
      <c r="F155" s="7" t="s">
        <v>1303</v>
      </c>
      <c r="G155" s="45" t="s">
        <v>733</v>
      </c>
      <c r="H155" s="45" t="s">
        <v>1533</v>
      </c>
      <c r="I155">
        <f t="shared" si="24"/>
        <v>1985</v>
      </c>
      <c r="J155">
        <f t="shared" si="25"/>
        <v>2024</v>
      </c>
      <c r="K155" s="2" t="str">
        <f t="shared" si="26"/>
        <v>-</v>
      </c>
      <c r="AA155">
        <v>1985</v>
      </c>
      <c r="AB155">
        <v>1986</v>
      </c>
      <c r="AC155">
        <v>1987</v>
      </c>
      <c r="AD155">
        <v>1988</v>
      </c>
      <c r="AE155">
        <v>1989</v>
      </c>
      <c r="AF155">
        <v>1990</v>
      </c>
      <c r="AG155">
        <v>1991</v>
      </c>
      <c r="AH155">
        <v>1992</v>
      </c>
      <c r="AI155">
        <v>1993</v>
      </c>
      <c r="AJ155">
        <v>1994</v>
      </c>
      <c r="AK155">
        <v>1995</v>
      </c>
      <c r="AL155">
        <v>1996</v>
      </c>
      <c r="AM155">
        <v>1997</v>
      </c>
      <c r="AN155">
        <v>1998</v>
      </c>
      <c r="AO155">
        <v>1999</v>
      </c>
      <c r="AP155">
        <v>2000</v>
      </c>
      <c r="AQ155">
        <v>2001</v>
      </c>
      <c r="AR155">
        <v>2002</v>
      </c>
      <c r="AS155">
        <v>2003</v>
      </c>
      <c r="AT155">
        <v>2004</v>
      </c>
      <c r="AU155">
        <v>2005</v>
      </c>
      <c r="AV155">
        <v>2006</v>
      </c>
      <c r="AW155">
        <v>2007</v>
      </c>
      <c r="AX155">
        <v>2008</v>
      </c>
      <c r="AY155">
        <v>2009</v>
      </c>
      <c r="AZ155">
        <v>2010</v>
      </c>
      <c r="BA155">
        <v>2011</v>
      </c>
      <c r="BB155">
        <v>2012</v>
      </c>
      <c r="BC155">
        <v>2013</v>
      </c>
      <c r="BD155">
        <v>2014</v>
      </c>
      <c r="BE155">
        <v>2015</v>
      </c>
      <c r="BF155">
        <v>2016</v>
      </c>
      <c r="BG155">
        <v>2017</v>
      </c>
      <c r="BH155">
        <v>2018</v>
      </c>
      <c r="BI155">
        <v>2019</v>
      </c>
      <c r="BJ155">
        <v>2020</v>
      </c>
      <c r="BK155">
        <v>2021</v>
      </c>
      <c r="BL155">
        <v>2022</v>
      </c>
      <c r="BM155">
        <v>2023</v>
      </c>
      <c r="BN155">
        <v>2024</v>
      </c>
    </row>
    <row r="156" spans="1:66" ht="15" customHeight="1" x14ac:dyDescent="0.25">
      <c r="A156" t="s">
        <v>1229</v>
      </c>
      <c r="C156" s="60"/>
      <c r="D156" t="s">
        <v>2450</v>
      </c>
      <c r="E156" s="45" t="s">
        <v>2820</v>
      </c>
      <c r="F156" s="7"/>
      <c r="G156" s="45" t="s">
        <v>2820</v>
      </c>
      <c r="H156" s="45"/>
      <c r="I156">
        <f t="shared" si="24"/>
        <v>1985</v>
      </c>
      <c r="J156">
        <f t="shared" si="25"/>
        <v>2024</v>
      </c>
      <c r="K156" s="2" t="str">
        <f t="shared" si="26"/>
        <v>-</v>
      </c>
      <c r="AA156">
        <v>1985</v>
      </c>
      <c r="AB156">
        <v>1986</v>
      </c>
      <c r="AC156">
        <v>1987</v>
      </c>
      <c r="AD156">
        <v>1988</v>
      </c>
      <c r="AE156">
        <v>1989</v>
      </c>
      <c r="AF156">
        <v>1990</v>
      </c>
      <c r="AG156">
        <v>1991</v>
      </c>
      <c r="AH156">
        <v>1992</v>
      </c>
      <c r="AI156">
        <v>1993</v>
      </c>
      <c r="AJ156">
        <v>1994</v>
      </c>
      <c r="AK156">
        <v>1995</v>
      </c>
      <c r="AL156">
        <v>1996</v>
      </c>
      <c r="AM156">
        <v>1997</v>
      </c>
      <c r="AN156">
        <v>1998</v>
      </c>
      <c r="AO156">
        <v>1999</v>
      </c>
      <c r="AP156">
        <v>2000</v>
      </c>
      <c r="AQ156">
        <v>2001</v>
      </c>
      <c r="AR156">
        <v>2002</v>
      </c>
      <c r="AS156">
        <v>2003</v>
      </c>
      <c r="AT156">
        <v>2004</v>
      </c>
      <c r="AU156">
        <v>2005</v>
      </c>
      <c r="AV156">
        <v>2006</v>
      </c>
      <c r="AW156">
        <v>2007</v>
      </c>
      <c r="AX156">
        <v>2008</v>
      </c>
      <c r="AY156">
        <v>2009</v>
      </c>
      <c r="AZ156">
        <v>2010</v>
      </c>
      <c r="BA156">
        <v>2011</v>
      </c>
      <c r="BB156">
        <v>2012</v>
      </c>
      <c r="BC156">
        <v>2013</v>
      </c>
      <c r="BD156">
        <v>2014</v>
      </c>
      <c r="BE156">
        <v>2015</v>
      </c>
      <c r="BF156">
        <v>2016</v>
      </c>
      <c r="BG156">
        <v>2017</v>
      </c>
      <c r="BH156">
        <v>2018</v>
      </c>
      <c r="BI156">
        <v>2019</v>
      </c>
      <c r="BJ156">
        <v>2020</v>
      </c>
      <c r="BK156">
        <v>2021</v>
      </c>
      <c r="BL156">
        <v>2022</v>
      </c>
      <c r="BM156">
        <v>2023</v>
      </c>
      <c r="BN156">
        <v>2024</v>
      </c>
    </row>
    <row r="157" spans="1:66" ht="15" customHeight="1" x14ac:dyDescent="0.25">
      <c r="A157" t="s">
        <v>1229</v>
      </c>
      <c r="C157" s="60"/>
      <c r="D157" t="s">
        <v>957</v>
      </c>
      <c r="E157" s="45" t="s">
        <v>958</v>
      </c>
      <c r="G157" s="45"/>
      <c r="H157" s="45"/>
      <c r="I157">
        <f t="shared" si="24"/>
        <v>1985</v>
      </c>
      <c r="J157">
        <f t="shared" si="25"/>
        <v>2024</v>
      </c>
      <c r="K157" s="2" t="str">
        <f t="shared" si="26"/>
        <v>-</v>
      </c>
      <c r="AA157">
        <v>1985</v>
      </c>
      <c r="AB157">
        <v>1986</v>
      </c>
      <c r="AC157">
        <v>1987</v>
      </c>
      <c r="AD157">
        <v>1988</v>
      </c>
      <c r="AE157">
        <v>1989</v>
      </c>
      <c r="AF157">
        <v>1990</v>
      </c>
      <c r="AG157">
        <v>1991</v>
      </c>
      <c r="AH157">
        <v>1992</v>
      </c>
      <c r="AI157">
        <v>1993</v>
      </c>
      <c r="AJ157">
        <v>1994</v>
      </c>
      <c r="AK157">
        <v>1995</v>
      </c>
      <c r="AL157">
        <v>1996</v>
      </c>
      <c r="AM157">
        <v>1997</v>
      </c>
      <c r="AN157">
        <v>1998</v>
      </c>
      <c r="AO157">
        <v>1999</v>
      </c>
      <c r="AP157">
        <v>2000</v>
      </c>
      <c r="AQ157">
        <v>2001</v>
      </c>
      <c r="AR157">
        <v>2002</v>
      </c>
      <c r="AS157">
        <v>2003</v>
      </c>
      <c r="AT157">
        <v>2004</v>
      </c>
      <c r="AU157">
        <v>2005</v>
      </c>
      <c r="AV157">
        <v>2006</v>
      </c>
      <c r="AW157">
        <v>2007</v>
      </c>
      <c r="AX157">
        <v>2008</v>
      </c>
      <c r="AY157">
        <v>2009</v>
      </c>
      <c r="AZ157">
        <v>2010</v>
      </c>
      <c r="BA157">
        <v>2011</v>
      </c>
      <c r="BB157">
        <v>2012</v>
      </c>
      <c r="BC157">
        <v>2013</v>
      </c>
      <c r="BD157">
        <v>2014</v>
      </c>
      <c r="BE157">
        <v>2015</v>
      </c>
      <c r="BF157">
        <v>2016</v>
      </c>
      <c r="BG157">
        <v>2017</v>
      </c>
      <c r="BH157">
        <v>2018</v>
      </c>
      <c r="BI157">
        <v>2019</v>
      </c>
      <c r="BJ157">
        <v>2020</v>
      </c>
      <c r="BK157">
        <v>2021</v>
      </c>
      <c r="BL157">
        <v>2022</v>
      </c>
      <c r="BM157">
        <v>2023</v>
      </c>
      <c r="BN157">
        <v>2024</v>
      </c>
    </row>
    <row r="158" spans="1:66" ht="15" customHeight="1" x14ac:dyDescent="0.25">
      <c r="A158" t="s">
        <v>1229</v>
      </c>
      <c r="C158" s="60"/>
      <c r="D158" s="15" t="s">
        <v>2053</v>
      </c>
      <c r="E158" s="47" t="s">
        <v>2054</v>
      </c>
      <c r="G158" s="45"/>
      <c r="H158" s="45"/>
      <c r="I158">
        <f t="shared" si="24"/>
        <v>2004</v>
      </c>
      <c r="J158">
        <f t="shared" si="25"/>
        <v>2024</v>
      </c>
      <c r="K158" s="2" t="str">
        <f t="shared" si="26"/>
        <v>-</v>
      </c>
      <c r="AT158">
        <v>2004</v>
      </c>
      <c r="AU158">
        <v>2005</v>
      </c>
      <c r="AV158">
        <v>2006</v>
      </c>
      <c r="AW158">
        <v>2007</v>
      </c>
      <c r="AX158">
        <v>2008</v>
      </c>
      <c r="AY158">
        <v>2009</v>
      </c>
      <c r="AZ158">
        <v>2010</v>
      </c>
      <c r="BA158">
        <v>2011</v>
      </c>
      <c r="BB158">
        <v>2012</v>
      </c>
      <c r="BC158">
        <v>2013</v>
      </c>
      <c r="BD158">
        <v>2014</v>
      </c>
      <c r="BE158">
        <v>2015</v>
      </c>
      <c r="BF158">
        <v>2016</v>
      </c>
      <c r="BG158">
        <v>2017</v>
      </c>
      <c r="BH158">
        <v>2018</v>
      </c>
      <c r="BI158">
        <v>2019</v>
      </c>
      <c r="BJ158">
        <v>2020</v>
      </c>
      <c r="BK158">
        <v>2021</v>
      </c>
      <c r="BL158">
        <v>2022</v>
      </c>
      <c r="BM158">
        <v>2023</v>
      </c>
      <c r="BN158">
        <v>2024</v>
      </c>
    </row>
    <row r="159" spans="1:66" ht="15" customHeight="1" x14ac:dyDescent="0.25">
      <c r="A159" t="s">
        <v>1229</v>
      </c>
      <c r="C159" s="60"/>
      <c r="D159" t="s">
        <v>959</v>
      </c>
      <c r="E159" s="45" t="s">
        <v>960</v>
      </c>
      <c r="G159" s="45"/>
      <c r="H159" s="45"/>
      <c r="I159">
        <f t="shared" si="24"/>
        <v>1985</v>
      </c>
      <c r="J159">
        <f t="shared" si="25"/>
        <v>2024</v>
      </c>
      <c r="K159" s="2" t="str">
        <f t="shared" si="26"/>
        <v>-</v>
      </c>
      <c r="AA159">
        <v>1985</v>
      </c>
      <c r="AB159">
        <v>1986</v>
      </c>
      <c r="AC159">
        <v>1987</v>
      </c>
      <c r="AD159">
        <v>1988</v>
      </c>
      <c r="AE159">
        <v>1989</v>
      </c>
      <c r="AF159">
        <v>1990</v>
      </c>
      <c r="AG159">
        <v>1991</v>
      </c>
      <c r="AH159">
        <v>1992</v>
      </c>
      <c r="AI159">
        <v>1993</v>
      </c>
      <c r="AJ159">
        <v>1994</v>
      </c>
      <c r="AK159">
        <v>1995</v>
      </c>
      <c r="AL159">
        <v>1996</v>
      </c>
      <c r="AM159">
        <v>1997</v>
      </c>
      <c r="AN159">
        <v>1998</v>
      </c>
      <c r="AO159">
        <v>1999</v>
      </c>
      <c r="AP159">
        <v>2000</v>
      </c>
      <c r="AQ159">
        <v>2001</v>
      </c>
      <c r="AR159">
        <v>2002</v>
      </c>
      <c r="AS159">
        <v>2003</v>
      </c>
      <c r="AT159">
        <v>2004</v>
      </c>
      <c r="AU159">
        <v>2005</v>
      </c>
      <c r="AV159">
        <v>2006</v>
      </c>
      <c r="AW159">
        <v>2007</v>
      </c>
      <c r="AX159">
        <v>2008</v>
      </c>
      <c r="AY159">
        <v>2009</v>
      </c>
      <c r="AZ159">
        <v>2010</v>
      </c>
      <c r="BA159">
        <v>2011</v>
      </c>
      <c r="BB159">
        <v>2012</v>
      </c>
      <c r="BC159">
        <v>2013</v>
      </c>
      <c r="BD159">
        <v>2014</v>
      </c>
      <c r="BE159">
        <v>2015</v>
      </c>
      <c r="BF159">
        <v>2016</v>
      </c>
      <c r="BG159">
        <v>2017</v>
      </c>
      <c r="BH159">
        <v>2018</v>
      </c>
      <c r="BI159">
        <v>2019</v>
      </c>
      <c r="BJ159">
        <v>2020</v>
      </c>
      <c r="BK159">
        <v>2021</v>
      </c>
      <c r="BL159">
        <v>2022</v>
      </c>
      <c r="BM159">
        <v>2023</v>
      </c>
      <c r="BN159">
        <v>2024</v>
      </c>
    </row>
    <row r="160" spans="1:66" ht="15" customHeight="1" x14ac:dyDescent="0.25">
      <c r="A160" t="s">
        <v>1229</v>
      </c>
      <c r="C160" s="60"/>
      <c r="D160" t="s">
        <v>757</v>
      </c>
      <c r="E160" s="45" t="s">
        <v>758</v>
      </c>
      <c r="G160" s="45" t="s">
        <v>758</v>
      </c>
      <c r="H160" s="45" t="s">
        <v>1561</v>
      </c>
      <c r="I160">
        <f t="shared" si="24"/>
        <v>1985</v>
      </c>
      <c r="J160">
        <f t="shared" si="25"/>
        <v>2003</v>
      </c>
      <c r="K160" s="2" t="str">
        <f t="shared" si="26"/>
        <v>-</v>
      </c>
      <c r="AA160">
        <v>1985</v>
      </c>
      <c r="AB160">
        <v>1986</v>
      </c>
      <c r="AC160">
        <v>1987</v>
      </c>
      <c r="AD160">
        <v>1988</v>
      </c>
      <c r="AE160">
        <v>1989</v>
      </c>
      <c r="AF160">
        <v>1990</v>
      </c>
      <c r="AG160">
        <v>1991</v>
      </c>
      <c r="AH160">
        <v>1992</v>
      </c>
      <c r="AI160">
        <v>1993</v>
      </c>
      <c r="AJ160">
        <v>1994</v>
      </c>
      <c r="AK160">
        <v>1995</v>
      </c>
      <c r="AL160">
        <v>1996</v>
      </c>
      <c r="AM160">
        <v>1997</v>
      </c>
      <c r="AN160">
        <v>1998</v>
      </c>
      <c r="AO160">
        <v>1999</v>
      </c>
      <c r="AP160">
        <v>2000</v>
      </c>
      <c r="AQ160">
        <v>2001</v>
      </c>
      <c r="AR160">
        <v>2002</v>
      </c>
      <c r="AS160">
        <v>2003</v>
      </c>
    </row>
    <row r="161" spans="1:66" ht="15" customHeight="1" x14ac:dyDescent="0.25">
      <c r="A161" t="s">
        <v>1229</v>
      </c>
      <c r="C161" s="60"/>
      <c r="D161" t="s">
        <v>876</v>
      </c>
      <c r="E161" s="45" t="s">
        <v>2824</v>
      </c>
      <c r="G161" s="45" t="s">
        <v>876</v>
      </c>
      <c r="H161" s="45" t="s">
        <v>876</v>
      </c>
      <c r="I161">
        <f t="shared" si="24"/>
        <v>2004</v>
      </c>
      <c r="J161">
        <f t="shared" si="25"/>
        <v>2024</v>
      </c>
      <c r="K161" s="2" t="str">
        <f t="shared" si="26"/>
        <v>-</v>
      </c>
      <c r="AT161">
        <v>2004</v>
      </c>
      <c r="AU161">
        <v>2005</v>
      </c>
      <c r="AV161">
        <v>2006</v>
      </c>
      <c r="AW161">
        <v>2007</v>
      </c>
      <c r="AX161">
        <v>2008</v>
      </c>
      <c r="AY161">
        <v>2009</v>
      </c>
      <c r="AZ161">
        <v>2010</v>
      </c>
      <c r="BA161">
        <v>2011</v>
      </c>
      <c r="BB161">
        <v>2012</v>
      </c>
      <c r="BC161">
        <v>2013</v>
      </c>
      <c r="BD161">
        <v>2014</v>
      </c>
      <c r="BE161">
        <v>2015</v>
      </c>
      <c r="BF161">
        <v>2016</v>
      </c>
      <c r="BG161">
        <v>2017</v>
      </c>
      <c r="BH161">
        <v>2018</v>
      </c>
      <c r="BI161">
        <v>2019</v>
      </c>
      <c r="BJ161">
        <v>2020</v>
      </c>
      <c r="BK161">
        <v>2021</v>
      </c>
      <c r="BL161">
        <v>2022</v>
      </c>
      <c r="BM161">
        <v>2023</v>
      </c>
      <c r="BN161">
        <v>2024</v>
      </c>
    </row>
    <row r="162" spans="1:66" ht="15" customHeight="1" x14ac:dyDescent="0.25">
      <c r="C162" s="63"/>
      <c r="E162" s="45"/>
      <c r="G162" s="45"/>
      <c r="H162" s="45"/>
    </row>
    <row r="163" spans="1:66" ht="15" customHeight="1" x14ac:dyDescent="0.25">
      <c r="A163" t="s">
        <v>2825</v>
      </c>
      <c r="B163" s="1" t="str">
        <f>A163&amp;J163</f>
        <v>BEFADR2024</v>
      </c>
      <c r="C163" s="77"/>
      <c r="D163" t="s">
        <v>2821</v>
      </c>
      <c r="E163" s="45" t="s">
        <v>2822</v>
      </c>
      <c r="F163" s="7" t="s">
        <v>1303</v>
      </c>
      <c r="G163" s="45"/>
      <c r="H163" s="45"/>
      <c r="J163">
        <f t="shared" ref="J163:J169" si="27">MAX(L163:BT163)</f>
        <v>2024</v>
      </c>
      <c r="BN163">
        <v>2024</v>
      </c>
    </row>
    <row r="164" spans="1:66" ht="15" customHeight="1" x14ac:dyDescent="0.25">
      <c r="A164" t="s">
        <v>2825</v>
      </c>
      <c r="C164" s="77"/>
      <c r="D164" t="s">
        <v>2827</v>
      </c>
      <c r="E164" s="45" t="s">
        <v>2828</v>
      </c>
      <c r="G164" s="45"/>
      <c r="H164" s="45"/>
      <c r="J164">
        <f t="shared" si="27"/>
        <v>2024</v>
      </c>
      <c r="BN164">
        <v>2024</v>
      </c>
    </row>
    <row r="165" spans="1:66" ht="15" customHeight="1" x14ac:dyDescent="0.25">
      <c r="A165" t="s">
        <v>2825</v>
      </c>
      <c r="C165" s="77"/>
      <c r="D165" t="s">
        <v>2829</v>
      </c>
      <c r="E165" s="45" t="s">
        <v>2830</v>
      </c>
      <c r="G165" s="45"/>
      <c r="H165" s="45"/>
      <c r="J165">
        <f t="shared" si="27"/>
        <v>2024</v>
      </c>
      <c r="BN165">
        <v>2024</v>
      </c>
    </row>
    <row r="166" spans="1:66" ht="15" customHeight="1" x14ac:dyDescent="0.25">
      <c r="A166" t="s">
        <v>2825</v>
      </c>
      <c r="C166" s="77"/>
      <c r="D166" t="s">
        <v>2831</v>
      </c>
      <c r="E166" s="45" t="s">
        <v>2832</v>
      </c>
      <c r="G166" s="45"/>
      <c r="H166" s="45"/>
      <c r="J166">
        <f t="shared" si="27"/>
        <v>2024</v>
      </c>
      <c r="BN166">
        <v>2024</v>
      </c>
    </row>
    <row r="167" spans="1:66" ht="15" customHeight="1" x14ac:dyDescent="0.25">
      <c r="A167" t="s">
        <v>2825</v>
      </c>
      <c r="C167" s="77"/>
      <c r="D167" t="s">
        <v>33</v>
      </c>
      <c r="E167" s="45" t="s">
        <v>121</v>
      </c>
      <c r="F167" s="7" t="s">
        <v>1303</v>
      </c>
      <c r="G167" s="45"/>
      <c r="H167" s="45"/>
      <c r="J167">
        <f t="shared" si="27"/>
        <v>2024</v>
      </c>
      <c r="BN167">
        <v>2024</v>
      </c>
    </row>
    <row r="168" spans="1:66" ht="15" customHeight="1" x14ac:dyDescent="0.25">
      <c r="A168" t="s">
        <v>2825</v>
      </c>
      <c r="C168" s="77"/>
      <c r="D168" t="s">
        <v>47</v>
      </c>
      <c r="E168" s="45" t="s">
        <v>48</v>
      </c>
      <c r="G168" s="45"/>
      <c r="H168" s="45"/>
      <c r="J168">
        <f t="shared" si="27"/>
        <v>2024</v>
      </c>
      <c r="BN168">
        <v>2024</v>
      </c>
    </row>
    <row r="169" spans="1:66" ht="15" customHeight="1" x14ac:dyDescent="0.25">
      <c r="A169" t="s">
        <v>2825</v>
      </c>
      <c r="C169" s="77"/>
      <c r="D169" t="s">
        <v>62</v>
      </c>
      <c r="E169" s="45" t="s">
        <v>2118</v>
      </c>
      <c r="F169" s="7" t="s">
        <v>1303</v>
      </c>
      <c r="G169" s="45"/>
      <c r="H169" s="45"/>
      <c r="J169">
        <f t="shared" si="27"/>
        <v>2024</v>
      </c>
      <c r="BN169">
        <v>2024</v>
      </c>
    </row>
    <row r="170" spans="1:66" ht="15" customHeight="1" x14ac:dyDescent="0.25">
      <c r="C170" s="63"/>
      <c r="E170" s="45"/>
      <c r="G170" s="45"/>
      <c r="H170" s="45"/>
    </row>
    <row r="171" spans="1:66" ht="15" customHeight="1" x14ac:dyDescent="0.25">
      <c r="A171" t="s">
        <v>2826</v>
      </c>
      <c r="B171" s="1" t="str">
        <f>A171&amp;J171</f>
        <v>BEFBOP2024</v>
      </c>
      <c r="C171" s="77"/>
      <c r="D171" t="s">
        <v>2821</v>
      </c>
      <c r="E171" s="45" t="s">
        <v>2822</v>
      </c>
      <c r="F171" s="7" t="s">
        <v>1303</v>
      </c>
      <c r="G171" s="45"/>
      <c r="H171" s="45"/>
      <c r="J171">
        <f t="shared" ref="J171:J176" si="28">MAX(L171:BT171)</f>
        <v>2024</v>
      </c>
      <c r="BN171">
        <v>2024</v>
      </c>
    </row>
    <row r="172" spans="1:66" ht="15" customHeight="1" x14ac:dyDescent="0.25">
      <c r="A172" t="s">
        <v>2826</v>
      </c>
      <c r="C172" s="77"/>
      <c r="D172" t="s">
        <v>2833</v>
      </c>
      <c r="E172" s="45" t="s">
        <v>2834</v>
      </c>
      <c r="G172" s="45"/>
      <c r="H172" s="45"/>
      <c r="J172">
        <f t="shared" si="28"/>
        <v>2024</v>
      </c>
      <c r="BN172">
        <v>2024</v>
      </c>
    </row>
    <row r="173" spans="1:66" ht="15" customHeight="1" x14ac:dyDescent="0.25">
      <c r="A173" t="s">
        <v>2826</v>
      </c>
      <c r="C173" s="77"/>
      <c r="D173" t="s">
        <v>2835</v>
      </c>
      <c r="E173" s="45" t="s">
        <v>2836</v>
      </c>
      <c r="G173" s="45"/>
      <c r="H173" s="45"/>
      <c r="J173">
        <f t="shared" si="28"/>
        <v>2024</v>
      </c>
      <c r="BN173">
        <v>2024</v>
      </c>
    </row>
    <row r="174" spans="1:66" ht="15" customHeight="1" x14ac:dyDescent="0.25">
      <c r="A174" t="s">
        <v>2826</v>
      </c>
      <c r="C174" s="77"/>
      <c r="D174" t="s">
        <v>947</v>
      </c>
      <c r="E174" s="45" t="s">
        <v>948</v>
      </c>
      <c r="G174" s="45"/>
      <c r="H174" s="45"/>
      <c r="J174">
        <f t="shared" si="28"/>
        <v>2024</v>
      </c>
      <c r="BN174">
        <v>2024</v>
      </c>
    </row>
    <row r="175" spans="1:66" ht="15" customHeight="1" x14ac:dyDescent="0.25">
      <c r="A175" t="s">
        <v>2826</v>
      </c>
      <c r="C175" s="77"/>
      <c r="D175" t="s">
        <v>2837</v>
      </c>
      <c r="E175" s="45" t="s">
        <v>2838</v>
      </c>
      <c r="G175" s="45"/>
      <c r="H175" s="45"/>
      <c r="J175">
        <f t="shared" si="28"/>
        <v>2024</v>
      </c>
      <c r="BN175">
        <v>2024</v>
      </c>
    </row>
    <row r="176" spans="1:66" ht="15" customHeight="1" x14ac:dyDescent="0.25">
      <c r="A176" t="s">
        <v>2826</v>
      </c>
      <c r="C176" s="77"/>
      <c r="D176" t="s">
        <v>21</v>
      </c>
      <c r="E176" s="45" t="s">
        <v>733</v>
      </c>
      <c r="F176" s="7" t="s">
        <v>1303</v>
      </c>
      <c r="G176" s="45"/>
      <c r="H176" s="45"/>
      <c r="J176">
        <f t="shared" si="28"/>
        <v>2024</v>
      </c>
      <c r="BN176">
        <v>2024</v>
      </c>
    </row>
    <row r="177" spans="1:66" ht="15" customHeight="1" x14ac:dyDescent="0.25">
      <c r="C177" s="63"/>
      <c r="E177" s="45"/>
      <c r="F177" s="7"/>
      <c r="G177" s="45"/>
      <c r="H177" s="45"/>
    </row>
    <row r="178" spans="1:66" ht="15" customHeight="1" x14ac:dyDescent="0.25">
      <c r="A178" t="s">
        <v>3022</v>
      </c>
      <c r="B178" s="1" t="str">
        <f>A178&amp;MIN(I178:I207)&amp;"(-"&amp;MAX(J178:J207)&amp;")"</f>
        <v>BFL2008(-2024)</v>
      </c>
      <c r="C178" s="74"/>
      <c r="D178" t="s">
        <v>3023</v>
      </c>
      <c r="E178" s="45" t="s">
        <v>3052</v>
      </c>
      <c r="F178" s="7"/>
      <c r="G178" s="45"/>
      <c r="H178" s="45"/>
      <c r="I178">
        <f t="shared" ref="I178:I207" si="29">MIN(L178:BT178)</f>
        <v>2008</v>
      </c>
      <c r="J178">
        <f>MAX(L178:BT178)</f>
        <v>2024</v>
      </c>
      <c r="AX178">
        <v>2008</v>
      </c>
      <c r="AY178">
        <v>2009</v>
      </c>
      <c r="AZ178">
        <v>2010</v>
      </c>
      <c r="BA178">
        <v>2011</v>
      </c>
      <c r="BB178">
        <v>2012</v>
      </c>
      <c r="BC178">
        <v>2013</v>
      </c>
      <c r="BD178">
        <v>2014</v>
      </c>
      <c r="BE178">
        <v>2015</v>
      </c>
      <c r="BF178">
        <v>2016</v>
      </c>
      <c r="BG178">
        <v>2017</v>
      </c>
      <c r="BH178">
        <v>2018</v>
      </c>
      <c r="BI178">
        <v>2019</v>
      </c>
      <c r="BJ178">
        <v>2020</v>
      </c>
      <c r="BK178">
        <v>2021</v>
      </c>
      <c r="BL178">
        <v>2022</v>
      </c>
      <c r="BM178">
        <v>2023</v>
      </c>
      <c r="BN178">
        <v>2024</v>
      </c>
    </row>
    <row r="179" spans="1:66" ht="15" customHeight="1" x14ac:dyDescent="0.25">
      <c r="A179" t="s">
        <v>3022</v>
      </c>
      <c r="C179" s="75"/>
      <c r="D179" s="67" t="s">
        <v>3024</v>
      </c>
      <c r="E179" s="45" t="s">
        <v>2249</v>
      </c>
      <c r="F179" s="7"/>
      <c r="G179" s="45"/>
      <c r="H179" s="45"/>
      <c r="I179">
        <f t="shared" si="29"/>
        <v>2008</v>
      </c>
      <c r="J179">
        <f t="shared" ref="J179:J207" si="30">MAX(L179:BT179)</f>
        <v>2024</v>
      </c>
      <c r="AX179">
        <v>2008</v>
      </c>
      <c r="AY179">
        <v>2009</v>
      </c>
      <c r="AZ179">
        <v>2010</v>
      </c>
      <c r="BA179">
        <v>2011</v>
      </c>
      <c r="BB179">
        <v>2012</v>
      </c>
      <c r="BC179">
        <v>2013</v>
      </c>
      <c r="BD179">
        <v>2014</v>
      </c>
      <c r="BE179">
        <v>2015</v>
      </c>
      <c r="BF179">
        <v>2016</v>
      </c>
      <c r="BG179">
        <v>2017</v>
      </c>
      <c r="BH179">
        <v>2018</v>
      </c>
      <c r="BI179">
        <v>2019</v>
      </c>
      <c r="BJ179">
        <v>2020</v>
      </c>
      <c r="BK179">
        <v>2021</v>
      </c>
      <c r="BL179">
        <v>2022</v>
      </c>
      <c r="BM179">
        <v>2023</v>
      </c>
      <c r="BN179">
        <v>2024</v>
      </c>
    </row>
    <row r="180" spans="1:66" ht="15" customHeight="1" x14ac:dyDescent="0.25">
      <c r="A180" t="s">
        <v>3022</v>
      </c>
      <c r="C180" s="75"/>
      <c r="D180" s="67" t="s">
        <v>3025</v>
      </c>
      <c r="E180" s="45" t="s">
        <v>3053</v>
      </c>
      <c r="F180" s="7"/>
      <c r="G180" s="45"/>
      <c r="H180" s="45"/>
      <c r="I180">
        <f t="shared" si="29"/>
        <v>2008</v>
      </c>
      <c r="J180">
        <f t="shared" si="30"/>
        <v>2024</v>
      </c>
      <c r="AX180">
        <v>2008</v>
      </c>
      <c r="AY180">
        <v>2009</v>
      </c>
      <c r="AZ180">
        <v>2010</v>
      </c>
      <c r="BA180">
        <v>2011</v>
      </c>
      <c r="BB180">
        <v>2012</v>
      </c>
      <c r="BC180">
        <v>2013</v>
      </c>
      <c r="BD180">
        <v>2014</v>
      </c>
      <c r="BE180">
        <v>2015</v>
      </c>
      <c r="BF180">
        <v>2016</v>
      </c>
      <c r="BG180">
        <v>2017</v>
      </c>
      <c r="BH180">
        <v>2018</v>
      </c>
      <c r="BI180">
        <v>2019</v>
      </c>
      <c r="BJ180">
        <v>2020</v>
      </c>
      <c r="BK180">
        <v>2021</v>
      </c>
      <c r="BL180">
        <v>2022</v>
      </c>
      <c r="BM180">
        <v>2023</v>
      </c>
      <c r="BN180">
        <v>2024</v>
      </c>
    </row>
    <row r="181" spans="1:66" ht="15" customHeight="1" x14ac:dyDescent="0.25">
      <c r="A181" t="s">
        <v>3022</v>
      </c>
      <c r="C181" s="75"/>
      <c r="D181" s="67" t="s">
        <v>3026</v>
      </c>
      <c r="E181" s="45" t="s">
        <v>3054</v>
      </c>
      <c r="F181" s="7"/>
      <c r="G181" s="45"/>
      <c r="H181" s="45"/>
      <c r="I181">
        <f t="shared" si="29"/>
        <v>2008</v>
      </c>
      <c r="J181">
        <f t="shared" si="30"/>
        <v>2024</v>
      </c>
      <c r="AX181">
        <v>2008</v>
      </c>
      <c r="AY181">
        <v>2009</v>
      </c>
      <c r="AZ181">
        <v>2010</v>
      </c>
      <c r="BA181">
        <v>2011</v>
      </c>
      <c r="BB181">
        <v>2012</v>
      </c>
      <c r="BC181">
        <v>2013</v>
      </c>
      <c r="BD181">
        <v>2014</v>
      </c>
      <c r="BE181">
        <v>2015</v>
      </c>
      <c r="BF181">
        <v>2016</v>
      </c>
      <c r="BG181">
        <v>2017</v>
      </c>
      <c r="BH181">
        <v>2018</v>
      </c>
      <c r="BI181">
        <v>2019</v>
      </c>
      <c r="BJ181">
        <v>2020</v>
      </c>
      <c r="BK181">
        <v>2021</v>
      </c>
      <c r="BL181">
        <v>2022</v>
      </c>
      <c r="BM181">
        <v>2023</v>
      </c>
      <c r="BN181">
        <v>2024</v>
      </c>
    </row>
    <row r="182" spans="1:66" ht="15" customHeight="1" x14ac:dyDescent="0.25">
      <c r="A182" t="s">
        <v>3022</v>
      </c>
      <c r="C182" s="75"/>
      <c r="D182" s="67" t="s">
        <v>3027</v>
      </c>
      <c r="E182" s="45" t="s">
        <v>3055</v>
      </c>
      <c r="F182" s="7"/>
      <c r="G182" s="45"/>
      <c r="H182" s="45"/>
      <c r="I182" s="15">
        <f t="shared" si="29"/>
        <v>2008</v>
      </c>
      <c r="J182">
        <f t="shared" si="30"/>
        <v>2024</v>
      </c>
      <c r="AX182">
        <v>2008</v>
      </c>
      <c r="AY182">
        <v>2009</v>
      </c>
      <c r="AZ182">
        <v>2010</v>
      </c>
      <c r="BA182">
        <v>2011</v>
      </c>
      <c r="BB182">
        <v>2012</v>
      </c>
      <c r="BC182">
        <v>2013</v>
      </c>
      <c r="BD182">
        <v>2014</v>
      </c>
      <c r="BE182">
        <v>2015</v>
      </c>
      <c r="BF182">
        <v>2016</v>
      </c>
      <c r="BG182">
        <v>2017</v>
      </c>
      <c r="BH182">
        <v>2018</v>
      </c>
      <c r="BI182">
        <v>2019</v>
      </c>
      <c r="BJ182">
        <v>2020</v>
      </c>
      <c r="BK182">
        <v>2021</v>
      </c>
      <c r="BL182">
        <v>2022</v>
      </c>
      <c r="BM182">
        <v>2023</v>
      </c>
      <c r="BN182">
        <v>2024</v>
      </c>
    </row>
    <row r="183" spans="1:66" ht="15" customHeight="1" x14ac:dyDescent="0.25">
      <c r="A183" t="s">
        <v>3022</v>
      </c>
      <c r="C183" s="75"/>
      <c r="D183" s="67" t="s">
        <v>3028</v>
      </c>
      <c r="E183" s="45" t="s">
        <v>3056</v>
      </c>
      <c r="F183" s="7"/>
      <c r="G183" s="45"/>
      <c r="H183" s="45"/>
      <c r="I183" s="15">
        <f t="shared" si="29"/>
        <v>2008</v>
      </c>
      <c r="J183">
        <f t="shared" si="30"/>
        <v>2024</v>
      </c>
      <c r="AX183">
        <v>2008</v>
      </c>
      <c r="AY183">
        <v>2009</v>
      </c>
      <c r="AZ183">
        <v>2010</v>
      </c>
      <c r="BA183">
        <v>2011</v>
      </c>
      <c r="BB183">
        <v>2012</v>
      </c>
      <c r="BC183">
        <v>2013</v>
      </c>
      <c r="BD183">
        <v>2014</v>
      </c>
      <c r="BE183">
        <v>2015</v>
      </c>
      <c r="BF183">
        <v>2016</v>
      </c>
      <c r="BG183">
        <v>2017</v>
      </c>
      <c r="BH183">
        <v>2018</v>
      </c>
      <c r="BI183">
        <v>2019</v>
      </c>
      <c r="BJ183">
        <v>2020</v>
      </c>
      <c r="BK183">
        <v>2021</v>
      </c>
      <c r="BL183">
        <v>2022</v>
      </c>
      <c r="BM183">
        <v>2023</v>
      </c>
      <c r="BN183">
        <v>2024</v>
      </c>
    </row>
    <row r="184" spans="1:66" ht="15" customHeight="1" x14ac:dyDescent="0.25">
      <c r="A184" t="s">
        <v>3022</v>
      </c>
      <c r="C184" s="75"/>
      <c r="D184" s="67" t="s">
        <v>3029</v>
      </c>
      <c r="E184" s="45" t="s">
        <v>3057</v>
      </c>
      <c r="F184" s="7"/>
      <c r="G184" s="45"/>
      <c r="H184" s="45"/>
      <c r="I184">
        <v>2018</v>
      </c>
      <c r="J184">
        <f t="shared" si="30"/>
        <v>2024</v>
      </c>
      <c r="AX184">
        <v>2008</v>
      </c>
      <c r="AY184">
        <v>2009</v>
      </c>
      <c r="AZ184">
        <v>2010</v>
      </c>
      <c r="BA184">
        <v>2011</v>
      </c>
      <c r="BB184">
        <v>2012</v>
      </c>
      <c r="BC184">
        <v>2013</v>
      </c>
      <c r="BD184">
        <v>2014</v>
      </c>
      <c r="BE184">
        <v>2015</v>
      </c>
      <c r="BF184">
        <v>2016</v>
      </c>
      <c r="BG184">
        <v>2017</v>
      </c>
      <c r="BH184">
        <v>2018</v>
      </c>
      <c r="BI184">
        <v>2019</v>
      </c>
      <c r="BJ184">
        <v>2020</v>
      </c>
      <c r="BK184">
        <v>2021</v>
      </c>
      <c r="BL184">
        <v>2022</v>
      </c>
      <c r="BM184">
        <v>2023</v>
      </c>
      <c r="BN184">
        <v>2024</v>
      </c>
    </row>
    <row r="185" spans="1:66" ht="15" customHeight="1" x14ac:dyDescent="0.25">
      <c r="A185" t="s">
        <v>3022</v>
      </c>
      <c r="C185" s="75"/>
      <c r="D185" s="67" t="s">
        <v>3030</v>
      </c>
      <c r="E185" s="45" t="s">
        <v>3058</v>
      </c>
      <c r="F185" s="7"/>
      <c r="G185" s="45"/>
      <c r="H185" s="45"/>
      <c r="I185">
        <f t="shared" si="29"/>
        <v>2008</v>
      </c>
      <c r="J185">
        <f t="shared" si="30"/>
        <v>2024</v>
      </c>
      <c r="AX185">
        <v>2008</v>
      </c>
      <c r="AY185">
        <v>2009</v>
      </c>
      <c r="AZ185">
        <v>2010</v>
      </c>
      <c r="BA185">
        <v>2011</v>
      </c>
      <c r="BB185">
        <v>2012</v>
      </c>
      <c r="BC185">
        <v>2013</v>
      </c>
      <c r="BD185">
        <v>2014</v>
      </c>
      <c r="BE185">
        <v>2015</v>
      </c>
      <c r="BF185">
        <v>2016</v>
      </c>
      <c r="BG185">
        <v>2017</v>
      </c>
      <c r="BH185">
        <v>2018</v>
      </c>
      <c r="BI185">
        <v>2019</v>
      </c>
      <c r="BJ185">
        <v>2020</v>
      </c>
      <c r="BK185">
        <v>2021</v>
      </c>
      <c r="BL185">
        <v>2022</v>
      </c>
      <c r="BM185">
        <v>2023</v>
      </c>
      <c r="BN185">
        <v>2024</v>
      </c>
    </row>
    <row r="186" spans="1:66" ht="15" customHeight="1" x14ac:dyDescent="0.25">
      <c r="A186" t="s">
        <v>3022</v>
      </c>
      <c r="C186" s="75"/>
      <c r="D186" s="67" t="s">
        <v>3031</v>
      </c>
      <c r="E186" s="45" t="s">
        <v>3059</v>
      </c>
      <c r="F186" s="7"/>
      <c r="G186" s="45"/>
      <c r="H186" s="45"/>
      <c r="I186">
        <f t="shared" si="29"/>
        <v>2008</v>
      </c>
      <c r="J186">
        <f t="shared" si="30"/>
        <v>2024</v>
      </c>
      <c r="AX186">
        <v>2008</v>
      </c>
      <c r="AY186">
        <v>2009</v>
      </c>
      <c r="AZ186">
        <v>2010</v>
      </c>
      <c r="BA186">
        <v>2011</v>
      </c>
      <c r="BB186">
        <v>2012</v>
      </c>
      <c r="BC186">
        <v>2013</v>
      </c>
      <c r="BD186">
        <v>2014</v>
      </c>
      <c r="BE186">
        <v>2015</v>
      </c>
      <c r="BF186">
        <v>2016</v>
      </c>
      <c r="BG186">
        <v>2017</v>
      </c>
      <c r="BH186">
        <v>2018</v>
      </c>
      <c r="BI186">
        <v>2019</v>
      </c>
      <c r="BJ186">
        <v>2020</v>
      </c>
      <c r="BK186">
        <v>2021</v>
      </c>
      <c r="BL186">
        <v>2022</v>
      </c>
      <c r="BM186">
        <v>2023</v>
      </c>
      <c r="BN186">
        <v>2024</v>
      </c>
    </row>
    <row r="187" spans="1:66" ht="15" customHeight="1" x14ac:dyDescent="0.25">
      <c r="A187" t="s">
        <v>3022</v>
      </c>
      <c r="C187" s="75"/>
      <c r="D187" s="67" t="s">
        <v>3032</v>
      </c>
      <c r="E187" s="45" t="s">
        <v>3060</v>
      </c>
      <c r="F187" s="7"/>
      <c r="G187" s="45"/>
      <c r="H187" s="45"/>
      <c r="I187">
        <f t="shared" si="29"/>
        <v>2008</v>
      </c>
      <c r="J187">
        <f t="shared" si="30"/>
        <v>2024</v>
      </c>
      <c r="AX187">
        <v>2008</v>
      </c>
      <c r="AY187">
        <v>2009</v>
      </c>
      <c r="AZ187">
        <v>2010</v>
      </c>
      <c r="BA187">
        <v>2011</v>
      </c>
      <c r="BB187">
        <v>2012</v>
      </c>
      <c r="BC187">
        <v>2013</v>
      </c>
      <c r="BD187">
        <v>2014</v>
      </c>
      <c r="BE187">
        <v>2015</v>
      </c>
      <c r="BF187">
        <v>2016</v>
      </c>
      <c r="BG187">
        <v>2017</v>
      </c>
      <c r="BH187">
        <v>2018</v>
      </c>
      <c r="BI187">
        <v>2019</v>
      </c>
      <c r="BJ187">
        <v>2020</v>
      </c>
      <c r="BK187">
        <v>2021</v>
      </c>
      <c r="BL187">
        <v>2022</v>
      </c>
      <c r="BM187">
        <v>2023</v>
      </c>
      <c r="BN187">
        <v>2024</v>
      </c>
    </row>
    <row r="188" spans="1:66" ht="15" customHeight="1" x14ac:dyDescent="0.25">
      <c r="A188" t="s">
        <v>3022</v>
      </c>
      <c r="C188" s="75"/>
      <c r="D188" s="67" t="s">
        <v>3033</v>
      </c>
      <c r="E188" s="45" t="s">
        <v>3061</v>
      </c>
      <c r="F188" s="7"/>
      <c r="G188" s="45"/>
      <c r="H188" s="45"/>
      <c r="I188">
        <f t="shared" si="29"/>
        <v>2008</v>
      </c>
      <c r="J188">
        <f t="shared" si="30"/>
        <v>2024</v>
      </c>
      <c r="AX188">
        <v>2008</v>
      </c>
      <c r="AY188">
        <v>2009</v>
      </c>
      <c r="AZ188">
        <v>2010</v>
      </c>
      <c r="BA188">
        <v>2011</v>
      </c>
      <c r="BB188">
        <v>2012</v>
      </c>
      <c r="BC188">
        <v>2013</v>
      </c>
      <c r="BD188">
        <v>2014</v>
      </c>
      <c r="BE188">
        <v>2015</v>
      </c>
      <c r="BF188">
        <v>2016</v>
      </c>
      <c r="BG188">
        <v>2017</v>
      </c>
      <c r="BH188">
        <v>2018</v>
      </c>
      <c r="BI188">
        <v>2019</v>
      </c>
      <c r="BJ188">
        <v>2020</v>
      </c>
      <c r="BK188">
        <v>2021</v>
      </c>
      <c r="BL188">
        <v>2022</v>
      </c>
      <c r="BM188">
        <v>2023</v>
      </c>
      <c r="BN188">
        <v>2024</v>
      </c>
    </row>
    <row r="189" spans="1:66" ht="15" customHeight="1" x14ac:dyDescent="0.25">
      <c r="A189" t="s">
        <v>3022</v>
      </c>
      <c r="C189" s="75"/>
      <c r="D189" s="67" t="s">
        <v>3034</v>
      </c>
      <c r="E189" s="45" t="s">
        <v>3062</v>
      </c>
      <c r="F189" s="7"/>
      <c r="G189" s="45"/>
      <c r="H189" s="45"/>
      <c r="I189">
        <f t="shared" si="29"/>
        <v>2008</v>
      </c>
      <c r="J189">
        <f t="shared" si="30"/>
        <v>2024</v>
      </c>
      <c r="AX189">
        <v>2008</v>
      </c>
      <c r="AY189">
        <v>2009</v>
      </c>
      <c r="AZ189">
        <v>2010</v>
      </c>
      <c r="BA189">
        <v>2011</v>
      </c>
      <c r="BB189">
        <v>2012</v>
      </c>
      <c r="BC189">
        <v>2013</v>
      </c>
      <c r="BD189">
        <v>2014</v>
      </c>
      <c r="BE189">
        <v>2015</v>
      </c>
      <c r="BF189">
        <v>2016</v>
      </c>
      <c r="BG189">
        <v>2017</v>
      </c>
      <c r="BH189">
        <v>2018</v>
      </c>
      <c r="BI189">
        <v>2019</v>
      </c>
      <c r="BJ189">
        <v>2020</v>
      </c>
      <c r="BK189">
        <v>2021</v>
      </c>
      <c r="BL189">
        <v>2022</v>
      </c>
      <c r="BM189">
        <v>2023</v>
      </c>
      <c r="BN189">
        <v>2024</v>
      </c>
    </row>
    <row r="190" spans="1:66" ht="15" customHeight="1" x14ac:dyDescent="0.25">
      <c r="A190" t="s">
        <v>3022</v>
      </c>
      <c r="C190" s="75"/>
      <c r="D190" s="67" t="s">
        <v>3035</v>
      </c>
      <c r="E190" s="45" t="s">
        <v>3063</v>
      </c>
      <c r="F190" s="7"/>
      <c r="G190" s="45"/>
      <c r="H190" s="45"/>
      <c r="I190">
        <f t="shared" si="29"/>
        <v>2008</v>
      </c>
      <c r="J190">
        <f t="shared" si="30"/>
        <v>2024</v>
      </c>
      <c r="AX190">
        <v>2008</v>
      </c>
      <c r="AY190">
        <v>2009</v>
      </c>
      <c r="AZ190">
        <v>2010</v>
      </c>
      <c r="BA190">
        <v>2011</v>
      </c>
      <c r="BB190">
        <v>2012</v>
      </c>
      <c r="BC190">
        <v>2013</v>
      </c>
      <c r="BD190">
        <v>2014</v>
      </c>
      <c r="BE190">
        <v>2015</v>
      </c>
      <c r="BF190">
        <v>2016</v>
      </c>
      <c r="BG190">
        <v>2017</v>
      </c>
      <c r="BH190">
        <v>2018</v>
      </c>
      <c r="BI190">
        <v>2019</v>
      </c>
      <c r="BJ190">
        <v>2020</v>
      </c>
      <c r="BK190">
        <v>2021</v>
      </c>
      <c r="BL190">
        <v>2022</v>
      </c>
      <c r="BM190">
        <v>2023</v>
      </c>
      <c r="BN190">
        <v>2024</v>
      </c>
    </row>
    <row r="191" spans="1:66" ht="15" customHeight="1" x14ac:dyDescent="0.25">
      <c r="A191" t="s">
        <v>3022</v>
      </c>
      <c r="C191" s="75"/>
      <c r="D191" s="67" t="s">
        <v>3036</v>
      </c>
      <c r="E191" s="45" t="s">
        <v>3064</v>
      </c>
      <c r="F191" s="7"/>
      <c r="G191" s="45"/>
      <c r="H191" s="45"/>
      <c r="I191">
        <f t="shared" si="29"/>
        <v>2008</v>
      </c>
      <c r="J191">
        <f t="shared" si="30"/>
        <v>2024</v>
      </c>
      <c r="AX191">
        <v>2008</v>
      </c>
      <c r="AY191">
        <v>2009</v>
      </c>
      <c r="AZ191">
        <v>2010</v>
      </c>
      <c r="BA191">
        <v>2011</v>
      </c>
      <c r="BB191">
        <v>2012</v>
      </c>
      <c r="BC191">
        <v>2013</v>
      </c>
      <c r="BD191">
        <v>2014</v>
      </c>
      <c r="BE191">
        <v>2015</v>
      </c>
      <c r="BF191">
        <v>2016</v>
      </c>
      <c r="BG191">
        <v>2017</v>
      </c>
      <c r="BH191">
        <v>2018</v>
      </c>
      <c r="BI191">
        <v>2019</v>
      </c>
      <c r="BJ191">
        <v>2020</v>
      </c>
      <c r="BK191">
        <v>2021</v>
      </c>
      <c r="BL191">
        <v>2022</v>
      </c>
      <c r="BM191">
        <v>2023</v>
      </c>
      <c r="BN191">
        <v>2024</v>
      </c>
    </row>
    <row r="192" spans="1:66" ht="15" customHeight="1" x14ac:dyDescent="0.25">
      <c r="A192" t="s">
        <v>3022</v>
      </c>
      <c r="C192" s="75"/>
      <c r="D192" s="67" t="s">
        <v>3037</v>
      </c>
      <c r="E192" s="45" t="s">
        <v>3065</v>
      </c>
      <c r="F192" s="7"/>
      <c r="G192" s="45"/>
      <c r="H192" s="45"/>
      <c r="I192" s="15">
        <f t="shared" si="29"/>
        <v>2008</v>
      </c>
      <c r="J192">
        <f t="shared" si="30"/>
        <v>2024</v>
      </c>
      <c r="AX192">
        <v>2008</v>
      </c>
      <c r="AY192">
        <v>2009</v>
      </c>
      <c r="AZ192">
        <v>2010</v>
      </c>
      <c r="BA192">
        <v>2011</v>
      </c>
      <c r="BB192">
        <v>2012</v>
      </c>
      <c r="BC192">
        <v>2013</v>
      </c>
      <c r="BD192">
        <v>2014</v>
      </c>
      <c r="BE192">
        <v>2015</v>
      </c>
      <c r="BF192">
        <v>2016</v>
      </c>
      <c r="BG192">
        <v>2017</v>
      </c>
      <c r="BH192">
        <v>2018</v>
      </c>
      <c r="BI192">
        <v>2019</v>
      </c>
      <c r="BJ192">
        <v>2020</v>
      </c>
      <c r="BK192">
        <v>2021</v>
      </c>
      <c r="BL192">
        <v>2022</v>
      </c>
      <c r="BM192">
        <v>2023</v>
      </c>
      <c r="BN192">
        <v>2024</v>
      </c>
    </row>
    <row r="193" spans="1:66" ht="15" customHeight="1" x14ac:dyDescent="0.25">
      <c r="A193" t="s">
        <v>3022</v>
      </c>
      <c r="C193" s="75"/>
      <c r="D193" s="67" t="s">
        <v>3038</v>
      </c>
      <c r="E193" s="45" t="s">
        <v>3066</v>
      </c>
      <c r="F193" s="7"/>
      <c r="G193" s="45"/>
      <c r="H193" s="45"/>
      <c r="I193" s="15">
        <f t="shared" si="29"/>
        <v>2008</v>
      </c>
      <c r="J193">
        <f t="shared" si="30"/>
        <v>2024</v>
      </c>
      <c r="AX193">
        <v>2008</v>
      </c>
      <c r="AY193">
        <v>2009</v>
      </c>
      <c r="AZ193">
        <v>2010</v>
      </c>
      <c r="BA193">
        <v>2011</v>
      </c>
      <c r="BB193">
        <v>2012</v>
      </c>
      <c r="BC193">
        <v>2013</v>
      </c>
      <c r="BD193">
        <v>2014</v>
      </c>
      <c r="BE193">
        <v>2015</v>
      </c>
      <c r="BF193">
        <v>2016</v>
      </c>
      <c r="BG193">
        <v>2017</v>
      </c>
      <c r="BH193">
        <v>2018</v>
      </c>
      <c r="BI193">
        <v>2019</v>
      </c>
      <c r="BJ193">
        <v>2020</v>
      </c>
      <c r="BK193">
        <v>2021</v>
      </c>
      <c r="BL193">
        <v>2022</v>
      </c>
      <c r="BM193">
        <v>2023</v>
      </c>
      <c r="BN193">
        <v>2024</v>
      </c>
    </row>
    <row r="194" spans="1:66" ht="15" customHeight="1" x14ac:dyDescent="0.25">
      <c r="A194" t="s">
        <v>3022</v>
      </c>
      <c r="C194" s="75"/>
      <c r="D194" s="67" t="s">
        <v>3039</v>
      </c>
      <c r="E194" s="45" t="s">
        <v>3067</v>
      </c>
      <c r="F194" s="7"/>
      <c r="G194" s="45"/>
      <c r="H194" s="45"/>
      <c r="I194">
        <v>2019</v>
      </c>
      <c r="J194">
        <f t="shared" si="30"/>
        <v>2024</v>
      </c>
      <c r="AX194">
        <v>2008</v>
      </c>
      <c r="AY194">
        <v>2009</v>
      </c>
      <c r="AZ194">
        <v>2010</v>
      </c>
      <c r="BA194">
        <v>2011</v>
      </c>
      <c r="BB194">
        <v>2012</v>
      </c>
      <c r="BC194">
        <v>2013</v>
      </c>
      <c r="BD194">
        <v>2014</v>
      </c>
      <c r="BE194">
        <v>2015</v>
      </c>
      <c r="BF194">
        <v>2016</v>
      </c>
      <c r="BG194">
        <v>2017</v>
      </c>
      <c r="BH194">
        <v>2018</v>
      </c>
      <c r="BI194">
        <v>2019</v>
      </c>
      <c r="BJ194">
        <v>2020</v>
      </c>
      <c r="BK194">
        <v>2021</v>
      </c>
      <c r="BL194">
        <v>2022</v>
      </c>
      <c r="BM194">
        <v>2023</v>
      </c>
      <c r="BN194">
        <v>2024</v>
      </c>
    </row>
    <row r="195" spans="1:66" ht="15" customHeight="1" x14ac:dyDescent="0.25">
      <c r="A195" t="s">
        <v>3022</v>
      </c>
      <c r="C195" s="75"/>
      <c r="D195" s="67" t="s">
        <v>3040</v>
      </c>
      <c r="E195" s="45" t="s">
        <v>3068</v>
      </c>
      <c r="F195" s="7"/>
      <c r="G195" s="45"/>
      <c r="H195" s="45"/>
      <c r="I195">
        <f t="shared" si="29"/>
        <v>2008</v>
      </c>
      <c r="J195">
        <f t="shared" si="30"/>
        <v>2024</v>
      </c>
      <c r="AX195">
        <v>2008</v>
      </c>
      <c r="AY195">
        <v>2009</v>
      </c>
      <c r="AZ195">
        <v>2010</v>
      </c>
      <c r="BA195">
        <v>2011</v>
      </c>
      <c r="BB195">
        <v>2012</v>
      </c>
      <c r="BC195">
        <v>2013</v>
      </c>
      <c r="BD195">
        <v>2014</v>
      </c>
      <c r="BE195">
        <v>2015</v>
      </c>
      <c r="BF195">
        <v>2016</v>
      </c>
      <c r="BG195">
        <v>2017</v>
      </c>
      <c r="BH195">
        <v>2018</v>
      </c>
      <c r="BI195">
        <v>2019</v>
      </c>
      <c r="BJ195">
        <v>2020</v>
      </c>
      <c r="BK195">
        <v>2021</v>
      </c>
      <c r="BL195">
        <v>2022</v>
      </c>
      <c r="BM195">
        <v>2023</v>
      </c>
      <c r="BN195">
        <v>2024</v>
      </c>
    </row>
    <row r="196" spans="1:66" ht="15" customHeight="1" x14ac:dyDescent="0.25">
      <c r="A196" t="s">
        <v>3022</v>
      </c>
      <c r="C196" s="75"/>
      <c r="D196" s="67" t="s">
        <v>3041</v>
      </c>
      <c r="E196" s="45" t="s">
        <v>3069</v>
      </c>
      <c r="F196" s="7"/>
      <c r="G196" s="45"/>
      <c r="H196" s="45"/>
      <c r="I196">
        <f t="shared" si="29"/>
        <v>2008</v>
      </c>
      <c r="J196">
        <f t="shared" si="30"/>
        <v>2024</v>
      </c>
      <c r="AX196">
        <v>2008</v>
      </c>
      <c r="AY196">
        <v>2009</v>
      </c>
      <c r="AZ196">
        <v>2010</v>
      </c>
      <c r="BA196">
        <v>2011</v>
      </c>
      <c r="BB196">
        <v>2012</v>
      </c>
      <c r="BC196">
        <v>2013</v>
      </c>
      <c r="BD196">
        <v>2014</v>
      </c>
      <c r="BE196">
        <v>2015</v>
      </c>
      <c r="BF196">
        <v>2016</v>
      </c>
      <c r="BG196">
        <v>2017</v>
      </c>
      <c r="BH196">
        <v>2018</v>
      </c>
      <c r="BI196">
        <v>2019</v>
      </c>
      <c r="BJ196">
        <v>2020</v>
      </c>
      <c r="BK196">
        <v>2021</v>
      </c>
      <c r="BL196">
        <v>2022</v>
      </c>
      <c r="BM196">
        <v>2023</v>
      </c>
      <c r="BN196">
        <v>2024</v>
      </c>
    </row>
    <row r="197" spans="1:66" ht="15" customHeight="1" x14ac:dyDescent="0.25">
      <c r="A197" t="s">
        <v>3022</v>
      </c>
      <c r="C197" s="75"/>
      <c r="D197" s="67" t="s">
        <v>3042</v>
      </c>
      <c r="E197" s="70" t="s">
        <v>3070</v>
      </c>
      <c r="F197" s="7"/>
      <c r="G197" s="45"/>
      <c r="H197" s="45"/>
      <c r="I197">
        <f t="shared" si="29"/>
        <v>2008</v>
      </c>
      <c r="J197">
        <f t="shared" si="30"/>
        <v>2024</v>
      </c>
      <c r="AX197">
        <v>2008</v>
      </c>
      <c r="AY197">
        <v>2009</v>
      </c>
      <c r="AZ197">
        <v>2010</v>
      </c>
      <c r="BA197">
        <v>2011</v>
      </c>
      <c r="BB197">
        <v>2012</v>
      </c>
      <c r="BC197">
        <v>2013</v>
      </c>
      <c r="BD197">
        <v>2014</v>
      </c>
      <c r="BE197">
        <v>2015</v>
      </c>
      <c r="BF197">
        <v>2016</v>
      </c>
      <c r="BG197">
        <v>2017</v>
      </c>
      <c r="BH197">
        <v>2018</v>
      </c>
      <c r="BI197">
        <v>2019</v>
      </c>
      <c r="BJ197">
        <v>2020</v>
      </c>
      <c r="BK197">
        <v>2021</v>
      </c>
      <c r="BL197">
        <v>2022</v>
      </c>
      <c r="BM197">
        <v>2023</v>
      </c>
      <c r="BN197">
        <v>2024</v>
      </c>
    </row>
    <row r="198" spans="1:66" ht="15" customHeight="1" x14ac:dyDescent="0.25">
      <c r="A198" t="s">
        <v>3022</v>
      </c>
      <c r="C198" s="75"/>
      <c r="D198" s="67" t="s">
        <v>3043</v>
      </c>
      <c r="E198" s="45" t="s">
        <v>3071</v>
      </c>
      <c r="F198" s="7"/>
      <c r="G198" s="45"/>
      <c r="H198" s="45"/>
      <c r="I198">
        <f t="shared" si="29"/>
        <v>2008</v>
      </c>
      <c r="J198">
        <f t="shared" si="30"/>
        <v>2024</v>
      </c>
      <c r="AX198">
        <v>2008</v>
      </c>
      <c r="AY198">
        <v>2009</v>
      </c>
      <c r="AZ198">
        <v>2010</v>
      </c>
      <c r="BA198">
        <v>2011</v>
      </c>
      <c r="BB198">
        <v>2012</v>
      </c>
      <c r="BC198">
        <v>2013</v>
      </c>
      <c r="BD198">
        <v>2014</v>
      </c>
      <c r="BE198">
        <v>2015</v>
      </c>
      <c r="BF198">
        <v>2016</v>
      </c>
      <c r="BG198">
        <v>2017</v>
      </c>
      <c r="BH198">
        <v>2018</v>
      </c>
      <c r="BI198">
        <v>2019</v>
      </c>
      <c r="BJ198">
        <v>2020</v>
      </c>
      <c r="BK198">
        <v>2021</v>
      </c>
      <c r="BL198">
        <v>2022</v>
      </c>
      <c r="BM198">
        <v>2023</v>
      </c>
      <c r="BN198">
        <v>2024</v>
      </c>
    </row>
    <row r="199" spans="1:66" ht="15" customHeight="1" x14ac:dyDescent="0.25">
      <c r="A199" t="s">
        <v>3022</v>
      </c>
      <c r="C199" s="75"/>
      <c r="D199" s="67" t="s">
        <v>3044</v>
      </c>
      <c r="E199" s="45" t="s">
        <v>3072</v>
      </c>
      <c r="F199" s="7"/>
      <c r="G199" s="45"/>
      <c r="H199" s="45"/>
      <c r="I199">
        <f t="shared" si="29"/>
        <v>2008</v>
      </c>
      <c r="J199">
        <f t="shared" si="30"/>
        <v>2024</v>
      </c>
      <c r="AX199">
        <v>2008</v>
      </c>
      <c r="AY199">
        <v>2009</v>
      </c>
      <c r="AZ199">
        <v>2010</v>
      </c>
      <c r="BA199">
        <v>2011</v>
      </c>
      <c r="BB199">
        <v>2012</v>
      </c>
      <c r="BC199">
        <v>2013</v>
      </c>
      <c r="BD199">
        <v>2014</v>
      </c>
      <c r="BE199">
        <v>2015</v>
      </c>
      <c r="BF199">
        <v>2016</v>
      </c>
      <c r="BG199">
        <v>2017</v>
      </c>
      <c r="BH199">
        <v>2018</v>
      </c>
      <c r="BI199">
        <v>2019</v>
      </c>
      <c r="BJ199">
        <v>2020</v>
      </c>
      <c r="BK199">
        <v>2021</v>
      </c>
      <c r="BL199">
        <v>2022</v>
      </c>
      <c r="BM199">
        <v>2023</v>
      </c>
      <c r="BN199">
        <v>2024</v>
      </c>
    </row>
    <row r="200" spans="1:66" ht="15" customHeight="1" x14ac:dyDescent="0.25">
      <c r="A200" t="s">
        <v>3022</v>
      </c>
      <c r="C200" s="75"/>
      <c r="D200" s="67" t="s">
        <v>3045</v>
      </c>
      <c r="E200" s="45" t="s">
        <v>3073</v>
      </c>
      <c r="F200" s="7"/>
      <c r="G200" s="45"/>
      <c r="H200" s="45"/>
      <c r="I200">
        <f t="shared" si="29"/>
        <v>2008</v>
      </c>
      <c r="J200">
        <f t="shared" si="30"/>
        <v>2024</v>
      </c>
      <c r="AX200">
        <v>2008</v>
      </c>
      <c r="AY200">
        <v>2009</v>
      </c>
      <c r="AZ200">
        <v>2010</v>
      </c>
      <c r="BA200">
        <v>2011</v>
      </c>
      <c r="BB200">
        <v>2012</v>
      </c>
      <c r="BC200">
        <v>2013</v>
      </c>
      <c r="BD200">
        <v>2014</v>
      </c>
      <c r="BE200">
        <v>2015</v>
      </c>
      <c r="BF200">
        <v>2016</v>
      </c>
      <c r="BG200">
        <v>2017</v>
      </c>
      <c r="BH200">
        <v>2018</v>
      </c>
      <c r="BI200">
        <v>2019</v>
      </c>
      <c r="BJ200">
        <v>2020</v>
      </c>
      <c r="BK200">
        <v>2021</v>
      </c>
      <c r="BL200">
        <v>2022</v>
      </c>
      <c r="BM200">
        <v>2023</v>
      </c>
      <c r="BN200">
        <v>2024</v>
      </c>
    </row>
    <row r="201" spans="1:66" ht="15" customHeight="1" x14ac:dyDescent="0.25">
      <c r="A201" t="s">
        <v>3022</v>
      </c>
      <c r="C201" s="75"/>
      <c r="D201" s="67" t="s">
        <v>3046</v>
      </c>
      <c r="E201" s="45" t="s">
        <v>3074</v>
      </c>
      <c r="F201" s="7"/>
      <c r="G201" s="45"/>
      <c r="H201" s="45"/>
      <c r="I201">
        <f t="shared" si="29"/>
        <v>2008</v>
      </c>
      <c r="J201">
        <f t="shared" si="30"/>
        <v>2024</v>
      </c>
      <c r="AX201">
        <v>2008</v>
      </c>
      <c r="AY201">
        <v>2009</v>
      </c>
      <c r="AZ201">
        <v>2010</v>
      </c>
      <c r="BA201">
        <v>2011</v>
      </c>
      <c r="BB201">
        <v>2012</v>
      </c>
      <c r="BC201">
        <v>2013</v>
      </c>
      <c r="BD201">
        <v>2014</v>
      </c>
      <c r="BE201">
        <v>2015</v>
      </c>
      <c r="BF201">
        <v>2016</v>
      </c>
      <c r="BG201">
        <v>2017</v>
      </c>
      <c r="BH201">
        <v>2018</v>
      </c>
      <c r="BI201">
        <v>2019</v>
      </c>
      <c r="BJ201">
        <v>2020</v>
      </c>
      <c r="BK201">
        <v>2021</v>
      </c>
      <c r="BL201">
        <v>2022</v>
      </c>
      <c r="BM201">
        <v>2023</v>
      </c>
      <c r="BN201">
        <v>2024</v>
      </c>
    </row>
    <row r="202" spans="1:66" ht="15" customHeight="1" x14ac:dyDescent="0.25">
      <c r="A202" t="s">
        <v>3022</v>
      </c>
      <c r="C202" s="75"/>
      <c r="D202" s="67" t="s">
        <v>21</v>
      </c>
      <c r="E202" s="67" t="s">
        <v>733</v>
      </c>
      <c r="F202" s="7" t="s">
        <v>1303</v>
      </c>
      <c r="G202" s="67"/>
      <c r="H202" s="45"/>
      <c r="I202" s="15">
        <f t="shared" si="29"/>
        <v>2008</v>
      </c>
      <c r="J202">
        <f t="shared" si="30"/>
        <v>2024</v>
      </c>
      <c r="AX202">
        <v>2008</v>
      </c>
      <c r="AY202">
        <v>2009</v>
      </c>
      <c r="AZ202">
        <v>2010</v>
      </c>
      <c r="BA202">
        <v>2011</v>
      </c>
      <c r="BB202">
        <v>2012</v>
      </c>
      <c r="BC202">
        <v>2013</v>
      </c>
      <c r="BD202">
        <v>2014</v>
      </c>
      <c r="BE202">
        <v>2015</v>
      </c>
      <c r="BF202">
        <v>2016</v>
      </c>
      <c r="BG202">
        <v>2017</v>
      </c>
      <c r="BH202">
        <v>2018</v>
      </c>
      <c r="BI202">
        <v>2019</v>
      </c>
      <c r="BJ202">
        <v>2020</v>
      </c>
      <c r="BK202">
        <v>2021</v>
      </c>
      <c r="BL202">
        <v>2022</v>
      </c>
      <c r="BM202">
        <v>2023</v>
      </c>
      <c r="BN202">
        <v>2024</v>
      </c>
    </row>
    <row r="203" spans="1:66" ht="15" customHeight="1" x14ac:dyDescent="0.25">
      <c r="A203" t="s">
        <v>3022</v>
      </c>
      <c r="C203" s="75"/>
      <c r="D203" s="67" t="s">
        <v>3047</v>
      </c>
      <c r="E203" s="45" t="s">
        <v>3075</v>
      </c>
      <c r="F203" s="7"/>
      <c r="G203" s="45"/>
      <c r="H203" s="45"/>
      <c r="I203" s="15">
        <f t="shared" si="29"/>
        <v>2008</v>
      </c>
      <c r="J203">
        <f t="shared" si="30"/>
        <v>2024</v>
      </c>
      <c r="AX203">
        <v>2008</v>
      </c>
      <c r="AY203">
        <v>2009</v>
      </c>
      <c r="AZ203">
        <v>2010</v>
      </c>
      <c r="BA203">
        <v>2011</v>
      </c>
      <c r="BB203">
        <v>2012</v>
      </c>
      <c r="BC203">
        <v>2013</v>
      </c>
      <c r="BD203">
        <v>2014</v>
      </c>
      <c r="BE203">
        <v>2015</v>
      </c>
      <c r="BF203">
        <v>2016</v>
      </c>
      <c r="BG203">
        <v>2017</v>
      </c>
      <c r="BH203">
        <v>2018</v>
      </c>
      <c r="BI203">
        <v>2019</v>
      </c>
      <c r="BJ203">
        <v>2020</v>
      </c>
      <c r="BK203">
        <v>2021</v>
      </c>
      <c r="BL203">
        <v>2022</v>
      </c>
      <c r="BM203">
        <v>2023</v>
      </c>
      <c r="BN203">
        <v>2024</v>
      </c>
    </row>
    <row r="204" spans="1:66" ht="15" customHeight="1" x14ac:dyDescent="0.25">
      <c r="A204" t="s">
        <v>3022</v>
      </c>
      <c r="C204" s="75"/>
      <c r="D204" s="67" t="s">
        <v>3048</v>
      </c>
      <c r="E204" s="45" t="s">
        <v>3076</v>
      </c>
      <c r="F204" s="7"/>
      <c r="G204" s="45"/>
      <c r="H204" s="45"/>
      <c r="I204">
        <v>2020</v>
      </c>
      <c r="J204">
        <f t="shared" si="30"/>
        <v>2024</v>
      </c>
      <c r="AX204">
        <v>2008</v>
      </c>
      <c r="AY204">
        <v>2009</v>
      </c>
      <c r="AZ204">
        <v>2010</v>
      </c>
      <c r="BA204">
        <v>2011</v>
      </c>
      <c r="BB204">
        <v>2012</v>
      </c>
      <c r="BC204">
        <v>2013</v>
      </c>
      <c r="BD204">
        <v>2014</v>
      </c>
      <c r="BE204">
        <v>2015</v>
      </c>
      <c r="BF204">
        <v>2016</v>
      </c>
      <c r="BG204">
        <v>2017</v>
      </c>
      <c r="BH204">
        <v>2018</v>
      </c>
      <c r="BI204">
        <v>2019</v>
      </c>
      <c r="BJ204">
        <v>2020</v>
      </c>
      <c r="BK204">
        <v>2021</v>
      </c>
      <c r="BL204">
        <v>2022</v>
      </c>
      <c r="BM204">
        <v>2023</v>
      </c>
      <c r="BN204">
        <v>2024</v>
      </c>
    </row>
    <row r="205" spans="1:66" ht="15" customHeight="1" x14ac:dyDescent="0.25">
      <c r="A205" t="s">
        <v>3022</v>
      </c>
      <c r="C205" s="75"/>
      <c r="D205" s="67" t="s">
        <v>3049</v>
      </c>
      <c r="E205" s="45" t="s">
        <v>3077</v>
      </c>
      <c r="F205" s="7"/>
      <c r="G205" s="45"/>
      <c r="H205" s="45"/>
      <c r="I205">
        <f t="shared" si="29"/>
        <v>2008</v>
      </c>
      <c r="J205">
        <f t="shared" si="30"/>
        <v>2024</v>
      </c>
      <c r="AX205">
        <v>2008</v>
      </c>
      <c r="AY205">
        <v>2009</v>
      </c>
      <c r="AZ205">
        <v>2010</v>
      </c>
      <c r="BA205">
        <v>2011</v>
      </c>
      <c r="BB205">
        <v>2012</v>
      </c>
      <c r="BC205">
        <v>2013</v>
      </c>
      <c r="BD205">
        <v>2014</v>
      </c>
      <c r="BE205">
        <v>2015</v>
      </c>
      <c r="BF205">
        <v>2016</v>
      </c>
      <c r="BG205">
        <v>2017</v>
      </c>
      <c r="BH205">
        <v>2018</v>
      </c>
      <c r="BI205">
        <v>2019</v>
      </c>
      <c r="BJ205">
        <v>2020</v>
      </c>
      <c r="BK205">
        <v>2021</v>
      </c>
      <c r="BL205">
        <v>2022</v>
      </c>
      <c r="BM205">
        <v>2023</v>
      </c>
      <c r="BN205">
        <v>2024</v>
      </c>
    </row>
    <row r="206" spans="1:66" ht="15" customHeight="1" x14ac:dyDescent="0.25">
      <c r="A206" t="s">
        <v>3022</v>
      </c>
      <c r="C206" s="75"/>
      <c r="D206" s="67" t="s">
        <v>3050</v>
      </c>
      <c r="E206" s="45" t="s">
        <v>3078</v>
      </c>
      <c r="F206" s="7"/>
      <c r="G206" s="45"/>
      <c r="H206" s="45"/>
      <c r="I206">
        <f t="shared" si="29"/>
        <v>2008</v>
      </c>
      <c r="J206">
        <f t="shared" si="30"/>
        <v>2024</v>
      </c>
      <c r="AX206">
        <v>2008</v>
      </c>
      <c r="AY206">
        <v>2009</v>
      </c>
      <c r="AZ206">
        <v>2010</v>
      </c>
      <c r="BA206">
        <v>2011</v>
      </c>
      <c r="BB206">
        <v>2012</v>
      </c>
      <c r="BC206">
        <v>2013</v>
      </c>
      <c r="BD206">
        <v>2014</v>
      </c>
      <c r="BE206">
        <v>2015</v>
      </c>
      <c r="BF206">
        <v>2016</v>
      </c>
      <c r="BG206">
        <v>2017</v>
      </c>
      <c r="BH206">
        <v>2018</v>
      </c>
      <c r="BI206">
        <v>2019</v>
      </c>
      <c r="BJ206">
        <v>2020</v>
      </c>
      <c r="BK206">
        <v>2021</v>
      </c>
      <c r="BL206">
        <v>2022</v>
      </c>
      <c r="BM206">
        <v>2023</v>
      </c>
      <c r="BN206">
        <v>2024</v>
      </c>
    </row>
    <row r="207" spans="1:66" ht="15" customHeight="1" x14ac:dyDescent="0.25">
      <c r="A207" t="s">
        <v>3022</v>
      </c>
      <c r="C207" s="76"/>
      <c r="D207" s="67" t="s">
        <v>3051</v>
      </c>
      <c r="E207" s="45" t="s">
        <v>3079</v>
      </c>
      <c r="F207" s="7"/>
      <c r="G207" s="45"/>
      <c r="H207" s="45"/>
      <c r="I207">
        <f t="shared" si="29"/>
        <v>2008</v>
      </c>
      <c r="J207">
        <f t="shared" si="30"/>
        <v>2024</v>
      </c>
      <c r="AX207">
        <v>2008</v>
      </c>
      <c r="AY207">
        <v>2009</v>
      </c>
      <c r="AZ207">
        <v>2010</v>
      </c>
      <c r="BA207">
        <v>2011</v>
      </c>
      <c r="BB207">
        <v>2012</v>
      </c>
      <c r="BC207">
        <v>2013</v>
      </c>
      <c r="BD207">
        <v>2014</v>
      </c>
      <c r="BE207">
        <v>2015</v>
      </c>
      <c r="BF207">
        <v>2016</v>
      </c>
      <c r="BG207">
        <v>2017</v>
      </c>
      <c r="BH207">
        <v>2018</v>
      </c>
      <c r="BI207">
        <v>2019</v>
      </c>
      <c r="BJ207">
        <v>2020</v>
      </c>
      <c r="BK207">
        <v>2021</v>
      </c>
      <c r="BL207">
        <v>2022</v>
      </c>
      <c r="BM207">
        <v>2023</v>
      </c>
      <c r="BN207">
        <v>2024</v>
      </c>
    </row>
    <row r="208" spans="1:66" ht="15" customHeight="1" x14ac:dyDescent="0.25">
      <c r="C208" s="63"/>
      <c r="D208" s="67"/>
      <c r="E208" s="45"/>
      <c r="F208" s="7"/>
      <c r="G208" s="45"/>
      <c r="H208" s="45"/>
    </row>
    <row r="209" spans="1:63" ht="15" customHeight="1" x14ac:dyDescent="0.25">
      <c r="A209" t="s">
        <v>2776</v>
      </c>
      <c r="B209" s="1" t="str">
        <f>A209&amp;MIN(I209:I218)&amp;"(-"&amp;MAX(J209:J218)&amp;")"</f>
        <v>BOERNFB2015(-2021)</v>
      </c>
      <c r="C209" s="77"/>
      <c r="D209" t="s">
        <v>2784</v>
      </c>
      <c r="E209" s="45" t="s">
        <v>2794</v>
      </c>
      <c r="G209" s="45" t="s">
        <v>2794</v>
      </c>
      <c r="H209" s="45" t="s">
        <v>2803</v>
      </c>
      <c r="I209">
        <f>MIN(L209:BT209)</f>
        <v>2017</v>
      </c>
      <c r="J209">
        <f t="shared" ref="J209:J214" si="31">MAX(L209:BT209)</f>
        <v>2021</v>
      </c>
      <c r="K209" s="2" t="str">
        <f t="shared" ref="K209:K227" si="32">IF(J209-I209+1-COUNTA(L209:BT209)=0, "-", "Yes")</f>
        <v>-</v>
      </c>
      <c r="BG209">
        <v>2017</v>
      </c>
      <c r="BH209">
        <v>2018</v>
      </c>
      <c r="BI209">
        <v>2019</v>
      </c>
      <c r="BJ209">
        <v>2020</v>
      </c>
      <c r="BK209">
        <v>2021</v>
      </c>
    </row>
    <row r="210" spans="1:63" ht="15" customHeight="1" x14ac:dyDescent="0.25">
      <c r="A210" t="s">
        <v>2776</v>
      </c>
      <c r="C210" s="77"/>
      <c r="D210" t="s">
        <v>2785</v>
      </c>
      <c r="E210" s="45" t="s">
        <v>2795</v>
      </c>
      <c r="G210" s="45" t="s">
        <v>2795</v>
      </c>
      <c r="H210" s="45" t="s">
        <v>2804</v>
      </c>
      <c r="I210">
        <f>MIN(L210:BT210)</f>
        <v>2017</v>
      </c>
      <c r="J210">
        <f t="shared" si="31"/>
        <v>2021</v>
      </c>
      <c r="K210" s="2" t="str">
        <f t="shared" si="32"/>
        <v>-</v>
      </c>
      <c r="BG210">
        <v>2017</v>
      </c>
      <c r="BH210">
        <v>2018</v>
      </c>
      <c r="BI210">
        <v>2019</v>
      </c>
      <c r="BJ210">
        <v>2020</v>
      </c>
      <c r="BK210">
        <v>2021</v>
      </c>
    </row>
    <row r="211" spans="1:63" ht="15" customHeight="1" x14ac:dyDescent="0.25">
      <c r="A211" t="s">
        <v>2776</v>
      </c>
      <c r="C211" s="77"/>
      <c r="D211" t="s">
        <v>73</v>
      </c>
      <c r="E211" s="45" t="s">
        <v>59</v>
      </c>
      <c r="G211" s="45" t="s">
        <v>59</v>
      </c>
      <c r="H211" s="45" t="s">
        <v>1695</v>
      </c>
      <c r="I211">
        <f>MIN(L211:BT211)</f>
        <v>2015</v>
      </c>
      <c r="J211">
        <f t="shared" si="31"/>
        <v>2021</v>
      </c>
      <c r="K211" s="2" t="str">
        <f t="shared" si="32"/>
        <v>Yes</v>
      </c>
      <c r="BE211">
        <v>2015</v>
      </c>
      <c r="BF211">
        <v>2016</v>
      </c>
      <c r="BG211">
        <v>2017</v>
      </c>
      <c r="BH211">
        <v>2018</v>
      </c>
      <c r="BJ211">
        <v>2020</v>
      </c>
      <c r="BK211">
        <v>2021</v>
      </c>
    </row>
    <row r="212" spans="1:63" ht="15" customHeight="1" x14ac:dyDescent="0.25">
      <c r="A212" t="s">
        <v>2776</v>
      </c>
      <c r="C212" s="77"/>
      <c r="D212" s="15" t="s">
        <v>425</v>
      </c>
      <c r="E212" s="48" t="s">
        <v>12</v>
      </c>
      <c r="F212" s="49"/>
      <c r="G212" s="48"/>
      <c r="H212" s="48"/>
      <c r="I212" s="15">
        <f>MIN(L212:BT212)</f>
        <v>2017</v>
      </c>
      <c r="J212" s="15">
        <f t="shared" si="31"/>
        <v>2017</v>
      </c>
      <c r="K212" s="2" t="str">
        <f t="shared" si="32"/>
        <v>-</v>
      </c>
      <c r="BG212">
        <v>2017</v>
      </c>
    </row>
    <row r="213" spans="1:63" ht="15" customHeight="1" x14ac:dyDescent="0.25">
      <c r="A213" t="s">
        <v>2776</v>
      </c>
      <c r="C213" s="77"/>
      <c r="D213" s="15" t="s">
        <v>2790</v>
      </c>
      <c r="E213" s="48" t="s">
        <v>12</v>
      </c>
      <c r="F213" s="49"/>
      <c r="G213" s="48"/>
      <c r="H213" s="48"/>
      <c r="I213" s="15">
        <f>MIN(L213:BT213)</f>
        <v>2018</v>
      </c>
      <c r="J213" s="15">
        <f t="shared" si="31"/>
        <v>2019</v>
      </c>
      <c r="K213" s="2" t="str">
        <f t="shared" si="32"/>
        <v>-</v>
      </c>
      <c r="BH213">
        <v>2018</v>
      </c>
      <c r="BI213">
        <v>2019</v>
      </c>
    </row>
    <row r="214" spans="1:63" ht="15" customHeight="1" x14ac:dyDescent="0.25">
      <c r="A214" t="s">
        <v>2776</v>
      </c>
      <c r="C214" s="77"/>
      <c r="D214" t="s">
        <v>2918</v>
      </c>
      <c r="E214" s="45" t="s">
        <v>2919</v>
      </c>
      <c r="G214" s="45"/>
      <c r="H214" s="45"/>
      <c r="I214">
        <v>2021</v>
      </c>
      <c r="J214">
        <f t="shared" si="31"/>
        <v>2021</v>
      </c>
      <c r="K214" s="2" t="str">
        <f>IF(J214-I214+1-COUNTA(L214:BT214)=0, "-", "Yes")</f>
        <v>-</v>
      </c>
      <c r="BK214">
        <v>2021</v>
      </c>
    </row>
    <row r="215" spans="1:63" ht="15" customHeight="1" x14ac:dyDescent="0.25">
      <c r="A215" t="s">
        <v>2776</v>
      </c>
      <c r="C215" s="77"/>
      <c r="D215" t="s">
        <v>2786</v>
      </c>
      <c r="E215" s="45" t="s">
        <v>2796</v>
      </c>
      <c r="G215" s="45" t="s">
        <v>2796</v>
      </c>
      <c r="H215" s="45" t="s">
        <v>2805</v>
      </c>
      <c r="I215">
        <f t="shared" ref="I215:I227" si="33">MIN(L215:BT215)</f>
        <v>2015</v>
      </c>
      <c r="J215">
        <f t="shared" ref="J215:J227" si="34">MAX(L215:BT215)</f>
        <v>2021</v>
      </c>
      <c r="K215" s="2" t="str">
        <f t="shared" si="32"/>
        <v>-</v>
      </c>
      <c r="BE215">
        <v>2015</v>
      </c>
      <c r="BF215">
        <v>2016</v>
      </c>
      <c r="BG215">
        <v>2017</v>
      </c>
      <c r="BH215">
        <v>2018</v>
      </c>
      <c r="BI215">
        <v>2019</v>
      </c>
      <c r="BJ215">
        <v>2020</v>
      </c>
      <c r="BK215">
        <v>2021</v>
      </c>
    </row>
    <row r="216" spans="1:63" ht="15" customHeight="1" x14ac:dyDescent="0.25">
      <c r="A216" t="s">
        <v>2776</v>
      </c>
      <c r="C216" s="77"/>
      <c r="D216" t="s">
        <v>2787</v>
      </c>
      <c r="E216" s="45" t="s">
        <v>2797</v>
      </c>
      <c r="G216" s="45" t="s">
        <v>2806</v>
      </c>
      <c r="H216" s="45" t="s">
        <v>2807</v>
      </c>
      <c r="I216">
        <f t="shared" si="33"/>
        <v>2015</v>
      </c>
      <c r="J216">
        <f t="shared" si="34"/>
        <v>2021</v>
      </c>
      <c r="K216" s="2" t="str">
        <f t="shared" si="32"/>
        <v>-</v>
      </c>
      <c r="BE216">
        <v>2015</v>
      </c>
      <c r="BF216">
        <v>2016</v>
      </c>
      <c r="BG216">
        <v>2017</v>
      </c>
      <c r="BH216">
        <v>2018</v>
      </c>
      <c r="BI216">
        <v>2019</v>
      </c>
      <c r="BJ216">
        <v>2020</v>
      </c>
      <c r="BK216">
        <v>2021</v>
      </c>
    </row>
    <row r="217" spans="1:63" ht="15" customHeight="1" x14ac:dyDescent="0.25">
      <c r="A217" t="s">
        <v>2776</v>
      </c>
      <c r="C217" s="77"/>
      <c r="D217" t="s">
        <v>21</v>
      </c>
      <c r="E217" s="45" t="s">
        <v>733</v>
      </c>
      <c r="F217" s="7" t="s">
        <v>1303</v>
      </c>
      <c r="G217" s="45" t="s">
        <v>733</v>
      </c>
      <c r="H217" s="45" t="s">
        <v>1533</v>
      </c>
      <c r="I217">
        <f t="shared" si="33"/>
        <v>2015</v>
      </c>
      <c r="J217">
        <f t="shared" si="34"/>
        <v>2021</v>
      </c>
      <c r="K217" s="2" t="str">
        <f t="shared" si="32"/>
        <v>-</v>
      </c>
      <c r="BE217">
        <v>2015</v>
      </c>
      <c r="BF217">
        <v>2016</v>
      </c>
      <c r="BG217">
        <v>2017</v>
      </c>
      <c r="BH217">
        <v>2018</v>
      </c>
      <c r="BI217">
        <v>2019</v>
      </c>
      <c r="BJ217">
        <v>2020</v>
      </c>
      <c r="BK217">
        <v>2021</v>
      </c>
    </row>
    <row r="218" spans="1:63" ht="15" customHeight="1" x14ac:dyDescent="0.25">
      <c r="A218" t="s">
        <v>2776</v>
      </c>
      <c r="C218" s="77"/>
      <c r="D218" t="s">
        <v>2788</v>
      </c>
      <c r="E218" s="45" t="s">
        <v>2798</v>
      </c>
      <c r="G218" s="45" t="s">
        <v>2798</v>
      </c>
      <c r="H218" s="45" t="s">
        <v>2808</v>
      </c>
      <c r="I218">
        <f t="shared" si="33"/>
        <v>2017</v>
      </c>
      <c r="J218">
        <f t="shared" si="34"/>
        <v>2021</v>
      </c>
      <c r="K218" s="2" t="str">
        <f t="shared" si="32"/>
        <v>-</v>
      </c>
      <c r="BG218">
        <v>2017</v>
      </c>
      <c r="BH218">
        <v>2018</v>
      </c>
      <c r="BI218">
        <v>2019</v>
      </c>
      <c r="BJ218">
        <v>2020</v>
      </c>
      <c r="BK218">
        <v>2021</v>
      </c>
    </row>
    <row r="219" spans="1:63" ht="15" customHeight="1" x14ac:dyDescent="0.25">
      <c r="C219" s="63"/>
      <c r="E219" s="45"/>
      <c r="G219" s="45"/>
      <c r="H219" s="45"/>
    </row>
    <row r="220" spans="1:63" ht="15" customHeight="1" x14ac:dyDescent="0.25">
      <c r="A220" t="s">
        <v>2777</v>
      </c>
      <c r="B220" s="1" t="str">
        <f>A220&amp;MIN(I220:I227)&amp;"(-"&amp;MAX(J220:J227)&amp;")"</f>
        <v>BOERNSB2015(-2021)</v>
      </c>
      <c r="C220" s="77"/>
      <c r="D220" t="s">
        <v>2789</v>
      </c>
      <c r="E220" s="45" t="s">
        <v>2799</v>
      </c>
      <c r="G220" s="45" t="s">
        <v>2799</v>
      </c>
      <c r="H220" s="45" t="s">
        <v>2809</v>
      </c>
      <c r="I220">
        <f t="shared" si="33"/>
        <v>2015</v>
      </c>
      <c r="J220">
        <f t="shared" si="34"/>
        <v>2021</v>
      </c>
      <c r="K220" s="2" t="str">
        <f t="shared" si="32"/>
        <v>-</v>
      </c>
      <c r="BE220">
        <v>2015</v>
      </c>
      <c r="BF220">
        <v>2016</v>
      </c>
      <c r="BG220">
        <v>2017</v>
      </c>
      <c r="BH220">
        <v>2018</v>
      </c>
      <c r="BI220">
        <v>2019</v>
      </c>
      <c r="BJ220">
        <v>2020</v>
      </c>
      <c r="BK220">
        <v>2021</v>
      </c>
    </row>
    <row r="221" spans="1:63" ht="15" customHeight="1" x14ac:dyDescent="0.25">
      <c r="A221" t="s">
        <v>2777</v>
      </c>
      <c r="C221" s="77"/>
      <c r="D221" t="s">
        <v>151</v>
      </c>
      <c r="E221" s="45" t="s">
        <v>1074</v>
      </c>
      <c r="G221" s="45" t="s">
        <v>1074</v>
      </c>
      <c r="H221" s="45" t="s">
        <v>2810</v>
      </c>
      <c r="I221">
        <f t="shared" si="33"/>
        <v>2015</v>
      </c>
      <c r="J221">
        <f t="shared" si="34"/>
        <v>2021</v>
      </c>
      <c r="K221" s="2" t="str">
        <f t="shared" si="32"/>
        <v>-</v>
      </c>
      <c r="BE221">
        <v>2015</v>
      </c>
      <c r="BF221">
        <v>2016</v>
      </c>
      <c r="BG221">
        <v>2017</v>
      </c>
      <c r="BH221">
        <v>2018</v>
      </c>
      <c r="BI221">
        <v>2019</v>
      </c>
      <c r="BJ221">
        <v>2020</v>
      </c>
      <c r="BK221">
        <v>2021</v>
      </c>
    </row>
    <row r="222" spans="1:63" ht="15" customHeight="1" x14ac:dyDescent="0.25">
      <c r="A222" t="s">
        <v>2777</v>
      </c>
      <c r="C222" s="77"/>
      <c r="D222" t="s">
        <v>2790</v>
      </c>
      <c r="E222" s="45" t="s">
        <v>2800</v>
      </c>
      <c r="G222" s="45"/>
      <c r="H222" s="45"/>
      <c r="I222">
        <f t="shared" si="33"/>
        <v>2015</v>
      </c>
      <c r="J222">
        <f t="shared" si="34"/>
        <v>2021</v>
      </c>
      <c r="K222" s="2" t="str">
        <f t="shared" si="32"/>
        <v>-</v>
      </c>
      <c r="BE222">
        <v>2015</v>
      </c>
      <c r="BF222">
        <v>2016</v>
      </c>
      <c r="BG222">
        <v>2017</v>
      </c>
      <c r="BH222">
        <v>2018</v>
      </c>
      <c r="BI222">
        <v>2019</v>
      </c>
      <c r="BJ222">
        <v>2020</v>
      </c>
      <c r="BK222">
        <v>2021</v>
      </c>
    </row>
    <row r="223" spans="1:63" ht="15" customHeight="1" x14ac:dyDescent="0.25">
      <c r="A223" t="s">
        <v>2777</v>
      </c>
      <c r="C223" s="77"/>
      <c r="D223" t="s">
        <v>2791</v>
      </c>
      <c r="E223" s="45" t="s">
        <v>439</v>
      </c>
      <c r="G223" s="45" t="s">
        <v>439</v>
      </c>
      <c r="H223" s="45" t="s">
        <v>1626</v>
      </c>
      <c r="I223">
        <f t="shared" si="33"/>
        <v>2015</v>
      </c>
      <c r="J223">
        <f t="shared" si="34"/>
        <v>2021</v>
      </c>
      <c r="K223" s="2" t="str">
        <f t="shared" si="32"/>
        <v>-</v>
      </c>
      <c r="BE223">
        <v>2015</v>
      </c>
      <c r="BF223">
        <v>2016</v>
      </c>
      <c r="BG223">
        <v>2017</v>
      </c>
      <c r="BH223">
        <v>2018</v>
      </c>
      <c r="BI223">
        <v>2019</v>
      </c>
      <c r="BJ223">
        <v>2020</v>
      </c>
      <c r="BK223">
        <v>2021</v>
      </c>
    </row>
    <row r="224" spans="1:63" ht="15" customHeight="1" x14ac:dyDescent="0.25">
      <c r="A224" t="s">
        <v>2777</v>
      </c>
      <c r="C224" s="77"/>
      <c r="D224" t="s">
        <v>2792</v>
      </c>
      <c r="E224" s="45" t="s">
        <v>2801</v>
      </c>
      <c r="G224" s="45" t="s">
        <v>2812</v>
      </c>
      <c r="H224" s="45" t="s">
        <v>2811</v>
      </c>
      <c r="I224">
        <f t="shared" si="33"/>
        <v>2015</v>
      </c>
      <c r="J224">
        <f t="shared" si="34"/>
        <v>2021</v>
      </c>
      <c r="K224" s="2" t="str">
        <f t="shared" si="32"/>
        <v>-</v>
      </c>
      <c r="BE224">
        <v>2015</v>
      </c>
      <c r="BF224">
        <v>2016</v>
      </c>
      <c r="BG224">
        <v>2017</v>
      </c>
      <c r="BH224">
        <v>2018</v>
      </c>
      <c r="BI224">
        <v>2019</v>
      </c>
      <c r="BJ224">
        <v>2020</v>
      </c>
      <c r="BK224">
        <v>2021</v>
      </c>
    </row>
    <row r="225" spans="1:63" ht="15" customHeight="1" x14ac:dyDescent="0.25">
      <c r="A225" t="s">
        <v>2777</v>
      </c>
      <c r="C225" s="77"/>
      <c r="D225" t="s">
        <v>47</v>
      </c>
      <c r="E225" s="45" t="s">
        <v>2802</v>
      </c>
      <c r="G225" s="45" t="s">
        <v>2802</v>
      </c>
      <c r="H225" s="45" t="s">
        <v>2813</v>
      </c>
      <c r="I225">
        <f t="shared" si="33"/>
        <v>2015</v>
      </c>
      <c r="J225">
        <f t="shared" si="34"/>
        <v>2021</v>
      </c>
      <c r="K225" s="2" t="str">
        <f t="shared" si="32"/>
        <v>-</v>
      </c>
      <c r="BE225">
        <v>2015</v>
      </c>
      <c r="BF225">
        <v>2016</v>
      </c>
      <c r="BG225">
        <v>2017</v>
      </c>
      <c r="BH225">
        <v>2018</v>
      </c>
      <c r="BI225">
        <v>2019</v>
      </c>
      <c r="BJ225">
        <v>2020</v>
      </c>
      <c r="BK225">
        <v>2021</v>
      </c>
    </row>
    <row r="226" spans="1:63" ht="15" customHeight="1" x14ac:dyDescent="0.25">
      <c r="A226" t="s">
        <v>2777</v>
      </c>
      <c r="C226" s="77"/>
      <c r="D226" t="s">
        <v>21</v>
      </c>
      <c r="E226" s="45" t="s">
        <v>733</v>
      </c>
      <c r="F226" s="7" t="s">
        <v>1303</v>
      </c>
      <c r="G226" s="45" t="s">
        <v>733</v>
      </c>
      <c r="H226" s="45" t="s">
        <v>1533</v>
      </c>
      <c r="I226">
        <f t="shared" si="33"/>
        <v>2015</v>
      </c>
      <c r="J226">
        <f t="shared" si="34"/>
        <v>2021</v>
      </c>
      <c r="K226" s="2" t="str">
        <f t="shared" si="32"/>
        <v>-</v>
      </c>
      <c r="BE226">
        <v>2015</v>
      </c>
      <c r="BF226">
        <v>2016</v>
      </c>
      <c r="BG226">
        <v>2017</v>
      </c>
      <c r="BH226">
        <v>2018</v>
      </c>
      <c r="BI226">
        <v>2019</v>
      </c>
      <c r="BJ226">
        <v>2020</v>
      </c>
      <c r="BK226">
        <v>2021</v>
      </c>
    </row>
    <row r="227" spans="1:63" ht="15" customHeight="1" x14ac:dyDescent="0.25">
      <c r="A227" t="s">
        <v>2777</v>
      </c>
      <c r="C227" s="77"/>
      <c r="D227" t="s">
        <v>2793</v>
      </c>
      <c r="E227" s="45" t="s">
        <v>682</v>
      </c>
      <c r="G227" s="45" t="s">
        <v>682</v>
      </c>
      <c r="H227" s="45" t="s">
        <v>2814</v>
      </c>
      <c r="I227">
        <f t="shared" si="33"/>
        <v>2015</v>
      </c>
      <c r="J227">
        <f t="shared" si="34"/>
        <v>2021</v>
      </c>
      <c r="K227" s="2" t="str">
        <f t="shared" si="32"/>
        <v>-</v>
      </c>
      <c r="BE227">
        <v>2015</v>
      </c>
      <c r="BF227">
        <v>2016</v>
      </c>
      <c r="BG227">
        <v>2017</v>
      </c>
      <c r="BH227">
        <v>2018</v>
      </c>
      <c r="BI227">
        <v>2019</v>
      </c>
      <c r="BJ227">
        <v>2020</v>
      </c>
      <c r="BK227">
        <v>2021</v>
      </c>
    </row>
    <row r="228" spans="1:63" ht="15" customHeight="1" x14ac:dyDescent="0.25">
      <c r="C228" s="63"/>
      <c r="E228" s="45"/>
      <c r="G228" s="45"/>
      <c r="H228" s="45"/>
    </row>
    <row r="229" spans="1:63" ht="15" customHeight="1" x14ac:dyDescent="0.25">
      <c r="A229" t="s">
        <v>1230</v>
      </c>
      <c r="B229" s="1" t="str">
        <f>A229&amp;MIN(I229:I240)&amp;"(-"&amp;MAX(J229:J240)&amp;")"</f>
        <v>BOL1981(-2017)</v>
      </c>
      <c r="C229" s="77"/>
      <c r="D229" t="s">
        <v>51</v>
      </c>
      <c r="E229" s="45" t="s">
        <v>759</v>
      </c>
      <c r="G229" s="45" t="s">
        <v>759</v>
      </c>
      <c r="H229" s="45" t="s">
        <v>1869</v>
      </c>
      <c r="I229">
        <f t="shared" ref="I229:I240" si="35">MIN(L229:BT229)</f>
        <v>1981</v>
      </c>
      <c r="J229">
        <f t="shared" ref="J229:J260" si="36">MAX(L229:BT229)</f>
        <v>2017</v>
      </c>
      <c r="K229" s="2" t="str">
        <f t="shared" ref="K229:K240" si="37">IF(J229-I229+1-COUNTA(L229:BT229)=0, "-", "Yes")</f>
        <v>-</v>
      </c>
      <c r="W229">
        <v>1981</v>
      </c>
      <c r="X229">
        <v>1982</v>
      </c>
      <c r="Y229">
        <v>1983</v>
      </c>
      <c r="Z229">
        <v>1984</v>
      </c>
      <c r="AA229">
        <v>1985</v>
      </c>
      <c r="AB229">
        <v>1986</v>
      </c>
      <c r="AC229">
        <v>1987</v>
      </c>
      <c r="AD229">
        <v>1988</v>
      </c>
      <c r="AE229">
        <v>1989</v>
      </c>
      <c r="AF229">
        <v>1990</v>
      </c>
      <c r="AG229">
        <v>1991</v>
      </c>
      <c r="AH229">
        <v>1992</v>
      </c>
      <c r="AI229">
        <v>1993</v>
      </c>
      <c r="AJ229">
        <v>1994</v>
      </c>
      <c r="AK229">
        <v>1995</v>
      </c>
      <c r="AL229">
        <v>1996</v>
      </c>
      <c r="AM229">
        <v>1997</v>
      </c>
      <c r="AN229">
        <v>1998</v>
      </c>
      <c r="AO229">
        <v>1999</v>
      </c>
      <c r="AP229">
        <v>2000</v>
      </c>
      <c r="AQ229">
        <v>2001</v>
      </c>
      <c r="AR229">
        <v>2002</v>
      </c>
      <c r="AS229">
        <v>2003</v>
      </c>
      <c r="AT229">
        <v>2004</v>
      </c>
      <c r="AU229">
        <v>2005</v>
      </c>
      <c r="AV229">
        <v>2006</v>
      </c>
      <c r="AW229">
        <v>2007</v>
      </c>
      <c r="AX229">
        <v>2008</v>
      </c>
      <c r="AY229">
        <v>2009</v>
      </c>
      <c r="AZ229">
        <v>2010</v>
      </c>
      <c r="BA229">
        <v>2011</v>
      </c>
      <c r="BB229">
        <v>2012</v>
      </c>
      <c r="BC229">
        <v>2013</v>
      </c>
      <c r="BD229">
        <v>2014</v>
      </c>
      <c r="BE229">
        <v>2015</v>
      </c>
      <c r="BF229">
        <v>2016</v>
      </c>
      <c r="BG229">
        <v>2017</v>
      </c>
    </row>
    <row r="230" spans="1:63" ht="15" customHeight="1" x14ac:dyDescent="0.25">
      <c r="A230" t="s">
        <v>1230</v>
      </c>
      <c r="C230" s="77"/>
      <c r="D230" t="s">
        <v>52</v>
      </c>
      <c r="E230" s="45" t="s">
        <v>53</v>
      </c>
      <c r="G230" s="45" t="s">
        <v>1870</v>
      </c>
      <c r="H230" s="45" t="s">
        <v>1871</v>
      </c>
      <c r="I230">
        <f t="shared" si="35"/>
        <v>1981</v>
      </c>
      <c r="J230">
        <f t="shared" si="36"/>
        <v>2004</v>
      </c>
      <c r="K230" s="2" t="str">
        <f t="shared" si="37"/>
        <v>-</v>
      </c>
      <c r="W230">
        <v>1981</v>
      </c>
      <c r="X230">
        <v>1982</v>
      </c>
      <c r="Y230">
        <v>1983</v>
      </c>
      <c r="Z230">
        <v>1984</v>
      </c>
      <c r="AA230">
        <v>1985</v>
      </c>
      <c r="AB230">
        <v>1986</v>
      </c>
      <c r="AC230">
        <v>1987</v>
      </c>
      <c r="AD230">
        <v>1988</v>
      </c>
      <c r="AE230">
        <v>1989</v>
      </c>
      <c r="AF230">
        <v>1990</v>
      </c>
      <c r="AG230">
        <v>1991</v>
      </c>
      <c r="AH230">
        <v>1992</v>
      </c>
      <c r="AI230">
        <v>1993</v>
      </c>
      <c r="AJ230">
        <v>1994</v>
      </c>
      <c r="AK230">
        <v>1995</v>
      </c>
      <c r="AL230">
        <v>1996</v>
      </c>
      <c r="AM230">
        <v>1997</v>
      </c>
      <c r="AN230">
        <v>1998</v>
      </c>
      <c r="AO230">
        <v>1999</v>
      </c>
      <c r="AP230">
        <v>2000</v>
      </c>
      <c r="AQ230">
        <v>2001</v>
      </c>
      <c r="AR230">
        <v>2002</v>
      </c>
      <c r="AS230">
        <v>2003</v>
      </c>
      <c r="AT230">
        <v>2004</v>
      </c>
    </row>
    <row r="231" spans="1:63" ht="15" customHeight="1" x14ac:dyDescent="0.25">
      <c r="A231" t="s">
        <v>1230</v>
      </c>
      <c r="C231" s="77"/>
      <c r="D231" t="s">
        <v>54</v>
      </c>
      <c r="E231" s="45" t="s">
        <v>53</v>
      </c>
      <c r="G231" s="45" t="s">
        <v>1870</v>
      </c>
      <c r="H231" s="45" t="s">
        <v>1871</v>
      </c>
      <c r="I231">
        <f t="shared" si="35"/>
        <v>1986</v>
      </c>
      <c r="J231">
        <f t="shared" si="36"/>
        <v>2009</v>
      </c>
      <c r="K231" s="2" t="str">
        <f t="shared" si="37"/>
        <v>-</v>
      </c>
      <c r="AB231">
        <v>1986</v>
      </c>
      <c r="AC231">
        <v>1987</v>
      </c>
      <c r="AD231">
        <v>1988</v>
      </c>
      <c r="AE231">
        <v>1989</v>
      </c>
      <c r="AF231">
        <v>1990</v>
      </c>
      <c r="AG231">
        <v>1991</v>
      </c>
      <c r="AH231">
        <v>1992</v>
      </c>
      <c r="AI231">
        <v>1993</v>
      </c>
      <c r="AJ231">
        <v>1994</v>
      </c>
      <c r="AK231">
        <v>1995</v>
      </c>
      <c r="AL231">
        <v>1996</v>
      </c>
      <c r="AM231">
        <v>1997</v>
      </c>
      <c r="AN231">
        <v>1998</v>
      </c>
      <c r="AO231">
        <v>1999</v>
      </c>
      <c r="AP231">
        <v>2000</v>
      </c>
      <c r="AQ231">
        <v>2001</v>
      </c>
      <c r="AR231">
        <v>2002</v>
      </c>
      <c r="AS231">
        <v>2003</v>
      </c>
      <c r="AT231">
        <v>2004</v>
      </c>
      <c r="AU231">
        <v>2005</v>
      </c>
      <c r="AV231">
        <v>2006</v>
      </c>
      <c r="AW231">
        <v>2007</v>
      </c>
      <c r="AX231">
        <v>2008</v>
      </c>
      <c r="AY231">
        <v>2009</v>
      </c>
    </row>
    <row r="232" spans="1:63" ht="15" customHeight="1" x14ac:dyDescent="0.25">
      <c r="A232" t="s">
        <v>1230</v>
      </c>
      <c r="C232" s="77"/>
      <c r="D232" t="s">
        <v>55</v>
      </c>
      <c r="E232" s="45" t="s">
        <v>961</v>
      </c>
      <c r="G232" s="46" t="s">
        <v>1883</v>
      </c>
      <c r="H232" s="47" t="s">
        <v>1884</v>
      </c>
      <c r="I232">
        <f t="shared" si="35"/>
        <v>1981</v>
      </c>
      <c r="J232">
        <f t="shared" si="36"/>
        <v>2017</v>
      </c>
      <c r="K232" s="2" t="str">
        <f t="shared" si="37"/>
        <v>-</v>
      </c>
      <c r="W232">
        <v>1981</v>
      </c>
      <c r="X232">
        <v>1982</v>
      </c>
      <c r="Y232">
        <v>1983</v>
      </c>
      <c r="Z232">
        <v>1984</v>
      </c>
      <c r="AA232">
        <v>1985</v>
      </c>
      <c r="AB232">
        <v>1986</v>
      </c>
      <c r="AC232">
        <v>1987</v>
      </c>
      <c r="AD232">
        <v>1988</v>
      </c>
      <c r="AE232">
        <v>1989</v>
      </c>
      <c r="AF232">
        <v>1990</v>
      </c>
      <c r="AG232">
        <v>1991</v>
      </c>
      <c r="AH232">
        <v>1992</v>
      </c>
      <c r="AI232">
        <v>1993</v>
      </c>
      <c r="AJ232">
        <v>1994</v>
      </c>
      <c r="AK232">
        <v>1995</v>
      </c>
      <c r="AL232">
        <v>1996</v>
      </c>
      <c r="AM232">
        <v>1997</v>
      </c>
      <c r="AN232">
        <v>1998</v>
      </c>
      <c r="AO232">
        <v>1999</v>
      </c>
      <c r="AP232">
        <v>2000</v>
      </c>
      <c r="AQ232">
        <v>2001</v>
      </c>
      <c r="AR232">
        <v>2002</v>
      </c>
      <c r="AS232">
        <v>2003</v>
      </c>
      <c r="AT232">
        <v>2004</v>
      </c>
      <c r="AU232">
        <v>2005</v>
      </c>
      <c r="AV232">
        <v>2006</v>
      </c>
      <c r="AW232">
        <v>2007</v>
      </c>
      <c r="AX232">
        <v>2008</v>
      </c>
      <c r="AY232">
        <v>2009</v>
      </c>
      <c r="AZ232">
        <v>2010</v>
      </c>
      <c r="BA232">
        <v>2011</v>
      </c>
      <c r="BB232">
        <v>2012</v>
      </c>
      <c r="BC232">
        <v>2013</v>
      </c>
      <c r="BD232">
        <v>2014</v>
      </c>
      <c r="BE232">
        <v>2015</v>
      </c>
      <c r="BF232">
        <v>2016</v>
      </c>
      <c r="BG232">
        <v>2017</v>
      </c>
    </row>
    <row r="233" spans="1:63" ht="15" customHeight="1" x14ac:dyDescent="0.25">
      <c r="A233" t="s">
        <v>1230</v>
      </c>
      <c r="C233" s="77"/>
      <c r="D233" t="s">
        <v>33</v>
      </c>
      <c r="E233" s="45" t="s">
        <v>34</v>
      </c>
      <c r="F233" s="7" t="s">
        <v>1303</v>
      </c>
      <c r="G233" s="45" t="s">
        <v>34</v>
      </c>
      <c r="H233" s="45" t="s">
        <v>1872</v>
      </c>
      <c r="I233">
        <f t="shared" si="35"/>
        <v>1981</v>
      </c>
      <c r="J233">
        <f t="shared" si="36"/>
        <v>2017</v>
      </c>
      <c r="K233" s="2" t="str">
        <f t="shared" si="37"/>
        <v>-</v>
      </c>
      <c r="W233">
        <v>1981</v>
      </c>
      <c r="X233">
        <v>1982</v>
      </c>
      <c r="Y233">
        <v>1983</v>
      </c>
      <c r="Z233">
        <v>1984</v>
      </c>
      <c r="AA233">
        <v>1985</v>
      </c>
      <c r="AB233">
        <v>1986</v>
      </c>
      <c r="AC233">
        <v>1987</v>
      </c>
      <c r="AD233">
        <v>1988</v>
      </c>
      <c r="AE233">
        <v>1989</v>
      </c>
      <c r="AF233">
        <v>1990</v>
      </c>
      <c r="AG233">
        <v>1991</v>
      </c>
      <c r="AH233">
        <v>1992</v>
      </c>
      <c r="AI233">
        <v>1993</v>
      </c>
      <c r="AJ233">
        <v>1994</v>
      </c>
      <c r="AK233">
        <v>1995</v>
      </c>
      <c r="AL233">
        <v>1996</v>
      </c>
      <c r="AM233">
        <v>1997</v>
      </c>
      <c r="AN233">
        <v>1998</v>
      </c>
      <c r="AO233">
        <v>1999</v>
      </c>
      <c r="AP233">
        <v>2000</v>
      </c>
      <c r="AQ233">
        <v>2001</v>
      </c>
      <c r="AR233">
        <v>2002</v>
      </c>
      <c r="AS233">
        <v>2003</v>
      </c>
      <c r="AT233">
        <v>2004</v>
      </c>
      <c r="AU233">
        <v>2005</v>
      </c>
      <c r="AV233">
        <v>2006</v>
      </c>
      <c r="AW233">
        <v>2007</v>
      </c>
      <c r="AX233">
        <v>2008</v>
      </c>
      <c r="AY233">
        <v>2009</v>
      </c>
      <c r="AZ233">
        <v>2010</v>
      </c>
      <c r="BA233">
        <v>2011</v>
      </c>
      <c r="BB233">
        <v>2012</v>
      </c>
      <c r="BC233">
        <v>2013</v>
      </c>
      <c r="BD233">
        <v>2014</v>
      </c>
      <c r="BE233">
        <v>2015</v>
      </c>
      <c r="BF233">
        <v>2016</v>
      </c>
      <c r="BG233">
        <v>2017</v>
      </c>
    </row>
    <row r="234" spans="1:63" ht="15" customHeight="1" x14ac:dyDescent="0.25">
      <c r="A234" t="s">
        <v>1230</v>
      </c>
      <c r="C234" s="77"/>
      <c r="D234" s="15" t="s">
        <v>56</v>
      </c>
      <c r="E234" s="48" t="s">
        <v>57</v>
      </c>
      <c r="F234" s="49"/>
      <c r="G234" s="48" t="s">
        <v>1873</v>
      </c>
      <c r="H234" s="48" t="s">
        <v>1874</v>
      </c>
      <c r="I234" s="15">
        <f t="shared" si="35"/>
        <v>1992</v>
      </c>
      <c r="J234" s="15">
        <f t="shared" si="36"/>
        <v>2004</v>
      </c>
      <c r="K234" s="2" t="str">
        <f t="shared" si="37"/>
        <v>-</v>
      </c>
      <c r="AH234">
        <v>1992</v>
      </c>
      <c r="AI234">
        <v>1993</v>
      </c>
      <c r="AJ234">
        <v>1994</v>
      </c>
      <c r="AK234">
        <v>1995</v>
      </c>
      <c r="AL234">
        <v>1996</v>
      </c>
      <c r="AM234">
        <v>1997</v>
      </c>
      <c r="AN234">
        <v>1998</v>
      </c>
      <c r="AO234">
        <v>1999</v>
      </c>
      <c r="AP234">
        <v>2000</v>
      </c>
      <c r="AQ234">
        <v>2001</v>
      </c>
      <c r="AR234">
        <v>2002</v>
      </c>
      <c r="AS234">
        <v>2003</v>
      </c>
      <c r="AT234">
        <v>2004</v>
      </c>
    </row>
    <row r="235" spans="1:63" ht="15" customHeight="1" x14ac:dyDescent="0.25">
      <c r="A235" t="s">
        <v>1230</v>
      </c>
      <c r="C235" s="77"/>
      <c r="D235" t="s">
        <v>58</v>
      </c>
      <c r="E235" s="45" t="s">
        <v>962</v>
      </c>
      <c r="G235" s="45" t="s">
        <v>1875</v>
      </c>
      <c r="H235" s="45" t="s">
        <v>1876</v>
      </c>
      <c r="I235">
        <f t="shared" si="35"/>
        <v>1981</v>
      </c>
      <c r="J235">
        <f t="shared" si="36"/>
        <v>2017</v>
      </c>
      <c r="K235" s="2" t="str">
        <f t="shared" si="37"/>
        <v>-</v>
      </c>
      <c r="W235">
        <v>1981</v>
      </c>
      <c r="X235">
        <v>1982</v>
      </c>
      <c r="Y235">
        <v>1983</v>
      </c>
      <c r="Z235">
        <v>1984</v>
      </c>
      <c r="AA235">
        <v>1985</v>
      </c>
      <c r="AB235">
        <v>1986</v>
      </c>
      <c r="AC235">
        <v>1987</v>
      </c>
      <c r="AD235">
        <v>1988</v>
      </c>
      <c r="AE235">
        <v>1989</v>
      </c>
      <c r="AF235">
        <v>1990</v>
      </c>
      <c r="AG235">
        <v>1991</v>
      </c>
      <c r="AH235">
        <v>1992</v>
      </c>
      <c r="AI235">
        <v>1993</v>
      </c>
      <c r="AJ235">
        <v>1994</v>
      </c>
      <c r="AK235">
        <v>1995</v>
      </c>
      <c r="AL235">
        <v>1996</v>
      </c>
      <c r="AM235">
        <v>1997</v>
      </c>
      <c r="AN235">
        <v>1998</v>
      </c>
      <c r="AO235">
        <v>1999</v>
      </c>
      <c r="AP235">
        <v>2000</v>
      </c>
      <c r="AQ235">
        <v>2001</v>
      </c>
      <c r="AR235">
        <v>2002</v>
      </c>
      <c r="AS235">
        <v>2003</v>
      </c>
      <c r="AT235">
        <v>2004</v>
      </c>
      <c r="AU235">
        <v>2005</v>
      </c>
      <c r="AV235">
        <v>2006</v>
      </c>
      <c r="AW235">
        <v>2007</v>
      </c>
      <c r="AX235">
        <v>2008</v>
      </c>
      <c r="AY235">
        <v>2009</v>
      </c>
      <c r="AZ235">
        <v>2010</v>
      </c>
      <c r="BA235">
        <v>2011</v>
      </c>
      <c r="BB235">
        <v>2012</v>
      </c>
      <c r="BC235">
        <v>2013</v>
      </c>
      <c r="BD235">
        <v>2014</v>
      </c>
      <c r="BE235">
        <v>2015</v>
      </c>
      <c r="BF235">
        <v>2016</v>
      </c>
      <c r="BG235">
        <v>2017</v>
      </c>
    </row>
    <row r="236" spans="1:63" ht="15" customHeight="1" x14ac:dyDescent="0.25">
      <c r="A236" t="s">
        <v>1230</v>
      </c>
      <c r="C236" s="77"/>
      <c r="D236" t="s">
        <v>47</v>
      </c>
      <c r="E236" s="45" t="s">
        <v>963</v>
      </c>
      <c r="G236" s="45" t="s">
        <v>59</v>
      </c>
      <c r="H236" s="45" t="s">
        <v>1558</v>
      </c>
      <c r="I236">
        <f t="shared" si="35"/>
        <v>1981</v>
      </c>
      <c r="J236">
        <f t="shared" si="36"/>
        <v>2017</v>
      </c>
      <c r="K236" s="2" t="str">
        <f t="shared" si="37"/>
        <v>-</v>
      </c>
      <c r="W236">
        <v>1981</v>
      </c>
      <c r="X236">
        <v>1982</v>
      </c>
      <c r="Y236">
        <v>1983</v>
      </c>
      <c r="Z236">
        <v>1984</v>
      </c>
      <c r="AA236">
        <v>1985</v>
      </c>
      <c r="AB236">
        <v>1986</v>
      </c>
      <c r="AC236">
        <v>1987</v>
      </c>
      <c r="AD236">
        <v>1988</v>
      </c>
      <c r="AE236">
        <v>1989</v>
      </c>
      <c r="AF236">
        <v>1990</v>
      </c>
      <c r="AG236">
        <v>1991</v>
      </c>
      <c r="AH236">
        <v>1992</v>
      </c>
      <c r="AI236">
        <v>1993</v>
      </c>
      <c r="AJ236">
        <v>1994</v>
      </c>
      <c r="AK236">
        <v>1995</v>
      </c>
      <c r="AL236">
        <v>1996</v>
      </c>
      <c r="AM236">
        <v>1997</v>
      </c>
      <c r="AN236">
        <v>1998</v>
      </c>
      <c r="AO236">
        <v>1999</v>
      </c>
      <c r="AP236">
        <v>2000</v>
      </c>
      <c r="AQ236">
        <v>2001</v>
      </c>
      <c r="AR236">
        <v>2002</v>
      </c>
      <c r="AS236">
        <v>2003</v>
      </c>
      <c r="AT236">
        <v>2004</v>
      </c>
      <c r="AU236">
        <v>2005</v>
      </c>
      <c r="AV236">
        <v>2006</v>
      </c>
      <c r="AW236">
        <v>2007</v>
      </c>
      <c r="AX236">
        <v>2008</v>
      </c>
      <c r="AY236">
        <v>2009</v>
      </c>
      <c r="AZ236">
        <v>2010</v>
      </c>
      <c r="BA236">
        <v>2011</v>
      </c>
      <c r="BB236">
        <v>2012</v>
      </c>
      <c r="BC236">
        <v>2013</v>
      </c>
      <c r="BD236">
        <v>2014</v>
      </c>
      <c r="BE236">
        <v>2015</v>
      </c>
      <c r="BF236">
        <v>2016</v>
      </c>
      <c r="BG236">
        <v>2017</v>
      </c>
    </row>
    <row r="237" spans="1:63" ht="15" customHeight="1" x14ac:dyDescent="0.25">
      <c r="A237" t="s">
        <v>1230</v>
      </c>
      <c r="C237" s="77"/>
      <c r="D237" t="s">
        <v>964</v>
      </c>
      <c r="E237" s="45" t="s">
        <v>760</v>
      </c>
      <c r="F237" s="49"/>
      <c r="G237" s="45"/>
      <c r="H237" s="45"/>
      <c r="I237">
        <f t="shared" si="35"/>
        <v>2015</v>
      </c>
      <c r="J237">
        <f t="shared" si="36"/>
        <v>2017</v>
      </c>
      <c r="K237" s="2" t="str">
        <f t="shared" si="37"/>
        <v>-</v>
      </c>
      <c r="BE237">
        <v>2015</v>
      </c>
      <c r="BF237">
        <v>2016</v>
      </c>
      <c r="BG237">
        <v>2017</v>
      </c>
    </row>
    <row r="238" spans="1:63" ht="15" customHeight="1" x14ac:dyDescent="0.25">
      <c r="A238" t="s">
        <v>1230</v>
      </c>
      <c r="C238" s="77"/>
      <c r="D238" t="s">
        <v>60</v>
      </c>
      <c r="E238" s="45" t="s">
        <v>61</v>
      </c>
      <c r="G238" s="45" t="s">
        <v>1877</v>
      </c>
      <c r="H238" s="45" t="s">
        <v>1878</v>
      </c>
      <c r="I238">
        <f t="shared" si="35"/>
        <v>1981</v>
      </c>
      <c r="J238">
        <f t="shared" si="36"/>
        <v>2014</v>
      </c>
      <c r="K238" s="2" t="str">
        <f t="shared" si="37"/>
        <v>Yes</v>
      </c>
      <c r="W238">
        <v>1981</v>
      </c>
      <c r="X238">
        <v>1982</v>
      </c>
      <c r="Y238">
        <v>1983</v>
      </c>
      <c r="Z238">
        <v>1984</v>
      </c>
      <c r="AA238">
        <v>1985</v>
      </c>
      <c r="AB238">
        <v>1986</v>
      </c>
      <c r="AC238">
        <v>1987</v>
      </c>
      <c r="AD238">
        <v>1988</v>
      </c>
      <c r="AE238">
        <v>1989</v>
      </c>
      <c r="AF238">
        <v>1990</v>
      </c>
      <c r="AG238">
        <v>1991</v>
      </c>
      <c r="AH238">
        <v>1992</v>
      </c>
      <c r="AI238">
        <v>1993</v>
      </c>
      <c r="AJ238">
        <v>1994</v>
      </c>
      <c r="AK238">
        <v>1995</v>
      </c>
      <c r="AL238">
        <v>1996</v>
      </c>
      <c r="AM238">
        <v>1997</v>
      </c>
      <c r="AN238">
        <v>1998</v>
      </c>
      <c r="AO238">
        <v>1999</v>
      </c>
      <c r="AP238">
        <v>2000</v>
      </c>
      <c r="AQ238">
        <v>2001</v>
      </c>
      <c r="AR238">
        <v>2002</v>
      </c>
      <c r="AS238">
        <v>2003</v>
      </c>
      <c r="AT238">
        <v>2004</v>
      </c>
      <c r="BD238">
        <v>2014</v>
      </c>
    </row>
    <row r="239" spans="1:63" ht="15" customHeight="1" x14ac:dyDescent="0.25">
      <c r="A239" t="s">
        <v>1230</v>
      </c>
      <c r="C239" s="77"/>
      <c r="D239" t="s">
        <v>62</v>
      </c>
      <c r="E239" s="45" t="s">
        <v>12</v>
      </c>
      <c r="F239" s="7" t="s">
        <v>1303</v>
      </c>
      <c r="G239" s="45" t="s">
        <v>1879</v>
      </c>
      <c r="H239" s="45" t="s">
        <v>1880</v>
      </c>
      <c r="I239">
        <f t="shared" si="35"/>
        <v>1981</v>
      </c>
      <c r="J239">
        <f t="shared" si="36"/>
        <v>2017</v>
      </c>
      <c r="K239" s="2" t="str">
        <f t="shared" si="37"/>
        <v>-</v>
      </c>
      <c r="W239">
        <v>1981</v>
      </c>
      <c r="X239">
        <v>1982</v>
      </c>
      <c r="Y239">
        <v>1983</v>
      </c>
      <c r="Z239">
        <v>1984</v>
      </c>
      <c r="AA239">
        <v>1985</v>
      </c>
      <c r="AB239">
        <v>1986</v>
      </c>
      <c r="AC239">
        <v>1987</v>
      </c>
      <c r="AD239">
        <v>1988</v>
      </c>
      <c r="AE239">
        <v>1989</v>
      </c>
      <c r="AF239">
        <v>1990</v>
      </c>
      <c r="AG239">
        <v>1991</v>
      </c>
      <c r="AH239">
        <v>1992</v>
      </c>
      <c r="AI239">
        <v>1993</v>
      </c>
      <c r="AJ239">
        <v>1994</v>
      </c>
      <c r="AK239">
        <v>1995</v>
      </c>
      <c r="AL239">
        <v>1996</v>
      </c>
      <c r="AM239">
        <v>1997</v>
      </c>
      <c r="AN239">
        <v>1998</v>
      </c>
      <c r="AO239">
        <v>1999</v>
      </c>
      <c r="AP239">
        <v>2000</v>
      </c>
      <c r="AQ239">
        <v>2001</v>
      </c>
      <c r="AR239">
        <v>2002</v>
      </c>
      <c r="AS239">
        <v>2003</v>
      </c>
      <c r="AT239">
        <v>2004</v>
      </c>
      <c r="AU239">
        <v>2005</v>
      </c>
      <c r="AV239">
        <v>2006</v>
      </c>
      <c r="AW239">
        <v>2007</v>
      </c>
      <c r="AX239">
        <v>2008</v>
      </c>
      <c r="AY239">
        <v>2009</v>
      </c>
      <c r="AZ239">
        <v>2010</v>
      </c>
      <c r="BA239">
        <v>2011</v>
      </c>
      <c r="BB239">
        <v>2012</v>
      </c>
      <c r="BC239">
        <v>2013</v>
      </c>
      <c r="BD239">
        <v>2014</v>
      </c>
      <c r="BE239">
        <v>2015</v>
      </c>
      <c r="BF239">
        <v>2016</v>
      </c>
      <c r="BG239">
        <v>2017</v>
      </c>
    </row>
    <row r="240" spans="1:63" ht="15" customHeight="1" x14ac:dyDescent="0.25">
      <c r="A240" t="s">
        <v>1230</v>
      </c>
      <c r="C240" s="77"/>
      <c r="D240" t="s">
        <v>63</v>
      </c>
      <c r="E240" s="45" t="s">
        <v>965</v>
      </c>
      <c r="G240" s="45" t="s">
        <v>1881</v>
      </c>
      <c r="H240" s="45" t="s">
        <v>1882</v>
      </c>
      <c r="I240">
        <f t="shared" si="35"/>
        <v>1981</v>
      </c>
      <c r="J240">
        <f t="shared" si="36"/>
        <v>2017</v>
      </c>
      <c r="K240" s="2" t="str">
        <f t="shared" si="37"/>
        <v>-</v>
      </c>
      <c r="W240">
        <v>1981</v>
      </c>
      <c r="X240">
        <v>1982</v>
      </c>
      <c r="Y240">
        <v>1983</v>
      </c>
      <c r="Z240">
        <v>1984</v>
      </c>
      <c r="AA240">
        <v>1985</v>
      </c>
      <c r="AB240">
        <v>1986</v>
      </c>
      <c r="AC240">
        <v>1987</v>
      </c>
      <c r="AD240">
        <v>1988</v>
      </c>
      <c r="AE240">
        <v>1989</v>
      </c>
      <c r="AF240">
        <v>1990</v>
      </c>
      <c r="AG240">
        <v>1991</v>
      </c>
      <c r="AH240">
        <v>1992</v>
      </c>
      <c r="AI240">
        <v>1993</v>
      </c>
      <c r="AJ240">
        <v>1994</v>
      </c>
      <c r="AK240">
        <v>1995</v>
      </c>
      <c r="AL240">
        <v>1996</v>
      </c>
      <c r="AM240">
        <v>1997</v>
      </c>
      <c r="AN240">
        <v>1998</v>
      </c>
      <c r="AO240">
        <v>1999</v>
      </c>
      <c r="AP240">
        <v>2000</v>
      </c>
      <c r="AQ240">
        <v>2001</v>
      </c>
      <c r="AR240">
        <v>2002</v>
      </c>
      <c r="AS240">
        <v>2003</v>
      </c>
      <c r="AT240">
        <v>2004</v>
      </c>
      <c r="AU240">
        <v>2005</v>
      </c>
      <c r="AV240">
        <v>2006</v>
      </c>
      <c r="AW240">
        <v>2007</v>
      </c>
      <c r="AX240">
        <v>2008</v>
      </c>
      <c r="AY240">
        <v>2009</v>
      </c>
      <c r="AZ240">
        <v>2010</v>
      </c>
      <c r="BA240">
        <v>2011</v>
      </c>
      <c r="BB240">
        <v>2012</v>
      </c>
      <c r="BC240">
        <v>2013</v>
      </c>
      <c r="BD240">
        <v>2014</v>
      </c>
      <c r="BE240">
        <v>2015</v>
      </c>
      <c r="BF240">
        <v>2016</v>
      </c>
      <c r="BG240">
        <v>2017</v>
      </c>
    </row>
    <row r="241" spans="1:66" ht="15" customHeight="1" x14ac:dyDescent="0.25">
      <c r="C241" s="63"/>
      <c r="E241" s="45"/>
      <c r="G241" s="45"/>
      <c r="H241" s="45"/>
    </row>
    <row r="242" spans="1:66" ht="15" customHeight="1" x14ac:dyDescent="0.25">
      <c r="A242" t="s">
        <v>3460</v>
      </c>
      <c r="B242" s="1" t="str">
        <f>A242&amp;MIN(I242:I253)&amp;"(-"&amp;MAX(J242:J253)&amp;")"</f>
        <v>BOLIG2024(-2024)</v>
      </c>
      <c r="C242" s="74"/>
      <c r="D242" t="s">
        <v>3461</v>
      </c>
      <c r="E242" s="45" t="s">
        <v>3469</v>
      </c>
      <c r="G242" s="45"/>
      <c r="H242" s="45"/>
      <c r="I242">
        <f t="shared" ref="I242:I250" si="38">MIN(L242:BT242)</f>
        <v>2024</v>
      </c>
      <c r="J242">
        <f t="shared" ref="J242:J250" si="39">MAX(L242:BT242)</f>
        <v>2024</v>
      </c>
      <c r="K242" s="2" t="str">
        <f t="shared" ref="K242:K250" si="40">IF(J242-I242+1-COUNTA(L242:BT242)=0, "-", "Yes")</f>
        <v>-</v>
      </c>
      <c r="BN242">
        <v>2024</v>
      </c>
    </row>
    <row r="243" spans="1:66" ht="15" customHeight="1" x14ac:dyDescent="0.25">
      <c r="A243" t="s">
        <v>3460</v>
      </c>
      <c r="C243" s="75"/>
      <c r="D243" t="s">
        <v>3462</v>
      </c>
      <c r="E243" s="45" t="s">
        <v>3470</v>
      </c>
      <c r="G243" s="45"/>
      <c r="H243" s="45"/>
      <c r="I243">
        <f t="shared" si="38"/>
        <v>2024</v>
      </c>
      <c r="J243">
        <f t="shared" si="39"/>
        <v>2024</v>
      </c>
      <c r="K243" s="2" t="str">
        <f t="shared" si="40"/>
        <v>-</v>
      </c>
      <c r="BN243">
        <v>2024</v>
      </c>
    </row>
    <row r="244" spans="1:66" ht="15" customHeight="1" x14ac:dyDescent="0.25">
      <c r="A244" t="s">
        <v>3460</v>
      </c>
      <c r="C244" s="75"/>
      <c r="D244" t="s">
        <v>3463</v>
      </c>
      <c r="E244" s="45" t="s">
        <v>3471</v>
      </c>
      <c r="G244" s="45"/>
      <c r="H244" s="45"/>
      <c r="I244">
        <f t="shared" si="38"/>
        <v>2024</v>
      </c>
      <c r="J244">
        <f t="shared" si="39"/>
        <v>2024</v>
      </c>
      <c r="K244" s="2" t="str">
        <f t="shared" si="40"/>
        <v>-</v>
      </c>
      <c r="BN244">
        <v>2024</v>
      </c>
    </row>
    <row r="245" spans="1:66" ht="15" customHeight="1" x14ac:dyDescent="0.25">
      <c r="A245" t="s">
        <v>3460</v>
      </c>
      <c r="C245" s="75"/>
      <c r="D245" t="s">
        <v>3464</v>
      </c>
      <c r="E245" s="45" t="s">
        <v>3472</v>
      </c>
      <c r="G245" s="45"/>
      <c r="H245" s="45"/>
      <c r="I245">
        <f t="shared" si="38"/>
        <v>2024</v>
      </c>
      <c r="J245">
        <f t="shared" si="39"/>
        <v>2024</v>
      </c>
      <c r="K245" s="2" t="str">
        <f t="shared" si="40"/>
        <v>-</v>
      </c>
      <c r="BN245">
        <v>2024</v>
      </c>
    </row>
    <row r="246" spans="1:66" ht="15" customHeight="1" x14ac:dyDescent="0.25">
      <c r="A246" t="s">
        <v>3460</v>
      </c>
      <c r="C246" s="75"/>
      <c r="D246" t="s">
        <v>3465</v>
      </c>
      <c r="E246" s="45" t="s">
        <v>3473</v>
      </c>
      <c r="G246" s="45"/>
      <c r="H246" s="45"/>
      <c r="I246">
        <f t="shared" si="38"/>
        <v>2024</v>
      </c>
      <c r="J246">
        <f t="shared" si="39"/>
        <v>2024</v>
      </c>
      <c r="K246" s="2" t="str">
        <f t="shared" si="40"/>
        <v>-</v>
      </c>
      <c r="BN246">
        <v>2024</v>
      </c>
    </row>
    <row r="247" spans="1:66" ht="15" customHeight="1" x14ac:dyDescent="0.25">
      <c r="A247" t="s">
        <v>3460</v>
      </c>
      <c r="C247" s="75"/>
      <c r="D247" t="s">
        <v>3466</v>
      </c>
      <c r="E247" s="45" t="s">
        <v>3474</v>
      </c>
      <c r="G247" s="45"/>
      <c r="H247" s="45"/>
      <c r="I247">
        <f t="shared" si="38"/>
        <v>2024</v>
      </c>
      <c r="J247">
        <f t="shared" si="39"/>
        <v>2024</v>
      </c>
      <c r="K247" s="2" t="str">
        <f t="shared" si="40"/>
        <v>-</v>
      </c>
      <c r="BN247">
        <v>2024</v>
      </c>
    </row>
    <row r="248" spans="1:66" ht="15" customHeight="1" x14ac:dyDescent="0.25">
      <c r="A248" t="s">
        <v>3460</v>
      </c>
      <c r="C248" s="75"/>
      <c r="D248" t="s">
        <v>3467</v>
      </c>
      <c r="E248" s="45" t="s">
        <v>3475</v>
      </c>
      <c r="G248" s="45"/>
      <c r="H248" s="45"/>
      <c r="I248">
        <f t="shared" si="38"/>
        <v>2024</v>
      </c>
      <c r="J248">
        <f t="shared" si="39"/>
        <v>2024</v>
      </c>
      <c r="K248" s="2" t="str">
        <f t="shared" si="40"/>
        <v>-</v>
      </c>
      <c r="BN248">
        <v>2024</v>
      </c>
    </row>
    <row r="249" spans="1:66" ht="15" customHeight="1" x14ac:dyDescent="0.25">
      <c r="A249" t="s">
        <v>3460</v>
      </c>
      <c r="C249" s="75"/>
      <c r="D249" t="s">
        <v>3468</v>
      </c>
      <c r="E249" s="45" t="s">
        <v>3476</v>
      </c>
      <c r="G249" s="45"/>
      <c r="H249" s="45"/>
      <c r="I249">
        <f t="shared" si="38"/>
        <v>2024</v>
      </c>
      <c r="J249">
        <f t="shared" si="39"/>
        <v>2024</v>
      </c>
      <c r="K249" s="2" t="str">
        <f t="shared" si="40"/>
        <v>-</v>
      </c>
      <c r="BN249">
        <v>2024</v>
      </c>
    </row>
    <row r="250" spans="1:66" ht="15" customHeight="1" x14ac:dyDescent="0.25">
      <c r="A250" t="s">
        <v>3460</v>
      </c>
      <c r="C250" s="76"/>
      <c r="D250" t="s">
        <v>876</v>
      </c>
      <c r="E250" s="45" t="s">
        <v>3477</v>
      </c>
      <c r="G250" s="45"/>
      <c r="H250" s="45"/>
      <c r="I250">
        <f t="shared" si="38"/>
        <v>2024</v>
      </c>
      <c r="J250">
        <f t="shared" si="39"/>
        <v>2024</v>
      </c>
      <c r="K250" s="2" t="str">
        <f t="shared" si="40"/>
        <v>-</v>
      </c>
      <c r="BN250">
        <v>2024</v>
      </c>
    </row>
    <row r="251" spans="1:66" ht="15" customHeight="1" x14ac:dyDescent="0.25">
      <c r="C251" s="63"/>
      <c r="E251" s="45"/>
      <c r="G251" s="45"/>
      <c r="H251" s="45"/>
    </row>
    <row r="252" spans="1:66" ht="15" customHeight="1" x14ac:dyDescent="0.25">
      <c r="A252" t="s">
        <v>1272</v>
      </c>
      <c r="B252" s="1" t="str">
        <f>A252&amp;J252</f>
        <v>BUA2015</v>
      </c>
      <c r="C252" s="77"/>
      <c r="D252" t="s">
        <v>761</v>
      </c>
      <c r="E252" s="45" t="s">
        <v>762</v>
      </c>
      <c r="G252" s="45" t="s">
        <v>1675</v>
      </c>
      <c r="H252" s="45" t="s">
        <v>1676</v>
      </c>
      <c r="J252">
        <f t="shared" si="36"/>
        <v>2015</v>
      </c>
      <c r="BE252">
        <v>2015</v>
      </c>
    </row>
    <row r="253" spans="1:66" ht="15" customHeight="1" x14ac:dyDescent="0.25">
      <c r="A253" t="s">
        <v>1272</v>
      </c>
      <c r="C253" s="77"/>
      <c r="D253" t="s">
        <v>763</v>
      </c>
      <c r="E253" s="45" t="s">
        <v>764</v>
      </c>
      <c r="G253" s="45" t="s">
        <v>1677</v>
      </c>
      <c r="H253" s="45" t="s">
        <v>1678</v>
      </c>
      <c r="J253">
        <f t="shared" si="36"/>
        <v>2015</v>
      </c>
      <c r="BE253">
        <v>2015</v>
      </c>
    </row>
    <row r="254" spans="1:66" ht="15" customHeight="1" x14ac:dyDescent="0.25">
      <c r="A254" t="s">
        <v>1272</v>
      </c>
      <c r="C254" s="77"/>
      <c r="D254" t="s">
        <v>765</v>
      </c>
      <c r="E254" s="45" t="s">
        <v>766</v>
      </c>
      <c r="G254" s="45" t="s">
        <v>1679</v>
      </c>
      <c r="H254" s="45" t="s">
        <v>1680</v>
      </c>
      <c r="J254">
        <f t="shared" si="36"/>
        <v>2015</v>
      </c>
      <c r="BE254">
        <v>2015</v>
      </c>
    </row>
    <row r="255" spans="1:66" ht="15" customHeight="1" x14ac:dyDescent="0.25">
      <c r="A255" t="s">
        <v>1272</v>
      </c>
      <c r="C255" s="77"/>
      <c r="D255" t="s">
        <v>767</v>
      </c>
      <c r="E255" s="45" t="s">
        <v>12</v>
      </c>
      <c r="G255" s="45" t="s">
        <v>768</v>
      </c>
      <c r="H255" s="45" t="s">
        <v>1681</v>
      </c>
      <c r="J255">
        <f t="shared" si="36"/>
        <v>2015</v>
      </c>
      <c r="BE255">
        <v>2015</v>
      </c>
    </row>
    <row r="256" spans="1:66" ht="15" customHeight="1" x14ac:dyDescent="0.25">
      <c r="A256" t="s">
        <v>1272</v>
      </c>
      <c r="C256" s="77"/>
      <c r="D256" t="s">
        <v>769</v>
      </c>
      <c r="E256" s="45" t="s">
        <v>770</v>
      </c>
      <c r="G256" s="45" t="s">
        <v>1688</v>
      </c>
      <c r="H256" s="45" t="s">
        <v>1689</v>
      </c>
      <c r="J256">
        <f t="shared" si="36"/>
        <v>2015</v>
      </c>
      <c r="BE256">
        <v>2015</v>
      </c>
    </row>
    <row r="257" spans="1:65" ht="15" customHeight="1" x14ac:dyDescent="0.25">
      <c r="A257" t="s">
        <v>1272</v>
      </c>
      <c r="C257" s="77"/>
      <c r="D257" t="s">
        <v>21</v>
      </c>
      <c r="E257" s="45" t="s">
        <v>12</v>
      </c>
      <c r="F257" s="7" t="s">
        <v>1303</v>
      </c>
      <c r="G257" s="45" t="s">
        <v>733</v>
      </c>
      <c r="H257" s="45" t="s">
        <v>1682</v>
      </c>
      <c r="J257">
        <f t="shared" si="36"/>
        <v>2015</v>
      </c>
      <c r="BE257">
        <v>2015</v>
      </c>
    </row>
    <row r="258" spans="1:65" ht="15" customHeight="1" x14ac:dyDescent="0.25">
      <c r="A258" t="s">
        <v>1272</v>
      </c>
      <c r="C258" s="77"/>
      <c r="D258" t="s">
        <v>771</v>
      </c>
      <c r="E258" s="45" t="s">
        <v>772</v>
      </c>
      <c r="G258" s="45" t="s">
        <v>772</v>
      </c>
      <c r="H258" s="45" t="s">
        <v>1683</v>
      </c>
      <c r="J258">
        <f t="shared" si="36"/>
        <v>2015</v>
      </c>
      <c r="BE258">
        <v>2015</v>
      </c>
    </row>
    <row r="259" spans="1:65" ht="15" customHeight="1" x14ac:dyDescent="0.25">
      <c r="A259" t="s">
        <v>1272</v>
      </c>
      <c r="C259" s="77"/>
      <c r="D259" t="s">
        <v>773</v>
      </c>
      <c r="E259" s="45" t="s">
        <v>774</v>
      </c>
      <c r="G259" s="45" t="s">
        <v>774</v>
      </c>
      <c r="H259" s="45" t="s">
        <v>1684</v>
      </c>
      <c r="J259">
        <f t="shared" si="36"/>
        <v>2015</v>
      </c>
      <c r="BE259">
        <v>2015</v>
      </c>
    </row>
    <row r="260" spans="1:65" ht="15" customHeight="1" x14ac:dyDescent="0.25">
      <c r="A260" t="s">
        <v>1272</v>
      </c>
      <c r="C260" s="77"/>
      <c r="D260" t="s">
        <v>775</v>
      </c>
      <c r="E260" s="45" t="s">
        <v>776</v>
      </c>
      <c r="G260" s="45" t="s">
        <v>776</v>
      </c>
      <c r="H260" s="45" t="s">
        <v>1685</v>
      </c>
      <c r="J260">
        <f t="shared" si="36"/>
        <v>2015</v>
      </c>
      <c r="BE260">
        <v>2015</v>
      </c>
    </row>
    <row r="261" spans="1:65" ht="15" customHeight="1" x14ac:dyDescent="0.25">
      <c r="A261" t="s">
        <v>1272</v>
      </c>
      <c r="C261" s="77"/>
      <c r="D261" t="s">
        <v>777</v>
      </c>
      <c r="E261" s="45" t="s">
        <v>778</v>
      </c>
      <c r="G261" s="45" t="s">
        <v>1686</v>
      </c>
      <c r="H261" s="45" t="s">
        <v>1687</v>
      </c>
      <c r="J261">
        <f>MAX(L261:BT261)</f>
        <v>2015</v>
      </c>
      <c r="BE261">
        <v>2015</v>
      </c>
    </row>
    <row r="262" spans="1:65" ht="15" customHeight="1" x14ac:dyDescent="0.25">
      <c r="A262" t="s">
        <v>1272</v>
      </c>
      <c r="C262" s="77"/>
      <c r="D262" t="s">
        <v>876</v>
      </c>
      <c r="E262" s="45" t="s">
        <v>877</v>
      </c>
      <c r="G262" s="45" t="s">
        <v>877</v>
      </c>
      <c r="H262" s="45" t="s">
        <v>877</v>
      </c>
      <c r="J262">
        <f>MAX(L262:BT262)</f>
        <v>2015</v>
      </c>
      <c r="BE262">
        <v>2015</v>
      </c>
    </row>
    <row r="263" spans="1:65" ht="15" customHeight="1" x14ac:dyDescent="0.25">
      <c r="B263" s="1"/>
      <c r="C263" s="63"/>
      <c r="E263" s="45"/>
      <c r="G263" s="45"/>
      <c r="H263" s="45"/>
    </row>
    <row r="264" spans="1:65" ht="15" customHeight="1" x14ac:dyDescent="0.25">
      <c r="A264" t="s">
        <v>2362</v>
      </c>
      <c r="B264" s="39" t="str">
        <f>A264&amp;J264</f>
        <v>BUAH2023</v>
      </c>
      <c r="C264" s="77"/>
      <c r="D264" t="s">
        <v>2364</v>
      </c>
      <c r="E264" s="45" t="s">
        <v>2365</v>
      </c>
      <c r="G264" s="45" t="s">
        <v>2485</v>
      </c>
      <c r="H264" s="45" t="s">
        <v>2494</v>
      </c>
      <c r="J264">
        <f t="shared" ref="J264:J328" si="41">MAX(L264:BT264)</f>
        <v>2023</v>
      </c>
      <c r="BM264">
        <v>2023</v>
      </c>
    </row>
    <row r="265" spans="1:65" ht="15" customHeight="1" x14ac:dyDescent="0.25">
      <c r="A265" t="s">
        <v>2362</v>
      </c>
      <c r="C265" s="77"/>
      <c r="D265" t="s">
        <v>2366</v>
      </c>
      <c r="E265" s="45" t="s">
        <v>2367</v>
      </c>
      <c r="G265" s="45" t="s">
        <v>2486</v>
      </c>
      <c r="H265" s="45" t="s">
        <v>2493</v>
      </c>
      <c r="J265">
        <f t="shared" si="41"/>
        <v>2023</v>
      </c>
      <c r="BM265">
        <v>2023</v>
      </c>
    </row>
    <row r="266" spans="1:65" ht="15" customHeight="1" x14ac:dyDescent="0.25">
      <c r="A266" t="s">
        <v>2362</v>
      </c>
      <c r="C266" s="77"/>
      <c r="D266" t="s">
        <v>2368</v>
      </c>
      <c r="E266" s="45" t="s">
        <v>2369</v>
      </c>
      <c r="G266" s="45" t="s">
        <v>2487</v>
      </c>
      <c r="H266" s="45" t="s">
        <v>2492</v>
      </c>
      <c r="J266">
        <f t="shared" si="41"/>
        <v>2023</v>
      </c>
      <c r="BM266">
        <v>2023</v>
      </c>
    </row>
    <row r="267" spans="1:65" ht="15" customHeight="1" x14ac:dyDescent="0.25">
      <c r="A267" t="s">
        <v>2362</v>
      </c>
      <c r="C267" s="77"/>
      <c r="D267" t="s">
        <v>2370</v>
      </c>
      <c r="E267" s="45" t="s">
        <v>2371</v>
      </c>
      <c r="G267" s="45" t="s">
        <v>2488</v>
      </c>
      <c r="H267" s="45" t="s">
        <v>2490</v>
      </c>
      <c r="J267">
        <f t="shared" si="41"/>
        <v>2023</v>
      </c>
      <c r="BM267">
        <v>2023</v>
      </c>
    </row>
    <row r="268" spans="1:65" ht="15" customHeight="1" x14ac:dyDescent="0.25">
      <c r="A268" t="s">
        <v>2362</v>
      </c>
      <c r="C268" s="77"/>
      <c r="D268" t="s">
        <v>2372</v>
      </c>
      <c r="E268" s="45" t="s">
        <v>2373</v>
      </c>
      <c r="G268" s="45" t="s">
        <v>2373</v>
      </c>
      <c r="H268" s="45" t="s">
        <v>2519</v>
      </c>
      <c r="J268">
        <f t="shared" si="41"/>
        <v>2023</v>
      </c>
      <c r="BM268">
        <v>2023</v>
      </c>
    </row>
    <row r="269" spans="1:65" ht="15" customHeight="1" x14ac:dyDescent="0.25">
      <c r="A269" t="s">
        <v>2362</v>
      </c>
      <c r="C269" s="77"/>
      <c r="D269" t="s">
        <v>2374</v>
      </c>
      <c r="E269" s="45" t="s">
        <v>2375</v>
      </c>
      <c r="G269" s="45" t="s">
        <v>2375</v>
      </c>
      <c r="H269" s="45" t="s">
        <v>2491</v>
      </c>
      <c r="J269">
        <f t="shared" si="41"/>
        <v>2023</v>
      </c>
      <c r="BM269">
        <v>2023</v>
      </c>
    </row>
    <row r="270" spans="1:65" ht="15" customHeight="1" x14ac:dyDescent="0.25">
      <c r="A270" t="s">
        <v>2362</v>
      </c>
      <c r="C270" s="77"/>
      <c r="D270" t="s">
        <v>2753</v>
      </c>
      <c r="E270" s="45"/>
      <c r="G270" s="45"/>
      <c r="H270" s="45"/>
      <c r="J270">
        <f>MAX(L270:BT270)</f>
        <v>2023</v>
      </c>
      <c r="BM270">
        <v>2023</v>
      </c>
    </row>
    <row r="271" spans="1:65" ht="15" customHeight="1" x14ac:dyDescent="0.25">
      <c r="A271" t="s">
        <v>2362</v>
      </c>
      <c r="C271" s="77"/>
      <c r="D271" t="s">
        <v>763</v>
      </c>
      <c r="E271" s="45" t="s">
        <v>764</v>
      </c>
      <c r="G271" s="45" t="s">
        <v>764</v>
      </c>
      <c r="H271" s="45" t="s">
        <v>1678</v>
      </c>
      <c r="J271">
        <f t="shared" si="41"/>
        <v>2023</v>
      </c>
      <c r="BM271">
        <v>2023</v>
      </c>
    </row>
    <row r="272" spans="1:65" ht="15" customHeight="1" x14ac:dyDescent="0.25">
      <c r="A272" t="s">
        <v>2362</v>
      </c>
      <c r="C272" s="77"/>
      <c r="D272" t="s">
        <v>765</v>
      </c>
      <c r="E272" s="45" t="s">
        <v>766</v>
      </c>
      <c r="G272" s="45" t="s">
        <v>766</v>
      </c>
      <c r="H272" s="45" t="s">
        <v>1680</v>
      </c>
      <c r="J272">
        <f t="shared" si="41"/>
        <v>2023</v>
      </c>
      <c r="BM272">
        <v>2023</v>
      </c>
    </row>
    <row r="273" spans="1:65" ht="15" customHeight="1" x14ac:dyDescent="0.25">
      <c r="A273" t="s">
        <v>2362</v>
      </c>
      <c r="C273" s="77"/>
      <c r="D273" t="s">
        <v>2376</v>
      </c>
      <c r="E273" s="45" t="s">
        <v>2377</v>
      </c>
      <c r="G273" s="45" t="s">
        <v>2458</v>
      </c>
      <c r="H273" s="45" t="s">
        <v>2495</v>
      </c>
      <c r="J273">
        <f t="shared" si="41"/>
        <v>2023</v>
      </c>
      <c r="BM273">
        <v>2023</v>
      </c>
    </row>
    <row r="274" spans="1:65" ht="15" customHeight="1" x14ac:dyDescent="0.25">
      <c r="A274" t="s">
        <v>2362</v>
      </c>
      <c r="C274" s="77"/>
      <c r="D274" t="s">
        <v>2378</v>
      </c>
      <c r="E274" s="45" t="s">
        <v>2379</v>
      </c>
      <c r="G274" s="45" t="s">
        <v>2496</v>
      </c>
      <c r="H274" s="45" t="s">
        <v>2501</v>
      </c>
      <c r="J274">
        <f t="shared" si="41"/>
        <v>2023</v>
      </c>
      <c r="BM274">
        <v>2023</v>
      </c>
    </row>
    <row r="275" spans="1:65" ht="15" customHeight="1" x14ac:dyDescent="0.25">
      <c r="A275" t="s">
        <v>2362</v>
      </c>
      <c r="C275" s="77"/>
      <c r="D275" t="s">
        <v>2380</v>
      </c>
      <c r="E275" s="45" t="s">
        <v>2381</v>
      </c>
      <c r="G275" s="45" t="s">
        <v>2497</v>
      </c>
      <c r="H275" s="45" t="s">
        <v>2502</v>
      </c>
      <c r="J275">
        <f t="shared" si="41"/>
        <v>2023</v>
      </c>
      <c r="BM275">
        <v>2023</v>
      </c>
    </row>
    <row r="276" spans="1:65" ht="15" customHeight="1" x14ac:dyDescent="0.25">
      <c r="A276" t="s">
        <v>2362</v>
      </c>
      <c r="C276" s="77"/>
      <c r="D276" t="s">
        <v>2382</v>
      </c>
      <c r="E276" s="45" t="s">
        <v>2383</v>
      </c>
      <c r="G276" s="45" t="s">
        <v>2498</v>
      </c>
      <c r="H276" s="45" t="s">
        <v>2503</v>
      </c>
      <c r="J276">
        <f t="shared" si="41"/>
        <v>2023</v>
      </c>
      <c r="BM276">
        <v>2023</v>
      </c>
    </row>
    <row r="277" spans="1:65" ht="15" customHeight="1" x14ac:dyDescent="0.25">
      <c r="A277" t="s">
        <v>2362</v>
      </c>
      <c r="C277" s="77"/>
      <c r="D277" t="s">
        <v>2384</v>
      </c>
      <c r="E277" s="45" t="s">
        <v>2385</v>
      </c>
      <c r="G277" s="45" t="s">
        <v>2499</v>
      </c>
      <c r="H277" s="45" t="s">
        <v>2504</v>
      </c>
      <c r="J277">
        <f t="shared" si="41"/>
        <v>2023</v>
      </c>
      <c r="BM277">
        <v>2023</v>
      </c>
    </row>
    <row r="278" spans="1:65" ht="15" customHeight="1" x14ac:dyDescent="0.25">
      <c r="A278" t="s">
        <v>2362</v>
      </c>
      <c r="C278" s="77"/>
      <c r="D278" t="s">
        <v>2386</v>
      </c>
      <c r="E278" s="45" t="s">
        <v>2387</v>
      </c>
      <c r="G278" s="45" t="s">
        <v>2500</v>
      </c>
      <c r="H278" s="45" t="s">
        <v>2505</v>
      </c>
      <c r="J278">
        <f t="shared" si="41"/>
        <v>2023</v>
      </c>
      <c r="BM278">
        <v>2023</v>
      </c>
    </row>
    <row r="279" spans="1:65" ht="15" customHeight="1" x14ac:dyDescent="0.25">
      <c r="A279" t="s">
        <v>2362</v>
      </c>
      <c r="C279" s="77"/>
      <c r="D279" t="s">
        <v>2388</v>
      </c>
      <c r="E279" s="45" t="s">
        <v>2389</v>
      </c>
      <c r="G279" s="45" t="s">
        <v>2389</v>
      </c>
      <c r="H279" s="45" t="s">
        <v>2506</v>
      </c>
      <c r="J279">
        <f t="shared" si="41"/>
        <v>2023</v>
      </c>
      <c r="BM279">
        <v>2023</v>
      </c>
    </row>
    <row r="280" spans="1:65" ht="15" customHeight="1" x14ac:dyDescent="0.25">
      <c r="A280" t="s">
        <v>2362</v>
      </c>
      <c r="C280" s="77"/>
      <c r="D280" t="s">
        <v>2391</v>
      </c>
      <c r="E280" s="45" t="s">
        <v>2392</v>
      </c>
      <c r="G280" s="45" t="s">
        <v>2484</v>
      </c>
      <c r="H280" s="45" t="s">
        <v>2520</v>
      </c>
      <c r="J280">
        <f t="shared" si="41"/>
        <v>2023</v>
      </c>
      <c r="BM280">
        <v>2023</v>
      </c>
    </row>
    <row r="281" spans="1:65" ht="15" customHeight="1" x14ac:dyDescent="0.25">
      <c r="A281" t="s">
        <v>2362</v>
      </c>
      <c r="C281" s="77"/>
      <c r="D281" t="s">
        <v>2393</v>
      </c>
      <c r="E281" s="45" t="s">
        <v>2394</v>
      </c>
      <c r="G281" s="45" t="s">
        <v>2394</v>
      </c>
      <c r="H281" s="45" t="s">
        <v>2507</v>
      </c>
      <c r="J281">
        <f t="shared" si="41"/>
        <v>2023</v>
      </c>
      <c r="BM281">
        <v>2023</v>
      </c>
    </row>
    <row r="282" spans="1:65" ht="15" customHeight="1" x14ac:dyDescent="0.25">
      <c r="A282" t="s">
        <v>2362</v>
      </c>
      <c r="C282" s="77"/>
      <c r="D282" t="s">
        <v>2395</v>
      </c>
      <c r="E282" s="45" t="s">
        <v>2396</v>
      </c>
      <c r="G282" s="45" t="s">
        <v>2477</v>
      </c>
      <c r="H282" s="45" t="s">
        <v>2508</v>
      </c>
      <c r="J282">
        <f t="shared" si="41"/>
        <v>2023</v>
      </c>
      <c r="BM282">
        <v>2023</v>
      </c>
    </row>
    <row r="283" spans="1:65" ht="15" customHeight="1" x14ac:dyDescent="0.25">
      <c r="A283" t="s">
        <v>2362</v>
      </c>
      <c r="C283" s="77"/>
      <c r="D283" t="s">
        <v>2397</v>
      </c>
      <c r="E283" s="45" t="s">
        <v>2398</v>
      </c>
      <c r="G283" s="45" t="s">
        <v>2478</v>
      </c>
      <c r="H283" s="45" t="s">
        <v>2509</v>
      </c>
      <c r="J283">
        <f t="shared" si="41"/>
        <v>2023</v>
      </c>
      <c r="BM283">
        <v>2023</v>
      </c>
    </row>
    <row r="284" spans="1:65" ht="15" customHeight="1" x14ac:dyDescent="0.25">
      <c r="A284" t="s">
        <v>2362</v>
      </c>
      <c r="C284" s="77"/>
      <c r="D284" t="s">
        <v>2399</v>
      </c>
      <c r="E284" s="45" t="s">
        <v>2400</v>
      </c>
      <c r="G284" s="45" t="s">
        <v>2479</v>
      </c>
      <c r="H284" s="45" t="s">
        <v>2510</v>
      </c>
      <c r="J284">
        <f t="shared" si="41"/>
        <v>2023</v>
      </c>
      <c r="BM284">
        <v>2023</v>
      </c>
    </row>
    <row r="285" spans="1:65" ht="15" customHeight="1" x14ac:dyDescent="0.25">
      <c r="A285" t="s">
        <v>2362</v>
      </c>
      <c r="C285" s="77"/>
      <c r="D285" t="s">
        <v>2401</v>
      </c>
      <c r="E285" s="45" t="s">
        <v>2402</v>
      </c>
      <c r="G285" s="45" t="s">
        <v>2480</v>
      </c>
      <c r="H285" s="45" t="s">
        <v>2511</v>
      </c>
      <c r="J285">
        <f t="shared" si="41"/>
        <v>2023</v>
      </c>
      <c r="BM285">
        <v>2023</v>
      </c>
    </row>
    <row r="286" spans="1:65" ht="15" customHeight="1" x14ac:dyDescent="0.25">
      <c r="A286" t="s">
        <v>2362</v>
      </c>
      <c r="C286" s="77"/>
      <c r="D286" t="s">
        <v>2403</v>
      </c>
      <c r="E286" s="45" t="s">
        <v>2404</v>
      </c>
      <c r="G286" s="45" t="s">
        <v>2481</v>
      </c>
      <c r="H286" s="45" t="s">
        <v>2512</v>
      </c>
      <c r="J286">
        <f t="shared" si="41"/>
        <v>2023</v>
      </c>
      <c r="BM286">
        <v>2023</v>
      </c>
    </row>
    <row r="287" spans="1:65" ht="15" customHeight="1" x14ac:dyDescent="0.25">
      <c r="A287" t="s">
        <v>2362</v>
      </c>
      <c r="C287" s="77"/>
      <c r="D287" t="s">
        <v>2405</v>
      </c>
      <c r="E287" s="45" t="s">
        <v>2406</v>
      </c>
      <c r="G287" s="45" t="s">
        <v>2482</v>
      </c>
      <c r="H287" s="45" t="s">
        <v>2513</v>
      </c>
      <c r="J287">
        <f t="shared" si="41"/>
        <v>2023</v>
      </c>
      <c r="BM287">
        <v>2023</v>
      </c>
    </row>
    <row r="288" spans="1:65" ht="15" customHeight="1" x14ac:dyDescent="0.25">
      <c r="A288" t="s">
        <v>2362</v>
      </c>
      <c r="C288" s="77"/>
      <c r="D288" t="s">
        <v>2407</v>
      </c>
      <c r="E288" s="45" t="s">
        <v>2408</v>
      </c>
      <c r="G288" s="45" t="s">
        <v>2483</v>
      </c>
      <c r="H288" s="45" t="s">
        <v>2514</v>
      </c>
      <c r="J288">
        <f t="shared" si="41"/>
        <v>2023</v>
      </c>
      <c r="BM288">
        <v>2023</v>
      </c>
    </row>
    <row r="289" spans="1:65" ht="15" customHeight="1" x14ac:dyDescent="0.25">
      <c r="A289" t="s">
        <v>2362</v>
      </c>
      <c r="C289" s="77"/>
      <c r="D289" t="s">
        <v>2409</v>
      </c>
      <c r="E289" s="45" t="s">
        <v>2410</v>
      </c>
      <c r="G289" s="45" t="s">
        <v>2410</v>
      </c>
      <c r="H289" s="45" t="s">
        <v>2515</v>
      </c>
      <c r="J289">
        <f t="shared" si="41"/>
        <v>2023</v>
      </c>
      <c r="BM289">
        <v>2023</v>
      </c>
    </row>
    <row r="290" spans="1:65" ht="15" customHeight="1" x14ac:dyDescent="0.25">
      <c r="A290" t="s">
        <v>2362</v>
      </c>
      <c r="C290" s="77"/>
      <c r="D290" t="s">
        <v>2411</v>
      </c>
      <c r="E290" s="45" t="s">
        <v>2412</v>
      </c>
      <c r="G290" s="45" t="s">
        <v>2457</v>
      </c>
      <c r="H290" s="45" t="s">
        <v>2516</v>
      </c>
      <c r="J290">
        <f t="shared" si="41"/>
        <v>2023</v>
      </c>
      <c r="BM290">
        <v>2023</v>
      </c>
    </row>
    <row r="291" spans="1:65" ht="15" customHeight="1" x14ac:dyDescent="0.25">
      <c r="A291" t="s">
        <v>2362</v>
      </c>
      <c r="C291" s="77"/>
      <c r="D291" t="s">
        <v>21</v>
      </c>
      <c r="E291" s="45" t="s">
        <v>733</v>
      </c>
      <c r="F291" s="7" t="s">
        <v>1303</v>
      </c>
      <c r="G291" s="45" t="s">
        <v>733</v>
      </c>
      <c r="H291" s="45" t="s">
        <v>1682</v>
      </c>
      <c r="J291">
        <f t="shared" si="41"/>
        <v>2023</v>
      </c>
      <c r="BM291">
        <v>2023</v>
      </c>
    </row>
    <row r="292" spans="1:65" ht="15" customHeight="1" x14ac:dyDescent="0.25">
      <c r="A292" t="s">
        <v>2362</v>
      </c>
      <c r="C292" s="77"/>
      <c r="D292" t="s">
        <v>2414</v>
      </c>
      <c r="E292" s="45" t="s">
        <v>2415</v>
      </c>
      <c r="G292" s="45" t="s">
        <v>2517</v>
      </c>
      <c r="H292" s="45" t="s">
        <v>2518</v>
      </c>
      <c r="J292">
        <f t="shared" si="41"/>
        <v>2023</v>
      </c>
      <c r="BM292">
        <v>2023</v>
      </c>
    </row>
    <row r="293" spans="1:65" ht="15" customHeight="1" x14ac:dyDescent="0.25">
      <c r="A293" t="s">
        <v>2362</v>
      </c>
      <c r="C293" s="77"/>
      <c r="D293" t="s">
        <v>2416</v>
      </c>
      <c r="E293" s="45" t="s">
        <v>2417</v>
      </c>
      <c r="G293" s="45" t="s">
        <v>2459</v>
      </c>
      <c r="H293" s="45" t="s">
        <v>2521</v>
      </c>
      <c r="J293">
        <f t="shared" si="41"/>
        <v>2023</v>
      </c>
      <c r="BM293">
        <v>2023</v>
      </c>
    </row>
    <row r="294" spans="1:65" ht="15" customHeight="1" x14ac:dyDescent="0.25">
      <c r="A294" t="s">
        <v>2362</v>
      </c>
      <c r="C294" s="77"/>
      <c r="D294" t="s">
        <v>2418</v>
      </c>
      <c r="E294" s="45" t="s">
        <v>2419</v>
      </c>
      <c r="G294" s="45" t="s">
        <v>2460</v>
      </c>
      <c r="H294" s="45" t="s">
        <v>2522</v>
      </c>
      <c r="J294">
        <f t="shared" si="41"/>
        <v>2023</v>
      </c>
      <c r="BM294">
        <v>2023</v>
      </c>
    </row>
    <row r="295" spans="1:65" ht="15" customHeight="1" x14ac:dyDescent="0.25">
      <c r="A295" t="s">
        <v>2362</v>
      </c>
      <c r="C295" s="77"/>
      <c r="D295" t="s">
        <v>2420</v>
      </c>
      <c r="E295" s="45" t="s">
        <v>2421</v>
      </c>
      <c r="G295" s="45" t="s">
        <v>2461</v>
      </c>
      <c r="H295" s="45" t="s">
        <v>2524</v>
      </c>
      <c r="J295">
        <f t="shared" si="41"/>
        <v>2023</v>
      </c>
      <c r="BM295">
        <v>2023</v>
      </c>
    </row>
    <row r="296" spans="1:65" ht="15" customHeight="1" x14ac:dyDescent="0.25">
      <c r="A296" t="s">
        <v>2362</v>
      </c>
      <c r="C296" s="77"/>
      <c r="D296" t="s">
        <v>2422</v>
      </c>
      <c r="E296" s="45" t="s">
        <v>2423</v>
      </c>
      <c r="G296" s="45" t="s">
        <v>2462</v>
      </c>
      <c r="H296" s="45" t="s">
        <v>2523</v>
      </c>
      <c r="J296">
        <f t="shared" si="41"/>
        <v>2023</v>
      </c>
      <c r="BM296">
        <v>2023</v>
      </c>
    </row>
    <row r="297" spans="1:65" ht="15" customHeight="1" x14ac:dyDescent="0.25">
      <c r="A297" t="s">
        <v>2362</v>
      </c>
      <c r="C297" s="77"/>
      <c r="D297" t="s">
        <v>2424</v>
      </c>
      <c r="E297" s="45" t="s">
        <v>2425</v>
      </c>
      <c r="G297" s="45" t="s">
        <v>2463</v>
      </c>
      <c r="H297" s="45" t="s">
        <v>2525</v>
      </c>
      <c r="J297">
        <f t="shared" si="41"/>
        <v>2023</v>
      </c>
      <c r="BM297">
        <v>2023</v>
      </c>
    </row>
    <row r="298" spans="1:65" ht="15" customHeight="1" x14ac:dyDescent="0.25">
      <c r="A298" t="s">
        <v>2362</v>
      </c>
      <c r="C298" s="77"/>
      <c r="D298" t="s">
        <v>2426</v>
      </c>
      <c r="E298" s="45" t="s">
        <v>2427</v>
      </c>
      <c r="G298" s="45" t="s">
        <v>2464</v>
      </c>
      <c r="H298" s="45" t="s">
        <v>2526</v>
      </c>
      <c r="J298">
        <f t="shared" si="41"/>
        <v>2023</v>
      </c>
      <c r="BM298">
        <v>2023</v>
      </c>
    </row>
    <row r="299" spans="1:65" ht="15" customHeight="1" x14ac:dyDescent="0.25">
      <c r="A299" t="s">
        <v>2362</v>
      </c>
      <c r="C299" s="77"/>
      <c r="D299" t="s">
        <v>2428</v>
      </c>
      <c r="E299" s="45" t="s">
        <v>2429</v>
      </c>
      <c r="G299" s="45" t="s">
        <v>2465</v>
      </c>
      <c r="H299" s="45" t="s">
        <v>2527</v>
      </c>
      <c r="J299">
        <f t="shared" si="41"/>
        <v>2023</v>
      </c>
      <c r="BM299">
        <v>2023</v>
      </c>
    </row>
    <row r="300" spans="1:65" ht="15" customHeight="1" x14ac:dyDescent="0.25">
      <c r="A300" t="s">
        <v>2362</v>
      </c>
      <c r="C300" s="77"/>
      <c r="D300" t="s">
        <v>2430</v>
      </c>
      <c r="E300" s="45" t="s">
        <v>2431</v>
      </c>
      <c r="G300" s="45" t="s">
        <v>2466</v>
      </c>
      <c r="H300" s="45" t="s">
        <v>2533</v>
      </c>
      <c r="J300">
        <f t="shared" si="41"/>
        <v>2023</v>
      </c>
      <c r="BM300">
        <v>2023</v>
      </c>
    </row>
    <row r="301" spans="1:65" ht="15" customHeight="1" x14ac:dyDescent="0.25">
      <c r="A301" t="s">
        <v>2362</v>
      </c>
      <c r="C301" s="77"/>
      <c r="D301" t="s">
        <v>2432</v>
      </c>
      <c r="E301" s="45" t="s">
        <v>2433</v>
      </c>
      <c r="G301" s="45" t="s">
        <v>2467</v>
      </c>
      <c r="H301" s="45" t="s">
        <v>2528</v>
      </c>
      <c r="J301">
        <f t="shared" si="41"/>
        <v>2023</v>
      </c>
      <c r="BM301">
        <v>2023</v>
      </c>
    </row>
    <row r="302" spans="1:65" ht="15" customHeight="1" x14ac:dyDescent="0.25">
      <c r="A302" t="s">
        <v>2362</v>
      </c>
      <c r="C302" s="77"/>
      <c r="D302" t="s">
        <v>2434</v>
      </c>
      <c r="E302" s="45" t="s">
        <v>2435</v>
      </c>
      <c r="G302" s="45" t="s">
        <v>2468</v>
      </c>
      <c r="H302" s="45" t="s">
        <v>2529</v>
      </c>
      <c r="J302">
        <f t="shared" si="41"/>
        <v>2023</v>
      </c>
      <c r="BM302">
        <v>2023</v>
      </c>
    </row>
    <row r="303" spans="1:65" ht="15" customHeight="1" x14ac:dyDescent="0.25">
      <c r="A303" t="s">
        <v>2362</v>
      </c>
      <c r="C303" s="77"/>
      <c r="D303" t="s">
        <v>2436</v>
      </c>
      <c r="E303" s="45" t="s">
        <v>2437</v>
      </c>
      <c r="G303" s="45" t="s">
        <v>2469</v>
      </c>
      <c r="H303" s="45" t="s">
        <v>2530</v>
      </c>
      <c r="J303">
        <f t="shared" si="41"/>
        <v>2023</v>
      </c>
      <c r="BM303">
        <v>2023</v>
      </c>
    </row>
    <row r="304" spans="1:65" ht="15" customHeight="1" x14ac:dyDescent="0.25">
      <c r="A304" t="s">
        <v>2362</v>
      </c>
      <c r="C304" s="77"/>
      <c r="D304" t="s">
        <v>2438</v>
      </c>
      <c r="E304" s="45" t="s">
        <v>2439</v>
      </c>
      <c r="G304" s="45" t="s">
        <v>2470</v>
      </c>
      <c r="H304" s="45" t="s">
        <v>2531</v>
      </c>
      <c r="J304">
        <f t="shared" si="41"/>
        <v>2023</v>
      </c>
      <c r="BM304">
        <v>2023</v>
      </c>
    </row>
    <row r="305" spans="1:65" ht="15" customHeight="1" x14ac:dyDescent="0.25">
      <c r="A305" t="s">
        <v>2362</v>
      </c>
      <c r="C305" s="77"/>
      <c r="D305" t="s">
        <v>2440</v>
      </c>
      <c r="E305" s="45" t="s">
        <v>2441</v>
      </c>
      <c r="G305" s="45" t="s">
        <v>2471</v>
      </c>
      <c r="H305" s="45" t="s">
        <v>2532</v>
      </c>
      <c r="J305">
        <f t="shared" si="41"/>
        <v>2023</v>
      </c>
      <c r="BM305">
        <v>2023</v>
      </c>
    </row>
    <row r="306" spans="1:65" ht="15" customHeight="1" x14ac:dyDescent="0.25">
      <c r="A306" t="s">
        <v>2362</v>
      </c>
      <c r="C306" s="77"/>
      <c r="D306" t="s">
        <v>2442</v>
      </c>
      <c r="E306" s="45" t="s">
        <v>2443</v>
      </c>
      <c r="G306" s="45" t="s">
        <v>2472</v>
      </c>
      <c r="H306" s="45" t="s">
        <v>2534</v>
      </c>
      <c r="J306">
        <f t="shared" si="41"/>
        <v>2023</v>
      </c>
      <c r="BM306">
        <v>2023</v>
      </c>
    </row>
    <row r="307" spans="1:65" ht="15" customHeight="1" x14ac:dyDescent="0.25">
      <c r="A307" t="s">
        <v>2362</v>
      </c>
      <c r="C307" s="77"/>
      <c r="D307" t="s">
        <v>2444</v>
      </c>
      <c r="E307" s="45" t="s">
        <v>2445</v>
      </c>
      <c r="G307" s="45" t="s">
        <v>2473</v>
      </c>
      <c r="H307" s="45" t="s">
        <v>2535</v>
      </c>
      <c r="J307">
        <f t="shared" si="41"/>
        <v>2023</v>
      </c>
      <c r="BM307">
        <v>2023</v>
      </c>
    </row>
    <row r="308" spans="1:65" ht="15" customHeight="1" x14ac:dyDescent="0.25">
      <c r="A308" t="s">
        <v>2362</v>
      </c>
      <c r="C308" s="77"/>
      <c r="D308" t="s">
        <v>2446</v>
      </c>
      <c r="E308" s="45" t="s">
        <v>2446</v>
      </c>
      <c r="G308" s="45" t="s">
        <v>2474</v>
      </c>
      <c r="H308" s="45" t="s">
        <v>2537</v>
      </c>
      <c r="J308">
        <f t="shared" si="41"/>
        <v>2023</v>
      </c>
      <c r="BM308">
        <v>2023</v>
      </c>
    </row>
    <row r="309" spans="1:65" ht="15" customHeight="1" x14ac:dyDescent="0.25">
      <c r="A309" t="s">
        <v>2362</v>
      </c>
      <c r="C309" s="77"/>
      <c r="D309" t="s">
        <v>2447</v>
      </c>
      <c r="E309" s="45" t="s">
        <v>2475</v>
      </c>
      <c r="G309" s="45" t="s">
        <v>2476</v>
      </c>
      <c r="H309" s="45" t="s">
        <v>2536</v>
      </c>
      <c r="J309">
        <f t="shared" si="41"/>
        <v>2023</v>
      </c>
      <c r="BM309">
        <v>2023</v>
      </c>
    </row>
    <row r="310" spans="1:65" ht="15" customHeight="1" x14ac:dyDescent="0.25">
      <c r="A310" t="s">
        <v>2362</v>
      </c>
      <c r="C310" s="77"/>
      <c r="D310" t="s">
        <v>876</v>
      </c>
      <c r="E310" s="45" t="s">
        <v>877</v>
      </c>
      <c r="G310" s="45" t="s">
        <v>877</v>
      </c>
      <c r="H310" s="45" t="s">
        <v>877</v>
      </c>
      <c r="J310">
        <f t="shared" si="41"/>
        <v>2023</v>
      </c>
      <c r="BM310">
        <v>2023</v>
      </c>
    </row>
    <row r="311" spans="1:65" ht="15" customHeight="1" x14ac:dyDescent="0.25">
      <c r="B311" s="1"/>
      <c r="C311" s="63"/>
      <c r="E311" s="45"/>
      <c r="G311" s="45"/>
      <c r="H311" s="45"/>
    </row>
    <row r="312" spans="1:65" ht="15" customHeight="1" x14ac:dyDescent="0.25">
      <c r="A312" t="s">
        <v>2363</v>
      </c>
      <c r="B312" s="1" t="str">
        <f>A312&amp;MIN(I312:I324)&amp;"(-"&amp;MAX(J312:J324)&amp;")"</f>
        <v>BUAS2010(-2023)</v>
      </c>
      <c r="C312" s="77"/>
      <c r="D312" t="s">
        <v>2448</v>
      </c>
      <c r="E312" s="45" t="s">
        <v>2449</v>
      </c>
      <c r="G312" s="45" t="s">
        <v>2449</v>
      </c>
      <c r="H312" s="45" t="s">
        <v>2538</v>
      </c>
      <c r="I312">
        <f t="shared" ref="I312:I324" si="42">MIN(L312:BT312)</f>
        <v>2010</v>
      </c>
      <c r="J312">
        <f t="shared" si="41"/>
        <v>2023</v>
      </c>
      <c r="K312" s="2" t="str">
        <f t="shared" ref="K312:K324" si="43">IF(J312-I312+1-COUNTA(L312:BT312)=0, "-", "Yes")</f>
        <v>-</v>
      </c>
      <c r="AZ312">
        <v>2010</v>
      </c>
      <c r="BA312">
        <v>2011</v>
      </c>
      <c r="BB312">
        <v>2012</v>
      </c>
      <c r="BC312">
        <v>2013</v>
      </c>
      <c r="BD312">
        <v>2014</v>
      </c>
      <c r="BE312">
        <v>2015</v>
      </c>
      <c r="BF312">
        <v>2016</v>
      </c>
      <c r="BG312">
        <v>2017</v>
      </c>
      <c r="BH312">
        <v>2018</v>
      </c>
      <c r="BI312">
        <v>2019</v>
      </c>
      <c r="BJ312">
        <v>2020</v>
      </c>
      <c r="BK312">
        <v>2021</v>
      </c>
      <c r="BL312">
        <v>2022</v>
      </c>
      <c r="BM312">
        <v>2023</v>
      </c>
    </row>
    <row r="313" spans="1:65" ht="15" customHeight="1" x14ac:dyDescent="0.25">
      <c r="A313" t="s">
        <v>2363</v>
      </c>
      <c r="C313" s="77"/>
      <c r="D313" t="s">
        <v>2906</v>
      </c>
      <c r="E313" s="45" t="s">
        <v>2907</v>
      </c>
      <c r="G313" s="45"/>
      <c r="H313" s="45"/>
      <c r="I313">
        <f t="shared" si="42"/>
        <v>2021</v>
      </c>
      <c r="J313">
        <f>MAX(L313:BT313)</f>
        <v>2023</v>
      </c>
      <c r="K313" s="2" t="str">
        <f>IF(J313-I313+1-COUNTA(L313:BT313)=0, "-", "Yes")</f>
        <v>-</v>
      </c>
      <c r="BK313">
        <v>2021</v>
      </c>
      <c r="BL313">
        <v>2022</v>
      </c>
      <c r="BM313">
        <v>2023</v>
      </c>
    </row>
    <row r="314" spans="1:65" ht="15" customHeight="1" x14ac:dyDescent="0.25">
      <c r="A314" t="s">
        <v>2363</v>
      </c>
      <c r="C314" s="77"/>
      <c r="D314" t="s">
        <v>2374</v>
      </c>
      <c r="E314" s="45" t="s">
        <v>2375</v>
      </c>
      <c r="G314" s="45" t="s">
        <v>2375</v>
      </c>
      <c r="H314" s="45" t="s">
        <v>2491</v>
      </c>
      <c r="I314">
        <f t="shared" si="42"/>
        <v>2010</v>
      </c>
      <c r="J314">
        <f t="shared" si="41"/>
        <v>2023</v>
      </c>
      <c r="K314" s="2" t="str">
        <f t="shared" si="43"/>
        <v>-</v>
      </c>
      <c r="AZ314">
        <v>2010</v>
      </c>
      <c r="BA314">
        <v>2011</v>
      </c>
      <c r="BB314">
        <v>2012</v>
      </c>
      <c r="BC314">
        <v>2013</v>
      </c>
      <c r="BD314">
        <v>2014</v>
      </c>
      <c r="BE314">
        <v>2015</v>
      </c>
      <c r="BF314">
        <v>2016</v>
      </c>
      <c r="BG314">
        <v>2017</v>
      </c>
      <c r="BH314">
        <v>2018</v>
      </c>
      <c r="BI314">
        <v>2019</v>
      </c>
      <c r="BJ314">
        <v>2020</v>
      </c>
      <c r="BK314">
        <v>2021</v>
      </c>
      <c r="BL314">
        <v>2022</v>
      </c>
      <c r="BM314">
        <v>2023</v>
      </c>
    </row>
    <row r="315" spans="1:65" ht="15" customHeight="1" x14ac:dyDescent="0.25">
      <c r="A315" t="s">
        <v>2363</v>
      </c>
      <c r="C315" s="77"/>
      <c r="D315" t="s">
        <v>2753</v>
      </c>
      <c r="E315" s="45"/>
      <c r="G315" s="45"/>
      <c r="H315" s="45"/>
      <c r="I315">
        <f>MIN(L315:BT315)</f>
        <v>2018</v>
      </c>
      <c r="J315">
        <f>MAX(L315:BT315)</f>
        <v>2023</v>
      </c>
      <c r="K315" s="2" t="str">
        <f>IF(J315-I315+1-COUNTA(L315:BT315)=0, "-", "Yes")</f>
        <v>-</v>
      </c>
      <c r="BH315">
        <v>2018</v>
      </c>
      <c r="BI315">
        <v>2019</v>
      </c>
      <c r="BJ315">
        <v>2020</v>
      </c>
      <c r="BK315">
        <v>2021</v>
      </c>
      <c r="BL315">
        <v>2022</v>
      </c>
      <c r="BM315">
        <v>2023</v>
      </c>
    </row>
    <row r="316" spans="1:65" ht="15" customHeight="1" x14ac:dyDescent="0.25">
      <c r="A316" t="s">
        <v>2363</v>
      </c>
      <c r="C316" s="77"/>
      <c r="D316" t="s">
        <v>763</v>
      </c>
      <c r="E316" s="45" t="s">
        <v>764</v>
      </c>
      <c r="G316" s="45" t="s">
        <v>764</v>
      </c>
      <c r="H316" s="45" t="s">
        <v>1678</v>
      </c>
      <c r="I316">
        <f t="shared" si="42"/>
        <v>2010</v>
      </c>
      <c r="J316">
        <f t="shared" si="41"/>
        <v>2023</v>
      </c>
      <c r="K316" s="2" t="str">
        <f t="shared" si="43"/>
        <v>-</v>
      </c>
      <c r="AZ316">
        <v>2010</v>
      </c>
      <c r="BA316">
        <v>2011</v>
      </c>
      <c r="BB316">
        <v>2012</v>
      </c>
      <c r="BC316">
        <v>2013</v>
      </c>
      <c r="BD316">
        <v>2014</v>
      </c>
      <c r="BE316">
        <v>2015</v>
      </c>
      <c r="BF316">
        <v>2016</v>
      </c>
      <c r="BG316">
        <v>2017</v>
      </c>
      <c r="BH316">
        <v>2018</v>
      </c>
      <c r="BI316">
        <v>2019</v>
      </c>
      <c r="BJ316">
        <v>2020</v>
      </c>
      <c r="BK316">
        <v>2021</v>
      </c>
      <c r="BL316">
        <v>2022</v>
      </c>
      <c r="BM316">
        <v>2023</v>
      </c>
    </row>
    <row r="317" spans="1:65" ht="15" customHeight="1" x14ac:dyDescent="0.25">
      <c r="A317" t="s">
        <v>2363</v>
      </c>
      <c r="C317" s="77"/>
      <c r="D317" t="s">
        <v>765</v>
      </c>
      <c r="E317" s="45" t="s">
        <v>766</v>
      </c>
      <c r="G317" s="45" t="s">
        <v>766</v>
      </c>
      <c r="H317" s="45" t="s">
        <v>1680</v>
      </c>
      <c r="I317">
        <f t="shared" si="42"/>
        <v>2010</v>
      </c>
      <c r="J317">
        <f t="shared" si="41"/>
        <v>2023</v>
      </c>
      <c r="K317" s="2" t="str">
        <f t="shared" si="43"/>
        <v>-</v>
      </c>
      <c r="AZ317">
        <v>2010</v>
      </c>
      <c r="BA317">
        <v>2011</v>
      </c>
      <c r="BB317">
        <v>2012</v>
      </c>
      <c r="BC317">
        <v>2013</v>
      </c>
      <c r="BD317">
        <v>2014</v>
      </c>
      <c r="BE317">
        <v>2015</v>
      </c>
      <c r="BF317">
        <v>2016</v>
      </c>
      <c r="BG317">
        <v>2017</v>
      </c>
      <c r="BH317">
        <v>2018</v>
      </c>
      <c r="BI317">
        <v>2019</v>
      </c>
      <c r="BJ317">
        <v>2020</v>
      </c>
      <c r="BK317">
        <v>2021</v>
      </c>
      <c r="BL317">
        <v>2022</v>
      </c>
      <c r="BM317">
        <v>2023</v>
      </c>
    </row>
    <row r="318" spans="1:65" ht="15" customHeight="1" x14ac:dyDescent="0.25">
      <c r="A318" t="s">
        <v>2363</v>
      </c>
      <c r="C318" s="77"/>
      <c r="D318" t="s">
        <v>2390</v>
      </c>
      <c r="E318" s="45"/>
      <c r="G318" s="45" t="s">
        <v>754</v>
      </c>
      <c r="H318" s="45" t="s">
        <v>1553</v>
      </c>
      <c r="I318">
        <f t="shared" si="42"/>
        <v>2017</v>
      </c>
      <c r="J318">
        <f t="shared" si="41"/>
        <v>2017</v>
      </c>
      <c r="K318" s="2" t="str">
        <f t="shared" si="43"/>
        <v>-</v>
      </c>
      <c r="BG318">
        <v>2017</v>
      </c>
    </row>
    <row r="319" spans="1:65" ht="15" customHeight="1" x14ac:dyDescent="0.25">
      <c r="A319" t="s">
        <v>2363</v>
      </c>
      <c r="C319" s="77"/>
      <c r="D319" t="s">
        <v>756</v>
      </c>
      <c r="E319" s="45" t="s">
        <v>184</v>
      </c>
      <c r="G319" s="45" t="s">
        <v>184</v>
      </c>
      <c r="H319" s="45" t="s">
        <v>1557</v>
      </c>
      <c r="I319">
        <f t="shared" si="42"/>
        <v>2010</v>
      </c>
      <c r="J319">
        <f t="shared" si="41"/>
        <v>2023</v>
      </c>
      <c r="K319" s="2" t="str">
        <f t="shared" si="43"/>
        <v>Yes</v>
      </c>
      <c r="AZ319">
        <v>2010</v>
      </c>
      <c r="BA319">
        <v>2011</v>
      </c>
      <c r="BB319">
        <v>2012</v>
      </c>
      <c r="BC319">
        <v>2013</v>
      </c>
      <c r="BD319">
        <v>2014</v>
      </c>
      <c r="BE319">
        <v>2015</v>
      </c>
      <c r="BF319">
        <v>2016</v>
      </c>
      <c r="BH319">
        <v>2018</v>
      </c>
      <c r="BI319">
        <v>2019</v>
      </c>
      <c r="BJ319">
        <v>2020</v>
      </c>
      <c r="BK319">
        <v>2021</v>
      </c>
      <c r="BL319">
        <v>2022</v>
      </c>
      <c r="BM319">
        <v>2023</v>
      </c>
    </row>
    <row r="320" spans="1:65" ht="15" customHeight="1" x14ac:dyDescent="0.25">
      <c r="A320" t="s">
        <v>2363</v>
      </c>
      <c r="C320" s="77"/>
      <c r="D320" t="s">
        <v>2411</v>
      </c>
      <c r="E320" s="45" t="s">
        <v>2412</v>
      </c>
      <c r="G320" s="45" t="s">
        <v>2457</v>
      </c>
      <c r="H320" s="45" t="s">
        <v>2516</v>
      </c>
      <c r="I320">
        <f t="shared" si="42"/>
        <v>2010</v>
      </c>
      <c r="J320">
        <f t="shared" si="41"/>
        <v>2023</v>
      </c>
      <c r="K320" s="2" t="str">
        <f t="shared" si="43"/>
        <v>-</v>
      </c>
      <c r="AZ320">
        <v>2010</v>
      </c>
      <c r="BA320">
        <v>2011</v>
      </c>
      <c r="BB320">
        <v>2012</v>
      </c>
      <c r="BC320">
        <v>2013</v>
      </c>
      <c r="BD320">
        <v>2014</v>
      </c>
      <c r="BE320">
        <v>2015</v>
      </c>
      <c r="BF320">
        <v>2016</v>
      </c>
      <c r="BG320">
        <v>2017</v>
      </c>
      <c r="BH320">
        <v>2018</v>
      </c>
      <c r="BI320">
        <v>2019</v>
      </c>
      <c r="BJ320">
        <v>2020</v>
      </c>
      <c r="BK320">
        <v>2021</v>
      </c>
      <c r="BL320">
        <v>2022</v>
      </c>
      <c r="BM320">
        <v>2023</v>
      </c>
    </row>
    <row r="321" spans="1:67" ht="15" customHeight="1" x14ac:dyDescent="0.25">
      <c r="A321" t="s">
        <v>2363</v>
      </c>
      <c r="C321" s="77"/>
      <c r="D321" t="s">
        <v>2413</v>
      </c>
      <c r="E321" s="45" t="s">
        <v>733</v>
      </c>
      <c r="F321" s="7" t="s">
        <v>1303</v>
      </c>
      <c r="G321" s="45" t="s">
        <v>733</v>
      </c>
      <c r="H321" s="45" t="s">
        <v>1682</v>
      </c>
      <c r="I321">
        <f t="shared" si="42"/>
        <v>2010</v>
      </c>
      <c r="J321">
        <f t="shared" si="41"/>
        <v>2023</v>
      </c>
      <c r="K321" s="2" t="str">
        <f t="shared" si="43"/>
        <v>-</v>
      </c>
      <c r="AZ321">
        <v>2010</v>
      </c>
      <c r="BA321">
        <v>2011</v>
      </c>
      <c r="BB321">
        <v>2012</v>
      </c>
      <c r="BC321">
        <v>2013</v>
      </c>
      <c r="BD321">
        <v>2014</v>
      </c>
      <c r="BE321">
        <v>2015</v>
      </c>
      <c r="BF321">
        <v>2016</v>
      </c>
      <c r="BG321">
        <v>2017</v>
      </c>
      <c r="BH321">
        <v>2018</v>
      </c>
      <c r="BI321">
        <v>2019</v>
      </c>
      <c r="BJ321">
        <v>2020</v>
      </c>
      <c r="BK321">
        <v>2021</v>
      </c>
      <c r="BL321">
        <v>2022</v>
      </c>
      <c r="BM321">
        <v>2023</v>
      </c>
    </row>
    <row r="322" spans="1:67" ht="15" customHeight="1" x14ac:dyDescent="0.25">
      <c r="A322" t="s">
        <v>2363</v>
      </c>
      <c r="C322" s="77"/>
      <c r="D322" t="s">
        <v>2450</v>
      </c>
      <c r="E322" s="45" t="s">
        <v>2450</v>
      </c>
      <c r="G322" s="45" t="s">
        <v>2489</v>
      </c>
      <c r="H322" s="45" t="s">
        <v>2539</v>
      </c>
      <c r="I322">
        <f t="shared" si="42"/>
        <v>2010</v>
      </c>
      <c r="J322">
        <f t="shared" si="41"/>
        <v>2023</v>
      </c>
      <c r="K322" s="2" t="str">
        <f t="shared" si="43"/>
        <v>-</v>
      </c>
      <c r="AZ322">
        <v>2010</v>
      </c>
      <c r="BA322">
        <v>2011</v>
      </c>
      <c r="BB322">
        <v>2012</v>
      </c>
      <c r="BC322">
        <v>2013</v>
      </c>
      <c r="BD322">
        <v>2014</v>
      </c>
      <c r="BE322">
        <v>2015</v>
      </c>
      <c r="BF322">
        <v>2016</v>
      </c>
      <c r="BG322">
        <v>2017</v>
      </c>
      <c r="BH322">
        <v>2018</v>
      </c>
      <c r="BI322">
        <v>2019</v>
      </c>
      <c r="BJ322">
        <v>2020</v>
      </c>
      <c r="BK322">
        <v>2021</v>
      </c>
      <c r="BL322">
        <v>2022</v>
      </c>
      <c r="BM322">
        <v>2023</v>
      </c>
    </row>
    <row r="323" spans="1:67" ht="15" customHeight="1" x14ac:dyDescent="0.25">
      <c r="A323" t="s">
        <v>2363</v>
      </c>
      <c r="C323" s="77"/>
      <c r="D323" t="s">
        <v>2414</v>
      </c>
      <c r="E323" s="45" t="s">
        <v>2415</v>
      </c>
      <c r="G323" s="45" t="s">
        <v>2517</v>
      </c>
      <c r="H323" s="45" t="s">
        <v>2518</v>
      </c>
      <c r="I323">
        <f t="shared" si="42"/>
        <v>2010</v>
      </c>
      <c r="J323">
        <f t="shared" si="41"/>
        <v>2023</v>
      </c>
      <c r="K323" s="2" t="str">
        <f t="shared" si="43"/>
        <v>-</v>
      </c>
      <c r="AZ323">
        <v>2010</v>
      </c>
      <c r="BA323">
        <v>2011</v>
      </c>
      <c r="BB323">
        <v>2012</v>
      </c>
      <c r="BC323">
        <v>2013</v>
      </c>
      <c r="BD323">
        <v>2014</v>
      </c>
      <c r="BE323">
        <v>2015</v>
      </c>
      <c r="BF323">
        <v>2016</v>
      </c>
      <c r="BG323">
        <v>2017</v>
      </c>
      <c r="BH323">
        <v>2018</v>
      </c>
      <c r="BI323">
        <v>2019</v>
      </c>
      <c r="BJ323">
        <v>2020</v>
      </c>
      <c r="BK323">
        <v>2021</v>
      </c>
      <c r="BL323">
        <v>2022</v>
      </c>
      <c r="BM323">
        <v>2023</v>
      </c>
    </row>
    <row r="324" spans="1:67" ht="15" customHeight="1" x14ac:dyDescent="0.25">
      <c r="A324" t="s">
        <v>2363</v>
      </c>
      <c r="C324" s="77"/>
      <c r="D324" t="s">
        <v>876</v>
      </c>
      <c r="E324" s="45" t="s">
        <v>877</v>
      </c>
      <c r="G324" s="45" t="s">
        <v>877</v>
      </c>
      <c r="H324" s="45" t="s">
        <v>877</v>
      </c>
      <c r="I324">
        <f t="shared" si="42"/>
        <v>2010</v>
      </c>
      <c r="J324">
        <f t="shared" si="41"/>
        <v>2023</v>
      </c>
      <c r="K324" s="2" t="str">
        <f t="shared" si="43"/>
        <v>-</v>
      </c>
      <c r="AZ324">
        <v>2010</v>
      </c>
      <c r="BA324">
        <v>2011</v>
      </c>
      <c r="BB324">
        <v>2012</v>
      </c>
      <c r="BC324">
        <v>2013</v>
      </c>
      <c r="BD324">
        <v>2014</v>
      </c>
      <c r="BE324">
        <v>2015</v>
      </c>
      <c r="BF324">
        <v>2016</v>
      </c>
      <c r="BG324">
        <v>2017</v>
      </c>
      <c r="BH324">
        <v>2018</v>
      </c>
      <c r="BI324">
        <v>2019</v>
      </c>
      <c r="BJ324">
        <v>2020</v>
      </c>
      <c r="BK324">
        <v>2021</v>
      </c>
      <c r="BL324">
        <v>2022</v>
      </c>
      <c r="BM324">
        <v>2023</v>
      </c>
    </row>
    <row r="325" spans="1:67" ht="15" customHeight="1" x14ac:dyDescent="0.25">
      <c r="C325" s="63"/>
      <c r="E325" s="45"/>
      <c r="G325" s="45"/>
      <c r="H325" s="45"/>
    </row>
    <row r="326" spans="1:67" ht="15" customHeight="1" x14ac:dyDescent="0.25">
      <c r="A326" t="s">
        <v>1273</v>
      </c>
      <c r="B326" s="1" t="str">
        <f>A326&amp;J326</f>
        <v>BUFO2023</v>
      </c>
      <c r="C326" s="77"/>
      <c r="D326" t="s">
        <v>761</v>
      </c>
      <c r="E326" s="45" t="s">
        <v>779</v>
      </c>
      <c r="G326" s="45" t="s">
        <v>1690</v>
      </c>
      <c r="H326" s="45" t="s">
        <v>1691</v>
      </c>
      <c r="J326">
        <f t="shared" si="41"/>
        <v>2023</v>
      </c>
      <c r="BM326">
        <v>2023</v>
      </c>
    </row>
    <row r="327" spans="1:67" ht="15" customHeight="1" x14ac:dyDescent="0.25">
      <c r="A327" t="s">
        <v>1273</v>
      </c>
      <c r="B327" s="1"/>
      <c r="C327" s="77"/>
      <c r="D327" t="s">
        <v>763</v>
      </c>
      <c r="E327" s="45" t="s">
        <v>764</v>
      </c>
      <c r="G327" s="45" t="s">
        <v>1677</v>
      </c>
      <c r="H327" s="45" t="s">
        <v>1678</v>
      </c>
      <c r="J327">
        <f t="shared" si="41"/>
        <v>2023</v>
      </c>
      <c r="BM327">
        <v>2023</v>
      </c>
    </row>
    <row r="328" spans="1:67" ht="15" customHeight="1" x14ac:dyDescent="0.25">
      <c r="A328" t="s">
        <v>1273</v>
      </c>
      <c r="B328" s="1"/>
      <c r="C328" s="77"/>
      <c r="D328" t="s">
        <v>765</v>
      </c>
      <c r="E328" s="45" t="s">
        <v>766</v>
      </c>
      <c r="G328" s="45" t="s">
        <v>1679</v>
      </c>
      <c r="H328" s="45" t="s">
        <v>1680</v>
      </c>
      <c r="J328">
        <f t="shared" si="41"/>
        <v>2023</v>
      </c>
      <c r="BM328">
        <v>2023</v>
      </c>
    </row>
    <row r="329" spans="1:67" ht="15" customHeight="1" x14ac:dyDescent="0.25">
      <c r="A329" t="s">
        <v>1273</v>
      </c>
      <c r="C329" s="77"/>
      <c r="D329" t="s">
        <v>767</v>
      </c>
      <c r="E329" s="45" t="s">
        <v>768</v>
      </c>
      <c r="G329" s="45" t="s">
        <v>1692</v>
      </c>
      <c r="H329" s="45" t="s">
        <v>1681</v>
      </c>
      <c r="J329">
        <f t="shared" ref="J329:J337" si="44">MAX(L329:BT329)</f>
        <v>2023</v>
      </c>
      <c r="BM329">
        <v>2023</v>
      </c>
    </row>
    <row r="330" spans="1:67" ht="15" customHeight="1" x14ac:dyDescent="0.25">
      <c r="A330" t="s">
        <v>1273</v>
      </c>
      <c r="C330" s="77"/>
      <c r="D330" t="s">
        <v>769</v>
      </c>
      <c r="E330" s="45" t="s">
        <v>770</v>
      </c>
      <c r="G330" s="45" t="s">
        <v>1694</v>
      </c>
      <c r="H330" s="45" t="s">
        <v>1689</v>
      </c>
      <c r="J330">
        <f t="shared" si="44"/>
        <v>2023</v>
      </c>
      <c r="BM330">
        <v>2023</v>
      </c>
    </row>
    <row r="331" spans="1:67" ht="15" customHeight="1" x14ac:dyDescent="0.25">
      <c r="A331" t="s">
        <v>1273</v>
      </c>
      <c r="C331" s="77"/>
      <c r="D331" t="s">
        <v>21</v>
      </c>
      <c r="E331" s="45" t="s">
        <v>733</v>
      </c>
      <c r="F331" s="7" t="s">
        <v>1303</v>
      </c>
      <c r="G331" s="45" t="s">
        <v>733</v>
      </c>
      <c r="H331" s="45" t="s">
        <v>1693</v>
      </c>
      <c r="J331">
        <f t="shared" si="44"/>
        <v>2023</v>
      </c>
      <c r="BM331">
        <v>2023</v>
      </c>
    </row>
    <row r="332" spans="1:67" ht="15" customHeight="1" x14ac:dyDescent="0.25">
      <c r="A332" t="s">
        <v>1273</v>
      </c>
      <c r="C332" s="77"/>
      <c r="D332" t="s">
        <v>771</v>
      </c>
      <c r="E332" s="45" t="s">
        <v>772</v>
      </c>
      <c r="G332" s="45" t="s">
        <v>772</v>
      </c>
      <c r="H332" s="45" t="s">
        <v>1683</v>
      </c>
      <c r="J332">
        <f t="shared" si="44"/>
        <v>2023</v>
      </c>
      <c r="BM332">
        <v>2023</v>
      </c>
    </row>
    <row r="333" spans="1:67" ht="15" customHeight="1" x14ac:dyDescent="0.25">
      <c r="A333" t="s">
        <v>1273</v>
      </c>
      <c r="C333" s="77"/>
      <c r="D333" t="s">
        <v>773</v>
      </c>
      <c r="E333" s="45" t="s">
        <v>774</v>
      </c>
      <c r="G333" s="45" t="s">
        <v>774</v>
      </c>
      <c r="H333" s="45" t="s">
        <v>1684</v>
      </c>
      <c r="J333">
        <f t="shared" si="44"/>
        <v>2023</v>
      </c>
      <c r="BM333">
        <v>2023</v>
      </c>
    </row>
    <row r="334" spans="1:67" ht="15" customHeight="1" x14ac:dyDescent="0.25">
      <c r="A334" t="s">
        <v>1273</v>
      </c>
      <c r="C334" s="77"/>
      <c r="D334" t="s">
        <v>876</v>
      </c>
      <c r="E334" s="45" t="s">
        <v>877</v>
      </c>
      <c r="G334" s="45" t="s">
        <v>877</v>
      </c>
      <c r="H334" s="45" t="s">
        <v>877</v>
      </c>
      <c r="J334">
        <f t="shared" si="44"/>
        <v>2023</v>
      </c>
      <c r="BM334">
        <v>2023</v>
      </c>
    </row>
    <row r="335" spans="1:67" ht="15" customHeight="1" x14ac:dyDescent="0.25">
      <c r="C335" s="63"/>
      <c r="E335" s="45"/>
      <c r="G335" s="45"/>
      <c r="H335" s="45"/>
    </row>
    <row r="336" spans="1:67" ht="15" customHeight="1" x14ac:dyDescent="0.25">
      <c r="A336" t="s">
        <v>3478</v>
      </c>
      <c r="B336" s="1" t="str">
        <f>A336&amp;J336</f>
        <v>BYSTRB2025</v>
      </c>
      <c r="C336" s="74"/>
      <c r="D336" t="s">
        <v>3480</v>
      </c>
      <c r="E336" s="67" t="s">
        <v>3488</v>
      </c>
      <c r="G336" s="45"/>
      <c r="H336" s="45"/>
      <c r="J336">
        <f t="shared" si="44"/>
        <v>2025</v>
      </c>
      <c r="BO336">
        <v>2025</v>
      </c>
    </row>
    <row r="337" spans="1:67" ht="15" customHeight="1" x14ac:dyDescent="0.25">
      <c r="A337" t="s">
        <v>3478</v>
      </c>
      <c r="C337" s="75"/>
      <c r="D337" t="s">
        <v>3481</v>
      </c>
      <c r="E337" s="45" t="s">
        <v>3489</v>
      </c>
      <c r="G337" s="45"/>
      <c r="H337" s="45"/>
      <c r="J337">
        <f t="shared" si="44"/>
        <v>2025</v>
      </c>
      <c r="BO337">
        <v>2025</v>
      </c>
    </row>
    <row r="338" spans="1:67" ht="15" customHeight="1" x14ac:dyDescent="0.25">
      <c r="A338" t="s">
        <v>3478</v>
      </c>
      <c r="C338" s="75"/>
      <c r="D338" t="s">
        <v>3482</v>
      </c>
      <c r="E338" s="45" t="s">
        <v>3490</v>
      </c>
      <c r="G338" s="45"/>
      <c r="H338" s="45"/>
      <c r="J338">
        <f t="shared" ref="J338:J344" si="45">MAX(L338:BT338)</f>
        <v>2025</v>
      </c>
      <c r="BO338">
        <v>2025</v>
      </c>
    </row>
    <row r="339" spans="1:67" ht="15" customHeight="1" x14ac:dyDescent="0.25">
      <c r="A339" t="s">
        <v>3478</v>
      </c>
      <c r="C339" s="75"/>
      <c r="D339" t="s">
        <v>3483</v>
      </c>
      <c r="E339" s="45" t="s">
        <v>3491</v>
      </c>
      <c r="G339" s="45"/>
      <c r="H339" s="45"/>
      <c r="J339">
        <f t="shared" si="45"/>
        <v>2025</v>
      </c>
      <c r="BO339">
        <v>2025</v>
      </c>
    </row>
    <row r="340" spans="1:67" ht="15" customHeight="1" x14ac:dyDescent="0.25">
      <c r="A340" t="s">
        <v>3478</v>
      </c>
      <c r="C340" s="75"/>
      <c r="D340" t="s">
        <v>3484</v>
      </c>
      <c r="E340" s="45" t="s">
        <v>3492</v>
      </c>
      <c r="G340" s="45"/>
      <c r="H340" s="45"/>
      <c r="J340">
        <f t="shared" si="45"/>
        <v>2025</v>
      </c>
      <c r="BO340">
        <v>2025</v>
      </c>
    </row>
    <row r="341" spans="1:67" ht="15" customHeight="1" x14ac:dyDescent="0.25">
      <c r="A341" t="s">
        <v>3478</v>
      </c>
      <c r="C341" s="75"/>
      <c r="D341" t="s">
        <v>47</v>
      </c>
      <c r="E341" s="45" t="s">
        <v>59</v>
      </c>
      <c r="G341" s="45"/>
      <c r="H341" s="45"/>
      <c r="J341">
        <f t="shared" si="45"/>
        <v>2025</v>
      </c>
      <c r="BO341">
        <v>2025</v>
      </c>
    </row>
    <row r="342" spans="1:67" ht="15" customHeight="1" x14ac:dyDescent="0.25">
      <c r="A342" t="s">
        <v>3478</v>
      </c>
      <c r="C342" s="75"/>
      <c r="D342" t="s">
        <v>62</v>
      </c>
      <c r="E342" s="45" t="s">
        <v>2118</v>
      </c>
      <c r="G342" s="45"/>
      <c r="H342" s="45"/>
      <c r="J342">
        <f t="shared" si="45"/>
        <v>2025</v>
      </c>
      <c r="BO342">
        <v>2025</v>
      </c>
    </row>
    <row r="343" spans="1:67" ht="15" customHeight="1" x14ac:dyDescent="0.25">
      <c r="A343" t="s">
        <v>3478</v>
      </c>
      <c r="C343" s="75"/>
      <c r="D343" t="s">
        <v>443</v>
      </c>
      <c r="E343" s="45" t="s">
        <v>12</v>
      </c>
      <c r="G343" s="45"/>
      <c r="H343" s="45"/>
      <c r="J343">
        <f t="shared" si="45"/>
        <v>2025</v>
      </c>
      <c r="BO343">
        <v>2025</v>
      </c>
    </row>
    <row r="344" spans="1:67" ht="15" customHeight="1" x14ac:dyDescent="0.25">
      <c r="A344" t="s">
        <v>3478</v>
      </c>
      <c r="C344" s="76"/>
      <c r="D344" t="s">
        <v>3485</v>
      </c>
      <c r="E344" s="45" t="s">
        <v>3493</v>
      </c>
      <c r="G344" s="45"/>
      <c r="H344" s="45"/>
      <c r="J344">
        <f t="shared" si="45"/>
        <v>2025</v>
      </c>
      <c r="BO344">
        <v>2025</v>
      </c>
    </row>
    <row r="345" spans="1:67" ht="15" customHeight="1" x14ac:dyDescent="0.25">
      <c r="C345" s="63"/>
      <c r="E345" s="45"/>
      <c r="G345" s="45"/>
      <c r="H345" s="45"/>
    </row>
    <row r="346" spans="1:67" ht="15" customHeight="1" x14ac:dyDescent="0.25">
      <c r="A346" t="s">
        <v>3479</v>
      </c>
      <c r="B346" s="1" t="str">
        <f>A346&amp;J346</f>
        <v>CIV2024</v>
      </c>
      <c r="C346" s="74"/>
      <c r="D346" t="s">
        <v>32</v>
      </c>
      <c r="E346" s="45" t="s">
        <v>1540</v>
      </c>
      <c r="G346" s="45"/>
      <c r="H346" s="45"/>
      <c r="I346">
        <f t="shared" ref="I346:I351" si="46">MIN(L346:BT346)</f>
        <v>2024</v>
      </c>
      <c r="J346">
        <f t="shared" ref="J346:J351" si="47">MAX(L346:BT346)</f>
        <v>2024</v>
      </c>
      <c r="BN346">
        <v>2024</v>
      </c>
    </row>
    <row r="347" spans="1:67" ht="15" customHeight="1" x14ac:dyDescent="0.25">
      <c r="A347" t="s">
        <v>3479</v>
      </c>
      <c r="C347" s="75"/>
      <c r="D347" t="s">
        <v>3486</v>
      </c>
      <c r="E347" s="45" t="s">
        <v>3494</v>
      </c>
      <c r="G347" s="45"/>
      <c r="H347" s="45"/>
      <c r="I347">
        <f t="shared" si="46"/>
        <v>2024</v>
      </c>
      <c r="J347">
        <f t="shared" si="47"/>
        <v>2024</v>
      </c>
      <c r="BN347">
        <v>2024</v>
      </c>
    </row>
    <row r="348" spans="1:67" ht="15" customHeight="1" x14ac:dyDescent="0.25">
      <c r="A348" t="s">
        <v>3479</v>
      </c>
      <c r="C348" s="75"/>
      <c r="D348" t="s">
        <v>37</v>
      </c>
      <c r="E348" s="45" t="s">
        <v>38</v>
      </c>
      <c r="G348" s="45"/>
      <c r="H348" s="45"/>
      <c r="I348">
        <f t="shared" si="46"/>
        <v>2024</v>
      </c>
      <c r="J348">
        <f t="shared" si="47"/>
        <v>2024</v>
      </c>
      <c r="BN348">
        <v>2024</v>
      </c>
    </row>
    <row r="349" spans="1:67" ht="15" customHeight="1" x14ac:dyDescent="0.25">
      <c r="A349" t="s">
        <v>3479</v>
      </c>
      <c r="C349" s="75"/>
      <c r="D349" t="s">
        <v>3487</v>
      </c>
      <c r="E349" s="45" t="s">
        <v>3495</v>
      </c>
      <c r="G349" s="45"/>
      <c r="H349" s="45"/>
      <c r="I349">
        <f t="shared" si="46"/>
        <v>2024</v>
      </c>
      <c r="J349">
        <f t="shared" si="47"/>
        <v>2024</v>
      </c>
      <c r="BN349">
        <v>2024</v>
      </c>
    </row>
    <row r="350" spans="1:67" ht="15" customHeight="1" x14ac:dyDescent="0.25">
      <c r="A350" t="s">
        <v>3479</v>
      </c>
      <c r="C350" s="75"/>
      <c r="D350" t="s">
        <v>35</v>
      </c>
      <c r="E350" s="45" t="s">
        <v>36</v>
      </c>
      <c r="G350" s="45"/>
      <c r="H350" s="45"/>
      <c r="I350">
        <f t="shared" si="46"/>
        <v>2024</v>
      </c>
      <c r="J350">
        <f t="shared" si="47"/>
        <v>2024</v>
      </c>
      <c r="BN350">
        <v>2024</v>
      </c>
    </row>
    <row r="351" spans="1:67" ht="15" customHeight="1" x14ac:dyDescent="0.25">
      <c r="A351" t="s">
        <v>3479</v>
      </c>
      <c r="C351" s="76"/>
      <c r="D351" t="s">
        <v>21</v>
      </c>
      <c r="E351" s="45" t="s">
        <v>733</v>
      </c>
      <c r="G351" s="45"/>
      <c r="H351" s="45"/>
      <c r="I351">
        <f t="shared" si="46"/>
        <v>2024</v>
      </c>
      <c r="J351">
        <f t="shared" si="47"/>
        <v>2024</v>
      </c>
      <c r="BN351">
        <v>2024</v>
      </c>
    </row>
    <row r="352" spans="1:67" ht="15" customHeight="1" x14ac:dyDescent="0.25">
      <c r="C352" s="63"/>
      <c r="E352" s="45"/>
      <c r="G352" s="45"/>
      <c r="H352" s="45"/>
    </row>
    <row r="353" spans="1:66" ht="15" customHeight="1" x14ac:dyDescent="0.25">
      <c r="A353" t="s">
        <v>1231</v>
      </c>
      <c r="B353" s="1" t="str">
        <f>A353&amp;MIN(I353:I358)&amp;"(-"&amp;MAX(J353:J358)&amp;")"</f>
        <v>DAGI1995(-2014)</v>
      </c>
      <c r="C353" s="77"/>
      <c r="D353" t="s">
        <v>73</v>
      </c>
      <c r="E353" s="45" t="s">
        <v>966</v>
      </c>
      <c r="G353" s="45" t="s">
        <v>59</v>
      </c>
      <c r="H353" s="45" t="s">
        <v>1695</v>
      </c>
      <c r="I353">
        <f t="shared" ref="I353:I358" si="48">MIN(L353:BT353)</f>
        <v>1995</v>
      </c>
      <c r="J353">
        <f>MAX(L353:BT353)</f>
        <v>2014</v>
      </c>
      <c r="K353" s="2" t="str">
        <f t="shared" ref="K353:K358" si="49">IF(J353-I353+1-COUNTA(L353:BT353)=0, "-", "Yes")</f>
        <v>-</v>
      </c>
      <c r="AK353">
        <v>1995</v>
      </c>
      <c r="AL353">
        <v>1996</v>
      </c>
      <c r="AM353">
        <v>1997</v>
      </c>
      <c r="AN353">
        <v>1998</v>
      </c>
      <c r="AO353">
        <v>1999</v>
      </c>
      <c r="AP353">
        <v>2000</v>
      </c>
      <c r="AQ353">
        <v>2001</v>
      </c>
      <c r="AR353">
        <v>2002</v>
      </c>
      <c r="AS353">
        <v>2003</v>
      </c>
      <c r="AT353">
        <v>2004</v>
      </c>
      <c r="AU353">
        <v>2005</v>
      </c>
      <c r="AV353">
        <v>2006</v>
      </c>
      <c r="AW353">
        <v>2007</v>
      </c>
      <c r="AX353">
        <v>2008</v>
      </c>
      <c r="AY353">
        <v>2009</v>
      </c>
      <c r="AZ353">
        <v>2010</v>
      </c>
      <c r="BA353">
        <v>2011</v>
      </c>
      <c r="BB353">
        <v>2012</v>
      </c>
      <c r="BC353">
        <v>2013</v>
      </c>
      <c r="BD353">
        <v>2014</v>
      </c>
    </row>
    <row r="354" spans="1:66" ht="15" customHeight="1" x14ac:dyDescent="0.25">
      <c r="A354" t="s">
        <v>1231</v>
      </c>
      <c r="C354" s="77"/>
      <c r="D354" t="s">
        <v>74</v>
      </c>
      <c r="E354" s="45" t="s">
        <v>75</v>
      </c>
      <c r="G354" s="45" t="s">
        <v>1696</v>
      </c>
      <c r="H354" s="45" t="s">
        <v>1697</v>
      </c>
      <c r="I354">
        <f t="shared" si="48"/>
        <v>2005</v>
      </c>
      <c r="J354">
        <f>MAX(L354:BT354)</f>
        <v>2014</v>
      </c>
      <c r="K354" s="2" t="str">
        <f t="shared" si="49"/>
        <v>-</v>
      </c>
      <c r="AU354">
        <v>2005</v>
      </c>
      <c r="AV354">
        <v>2006</v>
      </c>
      <c r="AW354">
        <v>2007</v>
      </c>
      <c r="AX354">
        <v>2008</v>
      </c>
      <c r="AY354">
        <v>2009</v>
      </c>
      <c r="AZ354">
        <v>2010</v>
      </c>
      <c r="BA354">
        <v>2011</v>
      </c>
      <c r="BB354">
        <v>2012</v>
      </c>
      <c r="BC354">
        <v>2013</v>
      </c>
      <c r="BD354">
        <v>2014</v>
      </c>
    </row>
    <row r="355" spans="1:66" ht="15" customHeight="1" x14ac:dyDescent="0.25">
      <c r="A355" t="s">
        <v>1231</v>
      </c>
      <c r="C355" s="77"/>
      <c r="D355" t="s">
        <v>76</v>
      </c>
      <c r="E355" s="45" t="s">
        <v>780</v>
      </c>
      <c r="G355" s="45" t="s">
        <v>1701</v>
      </c>
      <c r="H355" s="45" t="s">
        <v>1698</v>
      </c>
      <c r="I355">
        <f t="shared" si="48"/>
        <v>2005</v>
      </c>
      <c r="J355">
        <f t="shared" ref="J355:J447" si="50">MAX(L355:BT355)</f>
        <v>2014</v>
      </c>
      <c r="K355" s="2" t="str">
        <f t="shared" si="49"/>
        <v>-</v>
      </c>
      <c r="AU355">
        <v>2005</v>
      </c>
      <c r="AV355">
        <v>2006</v>
      </c>
      <c r="AW355">
        <v>2007</v>
      </c>
      <c r="AX355">
        <v>2008</v>
      </c>
      <c r="AY355">
        <v>2009</v>
      </c>
      <c r="AZ355">
        <v>2010</v>
      </c>
      <c r="BA355">
        <v>2011</v>
      </c>
      <c r="BB355">
        <v>2012</v>
      </c>
      <c r="BC355">
        <v>2013</v>
      </c>
      <c r="BD355">
        <v>2014</v>
      </c>
    </row>
    <row r="356" spans="1:66" ht="15" customHeight="1" x14ac:dyDescent="0.25">
      <c r="A356" t="s">
        <v>1231</v>
      </c>
      <c r="C356" s="77"/>
      <c r="D356" t="s">
        <v>21</v>
      </c>
      <c r="E356" s="45" t="s">
        <v>12</v>
      </c>
      <c r="F356" s="7" t="s">
        <v>1303</v>
      </c>
      <c r="G356" s="45" t="s">
        <v>733</v>
      </c>
      <c r="H356" s="45" t="s">
        <v>1533</v>
      </c>
      <c r="I356">
        <f t="shared" si="48"/>
        <v>1995</v>
      </c>
      <c r="J356">
        <f t="shared" si="50"/>
        <v>2014</v>
      </c>
      <c r="K356" s="2" t="str">
        <f t="shared" si="49"/>
        <v>-</v>
      </c>
      <c r="AK356">
        <v>1995</v>
      </c>
      <c r="AL356">
        <v>1996</v>
      </c>
      <c r="AM356">
        <v>1997</v>
      </c>
      <c r="AN356">
        <v>1998</v>
      </c>
      <c r="AO356">
        <v>1999</v>
      </c>
      <c r="AP356">
        <v>2000</v>
      </c>
      <c r="AQ356">
        <v>2001</v>
      </c>
      <c r="AR356">
        <v>2002</v>
      </c>
      <c r="AS356">
        <v>2003</v>
      </c>
      <c r="AT356">
        <v>2004</v>
      </c>
      <c r="AU356">
        <v>2005</v>
      </c>
      <c r="AV356">
        <v>2006</v>
      </c>
      <c r="AW356">
        <v>2007</v>
      </c>
      <c r="AX356">
        <v>2008</v>
      </c>
      <c r="AY356">
        <v>2009</v>
      </c>
      <c r="AZ356">
        <v>2010</v>
      </c>
      <c r="BA356">
        <v>2011</v>
      </c>
      <c r="BB356">
        <v>2012</v>
      </c>
      <c r="BC356">
        <v>2013</v>
      </c>
      <c r="BD356">
        <v>2014</v>
      </c>
    </row>
    <row r="357" spans="1:66" ht="15" customHeight="1" x14ac:dyDescent="0.25">
      <c r="A357" t="s">
        <v>1231</v>
      </c>
      <c r="C357" s="77"/>
      <c r="D357" t="s">
        <v>77</v>
      </c>
      <c r="E357" s="45" t="s">
        <v>78</v>
      </c>
      <c r="G357" s="45" t="s">
        <v>78</v>
      </c>
      <c r="H357" s="45" t="s">
        <v>1699</v>
      </c>
      <c r="I357">
        <f t="shared" si="48"/>
        <v>2005</v>
      </c>
      <c r="J357">
        <f t="shared" si="50"/>
        <v>2014</v>
      </c>
      <c r="K357" s="2" t="str">
        <f t="shared" si="49"/>
        <v>-</v>
      </c>
      <c r="AU357">
        <v>2005</v>
      </c>
      <c r="AV357">
        <v>2006</v>
      </c>
      <c r="AW357">
        <v>2007</v>
      </c>
      <c r="AX357">
        <v>2008</v>
      </c>
      <c r="AY357">
        <v>2009</v>
      </c>
      <c r="AZ357">
        <v>2010</v>
      </c>
      <c r="BA357">
        <v>2011</v>
      </c>
      <c r="BB357">
        <v>2012</v>
      </c>
      <c r="BC357">
        <v>2013</v>
      </c>
      <c r="BD357">
        <v>2014</v>
      </c>
    </row>
    <row r="358" spans="1:66" ht="15" customHeight="1" x14ac:dyDescent="0.25">
      <c r="A358" t="s">
        <v>1231</v>
      </c>
      <c r="C358" s="77"/>
      <c r="D358" t="s">
        <v>79</v>
      </c>
      <c r="E358" s="45" t="s">
        <v>80</v>
      </c>
      <c r="G358" s="45" t="s">
        <v>80</v>
      </c>
      <c r="H358" s="45" t="s">
        <v>1700</v>
      </c>
      <c r="I358">
        <f t="shared" si="48"/>
        <v>1995</v>
      </c>
      <c r="J358">
        <f t="shared" si="50"/>
        <v>2014</v>
      </c>
      <c r="K358" s="2" t="str">
        <f t="shared" si="49"/>
        <v>-</v>
      </c>
      <c r="AK358">
        <v>1995</v>
      </c>
      <c r="AL358">
        <v>1996</v>
      </c>
      <c r="AM358">
        <v>1997</v>
      </c>
      <c r="AN358">
        <v>1998</v>
      </c>
      <c r="AO358">
        <v>1999</v>
      </c>
      <c r="AP358">
        <v>2000</v>
      </c>
      <c r="AQ358">
        <v>2001</v>
      </c>
      <c r="AR358">
        <v>2002</v>
      </c>
      <c r="AS358">
        <v>2003</v>
      </c>
      <c r="AT358">
        <v>2004</v>
      </c>
      <c r="AU358">
        <v>2005</v>
      </c>
      <c r="AV358">
        <v>2006</v>
      </c>
      <c r="AW358">
        <v>2007</v>
      </c>
      <c r="AX358">
        <v>2008</v>
      </c>
      <c r="AY358">
        <v>2009</v>
      </c>
      <c r="AZ358">
        <v>2010</v>
      </c>
      <c r="BA358">
        <v>2011</v>
      </c>
      <c r="BB358">
        <v>2012</v>
      </c>
      <c r="BC358">
        <v>2013</v>
      </c>
      <c r="BD358">
        <v>2014</v>
      </c>
    </row>
    <row r="359" spans="1:66" ht="15" customHeight="1" x14ac:dyDescent="0.25">
      <c r="C359" s="63"/>
      <c r="E359" s="45"/>
      <c r="G359" s="45"/>
      <c r="H359" s="45"/>
    </row>
    <row r="360" spans="1:66" ht="15" customHeight="1" x14ac:dyDescent="0.25">
      <c r="A360" t="s">
        <v>2839</v>
      </c>
      <c r="B360" s="1" t="str">
        <f>A360&amp;J360</f>
        <v>DAR2024</v>
      </c>
      <c r="C360" s="77"/>
      <c r="D360" s="15" t="s">
        <v>2840</v>
      </c>
      <c r="E360" s="45" t="s">
        <v>12</v>
      </c>
      <c r="G360" s="45"/>
      <c r="H360" s="45"/>
      <c r="J360">
        <f>MAX(L360:BT360)</f>
        <v>2024</v>
      </c>
      <c r="BN360">
        <v>2024</v>
      </c>
    </row>
    <row r="361" spans="1:66" ht="15" customHeight="1" x14ac:dyDescent="0.25">
      <c r="A361" t="s">
        <v>2839</v>
      </c>
      <c r="C361" s="77"/>
      <c r="D361" s="15" t="s">
        <v>735</v>
      </c>
      <c r="E361" s="45" t="s">
        <v>12</v>
      </c>
      <c r="G361" s="45"/>
      <c r="H361" s="45"/>
      <c r="J361">
        <v>2021</v>
      </c>
      <c r="BN361">
        <v>2024</v>
      </c>
    </row>
    <row r="362" spans="1:66" ht="15" customHeight="1" x14ac:dyDescent="0.25">
      <c r="A362" t="s">
        <v>2839</v>
      </c>
      <c r="C362" s="77"/>
      <c r="D362" s="15" t="s">
        <v>2841</v>
      </c>
      <c r="E362" s="45" t="s">
        <v>12</v>
      </c>
      <c r="G362" s="45"/>
      <c r="H362" s="45"/>
      <c r="J362">
        <v>2021</v>
      </c>
      <c r="BN362">
        <v>2024</v>
      </c>
    </row>
    <row r="363" spans="1:66" ht="15" customHeight="1" x14ac:dyDescent="0.25">
      <c r="A363" t="s">
        <v>2839</v>
      </c>
      <c r="C363" s="77"/>
      <c r="D363" s="15" t="s">
        <v>2842</v>
      </c>
      <c r="E363" s="45" t="s">
        <v>12</v>
      </c>
      <c r="G363" s="45"/>
      <c r="H363" s="45"/>
      <c r="J363">
        <f>MAX(L363:BT363)</f>
        <v>2024</v>
      </c>
      <c r="BN363">
        <v>2024</v>
      </c>
    </row>
    <row r="364" spans="1:66" ht="15" customHeight="1" x14ac:dyDescent="0.25">
      <c r="A364" t="s">
        <v>2839</v>
      </c>
      <c r="C364" s="77"/>
      <c r="D364" s="15" t="s">
        <v>47</v>
      </c>
      <c r="E364" s="45" t="s">
        <v>48</v>
      </c>
      <c r="G364" s="45"/>
      <c r="H364" s="45"/>
      <c r="J364">
        <v>2021</v>
      </c>
      <c r="BN364">
        <v>2024</v>
      </c>
    </row>
    <row r="365" spans="1:66" ht="15" customHeight="1" x14ac:dyDescent="0.25">
      <c r="A365" t="s">
        <v>2839</v>
      </c>
      <c r="C365" s="77"/>
      <c r="D365" s="15" t="s">
        <v>2843</v>
      </c>
      <c r="E365" s="45" t="s">
        <v>2844</v>
      </c>
      <c r="G365" s="45"/>
      <c r="H365" s="45"/>
      <c r="J365">
        <v>2021</v>
      </c>
      <c r="BN365">
        <v>2024</v>
      </c>
    </row>
    <row r="366" spans="1:66" ht="15" customHeight="1" x14ac:dyDescent="0.25">
      <c r="A366" t="s">
        <v>2839</v>
      </c>
      <c r="C366" s="77"/>
      <c r="D366" s="15" t="s">
        <v>2845</v>
      </c>
      <c r="E366" s="45" t="s">
        <v>12</v>
      </c>
      <c r="G366" s="45"/>
      <c r="H366" s="45"/>
      <c r="J366">
        <f>MAX(L366:BT366)</f>
        <v>2024</v>
      </c>
      <c r="BN366">
        <v>2024</v>
      </c>
    </row>
    <row r="367" spans="1:66" ht="15" customHeight="1" x14ac:dyDescent="0.25">
      <c r="A367" t="s">
        <v>2839</v>
      </c>
      <c r="C367" s="77"/>
      <c r="D367" s="15" t="s">
        <v>2846</v>
      </c>
      <c r="E367" s="45" t="s">
        <v>12</v>
      </c>
      <c r="G367" s="45"/>
      <c r="H367" s="45"/>
      <c r="J367">
        <f>MAX(L367:BT367)</f>
        <v>2024</v>
      </c>
      <c r="BN367">
        <v>2024</v>
      </c>
    </row>
    <row r="368" spans="1:66" ht="15" customHeight="1" x14ac:dyDescent="0.25">
      <c r="A368" t="s">
        <v>2839</v>
      </c>
      <c r="C368" s="77"/>
      <c r="D368" s="15" t="s">
        <v>2847</v>
      </c>
      <c r="E368" s="45" t="s">
        <v>12</v>
      </c>
      <c r="G368" s="45"/>
      <c r="H368" s="45"/>
      <c r="J368">
        <v>2021</v>
      </c>
      <c r="BN368">
        <v>2024</v>
      </c>
    </row>
    <row r="369" spans="1:66" ht="15" customHeight="1" x14ac:dyDescent="0.25">
      <c r="A369" t="s">
        <v>2839</v>
      </c>
      <c r="C369" s="77"/>
      <c r="D369" s="15" t="s">
        <v>2848</v>
      </c>
      <c r="E369" s="45" t="s">
        <v>12</v>
      </c>
      <c r="G369" s="45"/>
      <c r="H369" s="45"/>
      <c r="J369">
        <f>MAX(L369:BT369)</f>
        <v>2024</v>
      </c>
      <c r="BN369">
        <v>2024</v>
      </c>
    </row>
    <row r="370" spans="1:66" ht="15" customHeight="1" x14ac:dyDescent="0.25">
      <c r="A370" t="s">
        <v>2839</v>
      </c>
      <c r="C370" s="77"/>
      <c r="D370" s="15" t="s">
        <v>62</v>
      </c>
      <c r="E370" s="45" t="s">
        <v>12</v>
      </c>
      <c r="G370" s="45"/>
      <c r="H370" s="45"/>
      <c r="J370">
        <v>2021</v>
      </c>
      <c r="BN370">
        <v>2024</v>
      </c>
    </row>
    <row r="371" spans="1:66" ht="15" customHeight="1" x14ac:dyDescent="0.25">
      <c r="A371" t="s">
        <v>2839</v>
      </c>
      <c r="C371" s="77"/>
      <c r="D371" s="15" t="s">
        <v>2849</v>
      </c>
      <c r="E371" s="45" t="s">
        <v>12</v>
      </c>
      <c r="G371" s="45"/>
      <c r="H371" s="45"/>
      <c r="J371">
        <v>2021</v>
      </c>
      <c r="BN371">
        <v>2024</v>
      </c>
    </row>
    <row r="372" spans="1:66" ht="15" customHeight="1" x14ac:dyDescent="0.25">
      <c r="A372" t="s">
        <v>2839</v>
      </c>
      <c r="C372" s="77"/>
      <c r="D372" s="15" t="s">
        <v>2850</v>
      </c>
      <c r="E372" s="45" t="s">
        <v>12</v>
      </c>
      <c r="G372" s="45"/>
      <c r="H372" s="45"/>
      <c r="J372">
        <v>2021</v>
      </c>
      <c r="BN372">
        <v>2024</v>
      </c>
    </row>
    <row r="373" spans="1:66" ht="15" customHeight="1" x14ac:dyDescent="0.25">
      <c r="A373" t="s">
        <v>2839</v>
      </c>
      <c r="C373" s="77"/>
      <c r="D373" s="15" t="s">
        <v>2851</v>
      </c>
      <c r="E373" s="45" t="s">
        <v>12</v>
      </c>
      <c r="G373" s="45"/>
      <c r="H373" s="45"/>
      <c r="J373">
        <v>2021</v>
      </c>
      <c r="BN373">
        <v>2024</v>
      </c>
    </row>
    <row r="374" spans="1:66" ht="15" customHeight="1" x14ac:dyDescent="0.25">
      <c r="A374" t="s">
        <v>2839</v>
      </c>
      <c r="C374" s="77"/>
      <c r="D374" s="15" t="s">
        <v>2852</v>
      </c>
      <c r="E374" s="45" t="s">
        <v>12</v>
      </c>
      <c r="G374" s="45"/>
      <c r="H374" s="45"/>
      <c r="J374">
        <v>2021</v>
      </c>
      <c r="BN374">
        <v>2024</v>
      </c>
    </row>
    <row r="375" spans="1:66" ht="15" customHeight="1" x14ac:dyDescent="0.25">
      <c r="A375" t="s">
        <v>2839</v>
      </c>
      <c r="C375" s="77"/>
      <c r="D375" s="15" t="s">
        <v>443</v>
      </c>
      <c r="E375" s="45" t="s">
        <v>1075</v>
      </c>
      <c r="G375" s="45"/>
      <c r="H375" s="45"/>
      <c r="J375">
        <v>2021</v>
      </c>
      <c r="BN375">
        <v>2024</v>
      </c>
    </row>
    <row r="376" spans="1:66" ht="15" customHeight="1" x14ac:dyDescent="0.25">
      <c r="A376" t="s">
        <v>2839</v>
      </c>
      <c r="C376" s="77"/>
      <c r="D376" s="15" t="s">
        <v>2853</v>
      </c>
      <c r="E376" s="45" t="s">
        <v>12</v>
      </c>
      <c r="G376" s="45"/>
      <c r="H376" s="45"/>
      <c r="J376">
        <v>2021</v>
      </c>
      <c r="BN376">
        <v>2024</v>
      </c>
    </row>
    <row r="377" spans="1:66" ht="15" customHeight="1" x14ac:dyDescent="0.25">
      <c r="A377" t="s">
        <v>2839</v>
      </c>
      <c r="C377" s="77"/>
      <c r="D377" s="15" t="s">
        <v>2854</v>
      </c>
      <c r="E377" s="45" t="s">
        <v>12</v>
      </c>
      <c r="G377" s="45"/>
      <c r="H377" s="45"/>
      <c r="J377">
        <v>2021</v>
      </c>
      <c r="BN377">
        <v>2024</v>
      </c>
    </row>
    <row r="378" spans="1:66" ht="15" customHeight="1" x14ac:dyDescent="0.25">
      <c r="A378" t="s">
        <v>2839</v>
      </c>
      <c r="C378" s="77"/>
      <c r="D378" s="15" t="s">
        <v>2855</v>
      </c>
      <c r="E378" s="45" t="s">
        <v>12</v>
      </c>
      <c r="G378" s="45"/>
      <c r="H378" s="45"/>
      <c r="J378">
        <v>2021</v>
      </c>
      <c r="BN378">
        <v>2024</v>
      </c>
    </row>
    <row r="379" spans="1:66" ht="15" customHeight="1" x14ac:dyDescent="0.25">
      <c r="A379" t="s">
        <v>2839</v>
      </c>
      <c r="C379" s="77"/>
      <c r="D379" s="15" t="s">
        <v>2856</v>
      </c>
      <c r="E379" s="45" t="s">
        <v>12</v>
      </c>
      <c r="G379" s="45"/>
      <c r="H379" s="45"/>
      <c r="J379">
        <v>2021</v>
      </c>
      <c r="BN379">
        <v>2024</v>
      </c>
    </row>
    <row r="380" spans="1:66" ht="15" customHeight="1" x14ac:dyDescent="0.25">
      <c r="A380" t="s">
        <v>2839</v>
      </c>
      <c r="C380" s="77"/>
      <c r="D380" s="15" t="s">
        <v>2857</v>
      </c>
      <c r="E380" s="45" t="s">
        <v>12</v>
      </c>
      <c r="G380" s="45"/>
      <c r="H380" s="45"/>
      <c r="J380">
        <v>2021</v>
      </c>
      <c r="BN380">
        <v>2024</v>
      </c>
    </row>
    <row r="381" spans="1:66" ht="15" customHeight="1" x14ac:dyDescent="0.25">
      <c r="A381" t="s">
        <v>2839</v>
      </c>
      <c r="C381" s="77"/>
      <c r="D381" s="15" t="s">
        <v>683</v>
      </c>
      <c r="E381" s="45" t="s">
        <v>12</v>
      </c>
      <c r="G381" s="45"/>
      <c r="H381" s="45"/>
      <c r="J381">
        <v>2021</v>
      </c>
      <c r="BN381">
        <v>2024</v>
      </c>
    </row>
    <row r="382" spans="1:66" ht="15" customHeight="1" x14ac:dyDescent="0.25">
      <c r="A382" t="s">
        <v>2839</v>
      </c>
      <c r="C382" s="77"/>
      <c r="D382" s="15" t="s">
        <v>2858</v>
      </c>
      <c r="E382" s="45" t="s">
        <v>2859</v>
      </c>
      <c r="G382" s="45"/>
      <c r="H382" s="45"/>
      <c r="J382">
        <v>2021</v>
      </c>
      <c r="BN382">
        <v>2024</v>
      </c>
    </row>
    <row r="383" spans="1:66" ht="15" customHeight="1" x14ac:dyDescent="0.25">
      <c r="A383" t="s">
        <v>2839</v>
      </c>
      <c r="C383" s="77"/>
      <c r="D383" s="15" t="s">
        <v>2860</v>
      </c>
      <c r="E383" s="45" t="s">
        <v>12</v>
      </c>
      <c r="G383" s="45"/>
      <c r="H383" s="45"/>
      <c r="J383">
        <f>MAX(L383:BT383)</f>
        <v>2024</v>
      </c>
      <c r="BN383">
        <v>2024</v>
      </c>
    </row>
    <row r="384" spans="1:66" ht="15" customHeight="1" x14ac:dyDescent="0.25">
      <c r="A384" t="s">
        <v>2839</v>
      </c>
      <c r="C384" s="77"/>
      <c r="D384" s="15" t="s">
        <v>2861</v>
      </c>
      <c r="E384" s="45" t="s">
        <v>12</v>
      </c>
      <c r="G384" s="45"/>
      <c r="H384" s="45"/>
      <c r="J384">
        <f>MAX(L384:BT384)</f>
        <v>2024</v>
      </c>
      <c r="BN384">
        <v>2024</v>
      </c>
    </row>
    <row r="385" spans="1:66" ht="15" customHeight="1" x14ac:dyDescent="0.25">
      <c r="A385" t="s">
        <v>2839</v>
      </c>
      <c r="C385" s="77"/>
      <c r="D385" s="15" t="s">
        <v>2862</v>
      </c>
      <c r="E385" s="45" t="s">
        <v>12</v>
      </c>
      <c r="G385" s="45"/>
      <c r="H385" s="45"/>
      <c r="J385">
        <f>MAX(L385:BT385)</f>
        <v>2024</v>
      </c>
      <c r="BN385">
        <v>2024</v>
      </c>
    </row>
    <row r="386" spans="1:66" ht="15" customHeight="1" x14ac:dyDescent="0.25">
      <c r="A386" t="s">
        <v>2839</v>
      </c>
      <c r="C386" s="77"/>
      <c r="D386" s="15" t="s">
        <v>2863</v>
      </c>
      <c r="E386" s="45" t="s">
        <v>12</v>
      </c>
      <c r="G386" s="45"/>
      <c r="H386" s="45"/>
      <c r="J386">
        <f>MAX(L386:BT386)</f>
        <v>2024</v>
      </c>
      <c r="BN386">
        <v>2024</v>
      </c>
    </row>
    <row r="387" spans="1:66" ht="15" customHeight="1" x14ac:dyDescent="0.25">
      <c r="A387" t="s">
        <v>2839</v>
      </c>
      <c r="C387" s="77"/>
      <c r="D387" t="s">
        <v>2864</v>
      </c>
      <c r="E387" s="45" t="s">
        <v>12</v>
      </c>
      <c r="G387" s="45"/>
      <c r="H387" s="45"/>
      <c r="J387">
        <v>2021</v>
      </c>
      <c r="BN387">
        <v>2024</v>
      </c>
    </row>
    <row r="388" spans="1:66" ht="15" customHeight="1" x14ac:dyDescent="0.25">
      <c r="C388" s="63"/>
      <c r="E388" s="45"/>
      <c r="G388" s="45"/>
      <c r="H388" s="45"/>
    </row>
    <row r="389" spans="1:66" ht="15" customHeight="1" x14ac:dyDescent="0.25">
      <c r="A389" t="s">
        <v>1232</v>
      </c>
      <c r="B389" s="1" t="str">
        <f>A389&amp;J389</f>
        <v>DOD2024</v>
      </c>
      <c r="C389" s="77"/>
      <c r="D389" t="s">
        <v>967</v>
      </c>
      <c r="E389" s="45" t="s">
        <v>968</v>
      </c>
      <c r="G389" s="45"/>
      <c r="H389" s="45"/>
      <c r="J389">
        <f t="shared" si="50"/>
        <v>2024</v>
      </c>
      <c r="BN389">
        <v>2024</v>
      </c>
    </row>
    <row r="390" spans="1:66" ht="15" customHeight="1" x14ac:dyDescent="0.25">
      <c r="A390" t="s">
        <v>1232</v>
      </c>
      <c r="C390" s="77"/>
      <c r="D390" t="s">
        <v>763</v>
      </c>
      <c r="E390" s="45" t="s">
        <v>764</v>
      </c>
      <c r="G390" s="45"/>
      <c r="H390" s="45"/>
      <c r="J390">
        <f t="shared" si="50"/>
        <v>2024</v>
      </c>
      <c r="BN390">
        <v>2024</v>
      </c>
    </row>
    <row r="391" spans="1:66" ht="15" customHeight="1" x14ac:dyDescent="0.25">
      <c r="A391" t="s">
        <v>1232</v>
      </c>
      <c r="C391" s="77"/>
      <c r="D391" t="s">
        <v>765</v>
      </c>
      <c r="E391" s="45" t="s">
        <v>766</v>
      </c>
      <c r="G391" s="45"/>
      <c r="H391" s="45"/>
      <c r="J391">
        <f t="shared" si="50"/>
        <v>2024</v>
      </c>
      <c r="BN391">
        <v>2024</v>
      </c>
    </row>
    <row r="392" spans="1:66" ht="15" customHeight="1" x14ac:dyDescent="0.25">
      <c r="A392" t="s">
        <v>1232</v>
      </c>
      <c r="C392" s="77"/>
      <c r="D392" t="s">
        <v>81</v>
      </c>
      <c r="E392" s="45" t="s">
        <v>82</v>
      </c>
      <c r="G392" s="45" t="s">
        <v>1004</v>
      </c>
      <c r="H392" s="45" t="s">
        <v>1532</v>
      </c>
      <c r="J392">
        <f t="shared" si="50"/>
        <v>2024</v>
      </c>
      <c r="BN392">
        <v>2024</v>
      </c>
    </row>
    <row r="393" spans="1:66" ht="15" customHeight="1" x14ac:dyDescent="0.25">
      <c r="A393" t="s">
        <v>1232</v>
      </c>
      <c r="C393" s="77"/>
      <c r="D393" t="s">
        <v>21</v>
      </c>
      <c r="E393" s="45" t="s">
        <v>12</v>
      </c>
      <c r="F393" s="7" t="s">
        <v>1303</v>
      </c>
      <c r="G393" s="45" t="s">
        <v>733</v>
      </c>
      <c r="H393" s="45" t="s">
        <v>1533</v>
      </c>
      <c r="J393">
        <f t="shared" si="50"/>
        <v>2024</v>
      </c>
      <c r="BN393">
        <v>2024</v>
      </c>
    </row>
    <row r="394" spans="1:66" ht="15" customHeight="1" x14ac:dyDescent="0.25">
      <c r="C394" s="63"/>
      <c r="E394" s="45"/>
      <c r="G394" s="45"/>
      <c r="H394" s="45"/>
    </row>
    <row r="395" spans="1:66" ht="15" customHeight="1" x14ac:dyDescent="0.25">
      <c r="A395" t="s">
        <v>1276</v>
      </c>
      <c r="B395" s="1" t="str">
        <f>A395&amp;J395</f>
        <v>DODSAARS2001</v>
      </c>
      <c r="C395" s="77"/>
      <c r="D395" t="s">
        <v>763</v>
      </c>
      <c r="E395" s="45" t="s">
        <v>764</v>
      </c>
      <c r="G395" s="45"/>
      <c r="H395" s="45"/>
      <c r="J395">
        <f t="shared" si="50"/>
        <v>2001</v>
      </c>
      <c r="AQ395">
        <v>2001</v>
      </c>
    </row>
    <row r="396" spans="1:66" ht="15" customHeight="1" x14ac:dyDescent="0.25">
      <c r="A396" t="s">
        <v>1276</v>
      </c>
      <c r="C396" s="77"/>
      <c r="D396" t="s">
        <v>765</v>
      </c>
      <c r="E396" s="45" t="s">
        <v>766</v>
      </c>
      <c r="G396" s="45"/>
      <c r="H396" s="45"/>
      <c r="J396">
        <f t="shared" si="50"/>
        <v>2001</v>
      </c>
      <c r="AQ396">
        <v>2001</v>
      </c>
    </row>
    <row r="397" spans="1:66" ht="15" customHeight="1" x14ac:dyDescent="0.25">
      <c r="A397" t="s">
        <v>1276</v>
      </c>
      <c r="C397" s="77"/>
      <c r="D397" t="s">
        <v>969</v>
      </c>
      <c r="E397" s="45" t="s">
        <v>970</v>
      </c>
      <c r="G397" s="45"/>
      <c r="H397" s="45"/>
      <c r="J397">
        <f t="shared" si="50"/>
        <v>2001</v>
      </c>
      <c r="AQ397">
        <v>2001</v>
      </c>
    </row>
    <row r="398" spans="1:66" ht="15" customHeight="1" x14ac:dyDescent="0.25">
      <c r="A398" t="s">
        <v>1276</v>
      </c>
      <c r="C398" s="77"/>
      <c r="D398" t="s">
        <v>971</v>
      </c>
      <c r="E398" s="45" t="s">
        <v>971</v>
      </c>
      <c r="G398" s="45"/>
      <c r="H398" s="45"/>
      <c r="J398">
        <f t="shared" si="50"/>
        <v>2001</v>
      </c>
      <c r="AQ398">
        <v>2001</v>
      </c>
    </row>
    <row r="399" spans="1:66" ht="15" customHeight="1" x14ac:dyDescent="0.25">
      <c r="A399" t="s">
        <v>1276</v>
      </c>
      <c r="C399" s="77"/>
      <c r="D399" t="s">
        <v>972</v>
      </c>
      <c r="E399" s="45" t="s">
        <v>972</v>
      </c>
      <c r="G399" s="45"/>
      <c r="H399" s="45"/>
      <c r="J399">
        <f t="shared" si="50"/>
        <v>2001</v>
      </c>
      <c r="AQ399">
        <v>2001</v>
      </c>
    </row>
    <row r="400" spans="1:66" ht="15" customHeight="1" x14ac:dyDescent="0.25">
      <c r="A400" t="s">
        <v>1276</v>
      </c>
      <c r="C400" s="77"/>
      <c r="D400" t="s">
        <v>973</v>
      </c>
      <c r="E400" s="45" t="s">
        <v>973</v>
      </c>
      <c r="G400" s="45"/>
      <c r="H400" s="45"/>
      <c r="J400">
        <f t="shared" si="50"/>
        <v>2001</v>
      </c>
      <c r="AQ400">
        <v>2001</v>
      </c>
    </row>
    <row r="401" spans="1:43" ht="15" customHeight="1" x14ac:dyDescent="0.25">
      <c r="A401" t="s">
        <v>1276</v>
      </c>
      <c r="C401" s="77"/>
      <c r="D401" t="s">
        <v>974</v>
      </c>
      <c r="E401" s="45" t="s">
        <v>974</v>
      </c>
      <c r="G401" s="45"/>
      <c r="H401" s="45"/>
      <c r="J401">
        <f t="shared" si="50"/>
        <v>2001</v>
      </c>
      <c r="AQ401">
        <v>2001</v>
      </c>
    </row>
    <row r="402" spans="1:43" ht="15" customHeight="1" x14ac:dyDescent="0.25">
      <c r="A402" t="s">
        <v>1276</v>
      </c>
      <c r="C402" s="77"/>
      <c r="D402" t="s">
        <v>975</v>
      </c>
      <c r="E402" s="45" t="s">
        <v>976</v>
      </c>
      <c r="G402" s="45"/>
      <c r="H402" s="45"/>
      <c r="J402">
        <f t="shared" si="50"/>
        <v>2001</v>
      </c>
      <c r="AQ402">
        <v>2001</v>
      </c>
    </row>
    <row r="403" spans="1:43" ht="15" customHeight="1" x14ac:dyDescent="0.25">
      <c r="A403" t="s">
        <v>1276</v>
      </c>
      <c r="C403" s="77"/>
      <c r="D403" t="s">
        <v>977</v>
      </c>
      <c r="E403" s="45" t="s">
        <v>977</v>
      </c>
      <c r="G403" s="45"/>
      <c r="H403" s="45"/>
      <c r="J403">
        <f t="shared" si="50"/>
        <v>2001</v>
      </c>
      <c r="AQ403">
        <v>2001</v>
      </c>
    </row>
    <row r="404" spans="1:43" ht="15" customHeight="1" x14ac:dyDescent="0.25">
      <c r="A404" t="s">
        <v>1276</v>
      </c>
      <c r="C404" s="77"/>
      <c r="D404" t="s">
        <v>978</v>
      </c>
      <c r="E404" s="45" t="s">
        <v>36</v>
      </c>
      <c r="G404" s="45"/>
      <c r="H404" s="45"/>
      <c r="J404">
        <f t="shared" si="50"/>
        <v>2001</v>
      </c>
      <c r="AQ404">
        <v>2001</v>
      </c>
    </row>
    <row r="405" spans="1:43" ht="15" customHeight="1" x14ac:dyDescent="0.25">
      <c r="A405" t="s">
        <v>1276</v>
      </c>
      <c r="C405" s="77"/>
      <c r="D405" t="s">
        <v>979</v>
      </c>
      <c r="E405" s="45" t="s">
        <v>979</v>
      </c>
      <c r="G405" s="45" t="s">
        <v>83</v>
      </c>
      <c r="H405" s="45" t="s">
        <v>1536</v>
      </c>
      <c r="J405">
        <f t="shared" si="50"/>
        <v>2001</v>
      </c>
      <c r="AQ405">
        <v>2001</v>
      </c>
    </row>
    <row r="406" spans="1:43" ht="15" customHeight="1" x14ac:dyDescent="0.25">
      <c r="A406" t="s">
        <v>1276</v>
      </c>
      <c r="C406" s="77"/>
      <c r="D406" t="s">
        <v>980</v>
      </c>
      <c r="E406" s="45" t="s">
        <v>980</v>
      </c>
      <c r="G406" s="45" t="s">
        <v>84</v>
      </c>
      <c r="H406" s="45" t="s">
        <v>1537</v>
      </c>
      <c r="J406">
        <f t="shared" si="50"/>
        <v>2001</v>
      </c>
      <c r="AQ406">
        <v>2001</v>
      </c>
    </row>
    <row r="407" spans="1:43" ht="15" customHeight="1" x14ac:dyDescent="0.25">
      <c r="A407" t="s">
        <v>1276</v>
      </c>
      <c r="C407" s="77"/>
      <c r="D407" t="s">
        <v>981</v>
      </c>
      <c r="E407" s="45" t="s">
        <v>981</v>
      </c>
      <c r="G407" s="45" t="s">
        <v>85</v>
      </c>
      <c r="H407" s="45" t="s">
        <v>1538</v>
      </c>
      <c r="J407">
        <f t="shared" si="50"/>
        <v>2001</v>
      </c>
      <c r="AQ407">
        <v>2001</v>
      </c>
    </row>
    <row r="408" spans="1:43" ht="15" customHeight="1" x14ac:dyDescent="0.25">
      <c r="A408" t="s">
        <v>1276</v>
      </c>
      <c r="C408" s="77"/>
      <c r="D408" t="s">
        <v>982</v>
      </c>
      <c r="E408" s="45" t="s">
        <v>982</v>
      </c>
      <c r="G408" s="45" t="s">
        <v>86</v>
      </c>
      <c r="H408" s="45" t="s">
        <v>1539</v>
      </c>
      <c r="J408">
        <f t="shared" si="50"/>
        <v>2001</v>
      </c>
      <c r="AQ408">
        <v>2001</v>
      </c>
    </row>
    <row r="409" spans="1:43" ht="15" customHeight="1" x14ac:dyDescent="0.25">
      <c r="A409" t="s">
        <v>1276</v>
      </c>
      <c r="C409" s="77"/>
      <c r="D409" t="s">
        <v>983</v>
      </c>
      <c r="E409" s="45" t="s">
        <v>984</v>
      </c>
      <c r="G409" s="45"/>
      <c r="H409" s="45"/>
      <c r="J409">
        <f t="shared" si="50"/>
        <v>2001</v>
      </c>
      <c r="AQ409">
        <v>2001</v>
      </c>
    </row>
    <row r="410" spans="1:43" ht="15" customHeight="1" x14ac:dyDescent="0.25">
      <c r="A410" t="s">
        <v>1276</v>
      </c>
      <c r="C410" s="77"/>
      <c r="D410" t="s">
        <v>985</v>
      </c>
      <c r="E410" s="45" t="s">
        <v>986</v>
      </c>
      <c r="G410" s="45" t="s">
        <v>87</v>
      </c>
      <c r="H410" s="45" t="s">
        <v>1534</v>
      </c>
      <c r="J410">
        <f t="shared" si="50"/>
        <v>2001</v>
      </c>
      <c r="AQ410">
        <v>2001</v>
      </c>
    </row>
    <row r="411" spans="1:43" ht="15" customHeight="1" x14ac:dyDescent="0.25">
      <c r="A411" t="s">
        <v>1276</v>
      </c>
      <c r="C411" s="77"/>
      <c r="D411" t="s">
        <v>987</v>
      </c>
      <c r="E411" s="45" t="s">
        <v>988</v>
      </c>
      <c r="G411" s="45" t="s">
        <v>88</v>
      </c>
      <c r="H411" s="45" t="s">
        <v>1535</v>
      </c>
      <c r="J411">
        <f t="shared" si="50"/>
        <v>2001</v>
      </c>
      <c r="AQ411">
        <v>2001</v>
      </c>
    </row>
    <row r="412" spans="1:43" ht="15" customHeight="1" x14ac:dyDescent="0.25">
      <c r="A412" t="s">
        <v>1276</v>
      </c>
      <c r="C412" s="77"/>
      <c r="D412" t="s">
        <v>989</v>
      </c>
      <c r="E412" s="45" t="s">
        <v>990</v>
      </c>
      <c r="G412" s="45"/>
      <c r="H412" s="45"/>
      <c r="J412">
        <f t="shared" si="50"/>
        <v>2001</v>
      </c>
      <c r="AQ412">
        <v>2001</v>
      </c>
    </row>
    <row r="413" spans="1:43" ht="15" customHeight="1" x14ac:dyDescent="0.25">
      <c r="A413" t="s">
        <v>1276</v>
      </c>
      <c r="C413" s="77"/>
      <c r="D413" t="s">
        <v>991</v>
      </c>
      <c r="E413" s="45" t="s">
        <v>991</v>
      </c>
      <c r="G413" s="45"/>
      <c r="H413" s="45"/>
      <c r="J413">
        <f t="shared" si="50"/>
        <v>2001</v>
      </c>
      <c r="AQ413">
        <v>2001</v>
      </c>
    </row>
    <row r="414" spans="1:43" ht="15" customHeight="1" x14ac:dyDescent="0.25">
      <c r="A414" t="s">
        <v>1276</v>
      </c>
      <c r="C414" s="77"/>
      <c r="D414" t="s">
        <v>992</v>
      </c>
      <c r="E414" s="45" t="s">
        <v>992</v>
      </c>
      <c r="G414" s="45"/>
      <c r="H414" s="45"/>
      <c r="J414">
        <f t="shared" si="50"/>
        <v>2001</v>
      </c>
      <c r="AQ414">
        <v>2001</v>
      </c>
    </row>
    <row r="415" spans="1:43" ht="15" customHeight="1" x14ac:dyDescent="0.25">
      <c r="A415" t="s">
        <v>1276</v>
      </c>
      <c r="C415" s="77"/>
      <c r="D415" t="s">
        <v>993</v>
      </c>
      <c r="E415" s="45" t="s">
        <v>993</v>
      </c>
      <c r="G415" s="45"/>
      <c r="H415" s="45"/>
      <c r="J415">
        <f t="shared" si="50"/>
        <v>2001</v>
      </c>
      <c r="AQ415">
        <v>2001</v>
      </c>
    </row>
    <row r="416" spans="1:43" ht="15" customHeight="1" x14ac:dyDescent="0.25">
      <c r="A416" t="s">
        <v>1276</v>
      </c>
      <c r="C416" s="77"/>
      <c r="D416" t="s">
        <v>994</v>
      </c>
      <c r="E416" s="45" t="s">
        <v>994</v>
      </c>
      <c r="G416" s="45"/>
      <c r="H416" s="45"/>
      <c r="J416">
        <f t="shared" si="50"/>
        <v>2001</v>
      </c>
      <c r="AQ416">
        <v>2001</v>
      </c>
    </row>
    <row r="417" spans="1:64" ht="15" customHeight="1" x14ac:dyDescent="0.25">
      <c r="A417" t="s">
        <v>1276</v>
      </c>
      <c r="C417" s="77"/>
      <c r="D417" t="s">
        <v>995</v>
      </c>
      <c r="E417" s="45" t="s">
        <v>996</v>
      </c>
      <c r="G417" s="45"/>
      <c r="H417" s="45"/>
      <c r="J417">
        <f t="shared" si="50"/>
        <v>2001</v>
      </c>
      <c r="AQ417">
        <v>2001</v>
      </c>
    </row>
    <row r="418" spans="1:64" ht="15" customHeight="1" x14ac:dyDescent="0.25">
      <c r="A418" t="s">
        <v>1276</v>
      </c>
      <c r="C418" s="77"/>
      <c r="D418" t="s">
        <v>997</v>
      </c>
      <c r="E418" s="45" t="s">
        <v>184</v>
      </c>
      <c r="G418" s="45"/>
      <c r="H418" s="45"/>
      <c r="J418">
        <f t="shared" si="50"/>
        <v>2001</v>
      </c>
      <c r="AQ418">
        <v>2001</v>
      </c>
    </row>
    <row r="419" spans="1:64" ht="15" customHeight="1" x14ac:dyDescent="0.25">
      <c r="A419" t="s">
        <v>1276</v>
      </c>
      <c r="C419" s="77"/>
      <c r="D419" t="s">
        <v>998</v>
      </c>
      <c r="E419" s="45" t="s">
        <v>999</v>
      </c>
      <c r="G419" s="45"/>
      <c r="H419" s="45"/>
      <c r="J419">
        <f t="shared" si="50"/>
        <v>2001</v>
      </c>
      <c r="AQ419">
        <v>2001</v>
      </c>
    </row>
    <row r="420" spans="1:64" ht="15" customHeight="1" x14ac:dyDescent="0.25">
      <c r="A420" t="s">
        <v>1276</v>
      </c>
      <c r="C420" s="77"/>
      <c r="D420" t="s">
        <v>1000</v>
      </c>
      <c r="E420" s="45" t="s">
        <v>1000</v>
      </c>
      <c r="G420" s="45"/>
      <c r="H420" s="45"/>
      <c r="J420">
        <f t="shared" si="50"/>
        <v>2001</v>
      </c>
      <c r="AQ420">
        <v>2001</v>
      </c>
    </row>
    <row r="421" spans="1:64" ht="15" customHeight="1" x14ac:dyDescent="0.25">
      <c r="A421" t="s">
        <v>1276</v>
      </c>
      <c r="C421" s="77"/>
      <c r="D421" t="s">
        <v>1001</v>
      </c>
      <c r="E421" s="45" t="s">
        <v>1002</v>
      </c>
      <c r="G421" s="45"/>
      <c r="H421" s="45"/>
      <c r="J421">
        <f t="shared" si="50"/>
        <v>2001</v>
      </c>
      <c r="AQ421">
        <v>2001</v>
      </c>
    </row>
    <row r="422" spans="1:64" ht="15" customHeight="1" x14ac:dyDescent="0.25">
      <c r="A422" t="s">
        <v>1276</v>
      </c>
      <c r="C422" s="77"/>
      <c r="D422" t="s">
        <v>1003</v>
      </c>
      <c r="E422" s="45" t="s">
        <v>1004</v>
      </c>
      <c r="G422" s="45" t="s">
        <v>1004</v>
      </c>
      <c r="H422" s="45" t="s">
        <v>1532</v>
      </c>
      <c r="J422">
        <f t="shared" si="50"/>
        <v>2001</v>
      </c>
      <c r="AQ422">
        <v>2001</v>
      </c>
    </row>
    <row r="423" spans="1:64" ht="15" customHeight="1" x14ac:dyDescent="0.25">
      <c r="A423" t="s">
        <v>1276</v>
      </c>
      <c r="C423" s="77"/>
      <c r="D423" t="s">
        <v>21</v>
      </c>
      <c r="E423" s="45" t="s">
        <v>12</v>
      </c>
      <c r="F423" s="7" t="s">
        <v>1303</v>
      </c>
      <c r="G423" s="45"/>
      <c r="H423" s="45"/>
      <c r="J423">
        <f t="shared" si="50"/>
        <v>2001</v>
      </c>
      <c r="AQ423">
        <v>2001</v>
      </c>
    </row>
    <row r="424" spans="1:64" ht="15" customHeight="1" x14ac:dyDescent="0.25">
      <c r="A424" t="s">
        <v>1276</v>
      </c>
      <c r="C424" s="77"/>
      <c r="D424" t="s">
        <v>1005</v>
      </c>
      <c r="E424" s="45" t="s">
        <v>799</v>
      </c>
      <c r="G424" s="45"/>
      <c r="H424" s="45"/>
      <c r="J424">
        <f t="shared" si="50"/>
        <v>2001</v>
      </c>
      <c r="AQ424">
        <v>2001</v>
      </c>
    </row>
    <row r="425" spans="1:64" ht="15" customHeight="1" x14ac:dyDescent="0.25">
      <c r="A425" t="s">
        <v>1276</v>
      </c>
      <c r="C425" s="77"/>
      <c r="D425" t="s">
        <v>1006</v>
      </c>
      <c r="E425" s="45" t="s">
        <v>1007</v>
      </c>
      <c r="G425" s="45"/>
      <c r="H425" s="45"/>
      <c r="J425">
        <f t="shared" si="50"/>
        <v>2001</v>
      </c>
      <c r="AQ425">
        <v>2001</v>
      </c>
    </row>
    <row r="426" spans="1:64" ht="15" customHeight="1" x14ac:dyDescent="0.25">
      <c r="A426" t="s">
        <v>1276</v>
      </c>
      <c r="C426" s="77"/>
      <c r="D426" t="s">
        <v>1008</v>
      </c>
      <c r="E426" s="45" t="s">
        <v>1008</v>
      </c>
      <c r="G426" s="45"/>
      <c r="H426" s="45"/>
      <c r="J426">
        <f t="shared" si="50"/>
        <v>2001</v>
      </c>
      <c r="AQ426">
        <v>2001</v>
      </c>
    </row>
    <row r="427" spans="1:64" ht="15" customHeight="1" x14ac:dyDescent="0.25">
      <c r="A427" t="s">
        <v>1276</v>
      </c>
      <c r="C427" s="77"/>
      <c r="D427" t="s">
        <v>1009</v>
      </c>
      <c r="E427" s="45" t="s">
        <v>1010</v>
      </c>
      <c r="G427" s="45"/>
      <c r="H427" s="45"/>
      <c r="J427">
        <f t="shared" si="50"/>
        <v>2001</v>
      </c>
      <c r="AQ427">
        <v>2001</v>
      </c>
    </row>
    <row r="428" spans="1:64" ht="15" customHeight="1" x14ac:dyDescent="0.25">
      <c r="A428" t="s">
        <v>1276</v>
      </c>
      <c r="C428" s="77"/>
      <c r="D428" t="s">
        <v>1011</v>
      </c>
      <c r="E428" s="45" t="s">
        <v>1012</v>
      </c>
      <c r="G428" s="45"/>
      <c r="H428" s="45"/>
      <c r="J428">
        <f t="shared" si="50"/>
        <v>2001</v>
      </c>
      <c r="AQ428">
        <v>2001</v>
      </c>
    </row>
    <row r="429" spans="1:64" ht="15" customHeight="1" x14ac:dyDescent="0.25">
      <c r="C429" s="63"/>
      <c r="E429" s="45"/>
      <c r="G429" s="45"/>
      <c r="H429" s="45"/>
    </row>
    <row r="430" spans="1:64" ht="15" customHeight="1" x14ac:dyDescent="0.25">
      <c r="A430" t="s">
        <v>1277</v>
      </c>
      <c r="B430" s="1" t="str">
        <f>A430&amp;J430</f>
        <v>DODSAASG2022</v>
      </c>
      <c r="C430" s="77"/>
      <c r="D430" t="s">
        <v>2055</v>
      </c>
      <c r="E430" s="45" t="s">
        <v>2056</v>
      </c>
      <c r="G430" s="45"/>
      <c r="H430" s="45"/>
      <c r="J430">
        <f t="shared" si="50"/>
        <v>2022</v>
      </c>
      <c r="BL430">
        <v>2022</v>
      </c>
    </row>
    <row r="431" spans="1:64" ht="15" customHeight="1" x14ac:dyDescent="0.25">
      <c r="A431" t="s">
        <v>1277</v>
      </c>
      <c r="C431" s="77"/>
      <c r="D431" t="s">
        <v>1013</v>
      </c>
      <c r="E431" s="45" t="s">
        <v>1013</v>
      </c>
      <c r="G431" s="45"/>
      <c r="H431" s="45"/>
      <c r="J431">
        <f t="shared" si="50"/>
        <v>2022</v>
      </c>
      <c r="BL431">
        <v>2022</v>
      </c>
    </row>
    <row r="432" spans="1:64" ht="15" customHeight="1" x14ac:dyDescent="0.25">
      <c r="A432" t="s">
        <v>1277</v>
      </c>
      <c r="C432" s="77"/>
      <c r="D432" t="s">
        <v>977</v>
      </c>
      <c r="E432" s="45" t="s">
        <v>977</v>
      </c>
      <c r="G432" s="45"/>
      <c r="H432" s="45"/>
      <c r="J432">
        <f t="shared" si="50"/>
        <v>2022</v>
      </c>
      <c r="BL432">
        <v>2022</v>
      </c>
    </row>
    <row r="433" spans="1:64" ht="15" customHeight="1" x14ac:dyDescent="0.25">
      <c r="A433" t="s">
        <v>1277</v>
      </c>
      <c r="C433" s="77"/>
      <c r="D433" t="s">
        <v>1014</v>
      </c>
      <c r="E433" s="45" t="s">
        <v>1014</v>
      </c>
      <c r="G433" s="45"/>
      <c r="H433" s="45"/>
      <c r="J433">
        <f t="shared" si="50"/>
        <v>2022</v>
      </c>
      <c r="BL433">
        <v>2022</v>
      </c>
    </row>
    <row r="434" spans="1:64" ht="15" customHeight="1" x14ac:dyDescent="0.25">
      <c r="A434" t="s">
        <v>1277</v>
      </c>
      <c r="C434" s="77"/>
      <c r="D434" t="s">
        <v>1017</v>
      </c>
      <c r="E434" s="45" t="s">
        <v>1017</v>
      </c>
      <c r="G434" s="45"/>
      <c r="H434" s="45"/>
      <c r="J434">
        <f t="shared" si="50"/>
        <v>2022</v>
      </c>
      <c r="BL434">
        <v>2022</v>
      </c>
    </row>
    <row r="435" spans="1:64" ht="15" customHeight="1" x14ac:dyDescent="0.25">
      <c r="A435" t="s">
        <v>1277</v>
      </c>
      <c r="C435" s="77"/>
      <c r="D435" t="s">
        <v>1018</v>
      </c>
      <c r="E435" s="45" t="s">
        <v>1018</v>
      </c>
      <c r="G435" s="45"/>
      <c r="H435" s="45"/>
      <c r="J435">
        <f t="shared" si="50"/>
        <v>2022</v>
      </c>
      <c r="BL435">
        <v>2022</v>
      </c>
    </row>
    <row r="436" spans="1:64" ht="15" customHeight="1" x14ac:dyDescent="0.25">
      <c r="A436" t="s">
        <v>1277</v>
      </c>
      <c r="C436" s="77"/>
      <c r="D436" t="s">
        <v>1019</v>
      </c>
      <c r="E436" s="45" t="s">
        <v>1019</v>
      </c>
      <c r="G436" s="45"/>
      <c r="H436" s="45"/>
      <c r="J436">
        <f t="shared" si="50"/>
        <v>2022</v>
      </c>
      <c r="BL436">
        <v>2022</v>
      </c>
    </row>
    <row r="437" spans="1:64" ht="15" customHeight="1" x14ac:dyDescent="0.25">
      <c r="A437" t="s">
        <v>1277</v>
      </c>
      <c r="C437" s="77"/>
      <c r="D437" t="s">
        <v>1020</v>
      </c>
      <c r="E437" s="45" t="s">
        <v>1020</v>
      </c>
      <c r="G437" s="45"/>
      <c r="H437" s="45"/>
      <c r="J437">
        <f t="shared" si="50"/>
        <v>2022</v>
      </c>
      <c r="BL437">
        <v>2022</v>
      </c>
    </row>
    <row r="438" spans="1:64" ht="15" customHeight="1" x14ac:dyDescent="0.25">
      <c r="A438" t="s">
        <v>1277</v>
      </c>
      <c r="C438" s="77"/>
      <c r="D438" t="s">
        <v>1021</v>
      </c>
      <c r="E438" s="45" t="s">
        <v>1021</v>
      </c>
      <c r="G438" s="45"/>
      <c r="H438" s="45"/>
      <c r="J438">
        <f t="shared" si="50"/>
        <v>2022</v>
      </c>
      <c r="BL438">
        <v>2022</v>
      </c>
    </row>
    <row r="439" spans="1:64" ht="15" customHeight="1" x14ac:dyDescent="0.25">
      <c r="A439" t="s">
        <v>1277</v>
      </c>
      <c r="C439" s="77"/>
      <c r="D439" t="s">
        <v>1022</v>
      </c>
      <c r="E439" s="45" t="s">
        <v>1022</v>
      </c>
      <c r="G439" s="45"/>
      <c r="H439" s="45"/>
      <c r="J439">
        <f t="shared" si="50"/>
        <v>2022</v>
      </c>
      <c r="BL439">
        <v>2022</v>
      </c>
    </row>
    <row r="440" spans="1:64" ht="15" customHeight="1" x14ac:dyDescent="0.25">
      <c r="A440" t="s">
        <v>1277</v>
      </c>
      <c r="C440" s="77"/>
      <c r="D440" t="s">
        <v>1023</v>
      </c>
      <c r="E440" s="45" t="s">
        <v>1023</v>
      </c>
      <c r="G440" s="45"/>
      <c r="H440" s="45"/>
      <c r="J440">
        <f t="shared" si="50"/>
        <v>2022</v>
      </c>
      <c r="BL440">
        <v>2022</v>
      </c>
    </row>
    <row r="441" spans="1:64" ht="15" customHeight="1" x14ac:dyDescent="0.25">
      <c r="A441" t="s">
        <v>1277</v>
      </c>
      <c r="C441" s="77"/>
      <c r="D441" t="s">
        <v>1024</v>
      </c>
      <c r="E441" s="45" t="s">
        <v>1024</v>
      </c>
      <c r="G441" s="45"/>
      <c r="H441" s="45"/>
      <c r="J441">
        <f t="shared" si="50"/>
        <v>2022</v>
      </c>
      <c r="BL441">
        <v>2022</v>
      </c>
    </row>
    <row r="442" spans="1:64" ht="15" customHeight="1" x14ac:dyDescent="0.25">
      <c r="A442" t="s">
        <v>1277</v>
      </c>
      <c r="C442" s="77"/>
      <c r="D442" t="s">
        <v>1025</v>
      </c>
      <c r="E442" s="45" t="s">
        <v>1025</v>
      </c>
      <c r="G442" s="45"/>
      <c r="H442" s="45"/>
      <c r="J442">
        <f t="shared" si="50"/>
        <v>2022</v>
      </c>
      <c r="BL442">
        <v>2022</v>
      </c>
    </row>
    <row r="443" spans="1:64" ht="15" customHeight="1" x14ac:dyDescent="0.25">
      <c r="A443" t="s">
        <v>1277</v>
      </c>
      <c r="C443" s="77"/>
      <c r="D443" t="s">
        <v>1026</v>
      </c>
      <c r="E443" s="45" t="s">
        <v>1026</v>
      </c>
      <c r="G443" s="45"/>
      <c r="H443" s="45"/>
      <c r="J443">
        <f t="shared" si="50"/>
        <v>2022</v>
      </c>
      <c r="BL443">
        <v>2022</v>
      </c>
    </row>
    <row r="444" spans="1:64" ht="15" customHeight="1" x14ac:dyDescent="0.25">
      <c r="A444" t="s">
        <v>1277</v>
      </c>
      <c r="C444" s="77"/>
      <c r="D444" t="s">
        <v>1027</v>
      </c>
      <c r="E444" s="45" t="s">
        <v>1027</v>
      </c>
      <c r="G444" s="45"/>
      <c r="H444" s="45"/>
      <c r="J444">
        <f t="shared" si="50"/>
        <v>2022</v>
      </c>
      <c r="BL444">
        <v>2022</v>
      </c>
    </row>
    <row r="445" spans="1:64" ht="15" customHeight="1" x14ac:dyDescent="0.25">
      <c r="A445" t="s">
        <v>1277</v>
      </c>
      <c r="C445" s="77"/>
      <c r="D445" t="s">
        <v>1028</v>
      </c>
      <c r="E445" s="45" t="s">
        <v>1028</v>
      </c>
      <c r="G445" s="45"/>
      <c r="H445" s="45"/>
      <c r="J445">
        <f t="shared" si="50"/>
        <v>2022</v>
      </c>
      <c r="BL445">
        <v>2022</v>
      </c>
    </row>
    <row r="446" spans="1:64" ht="15" customHeight="1" x14ac:dyDescent="0.25">
      <c r="A446" t="s">
        <v>1277</v>
      </c>
      <c r="C446" s="77"/>
      <c r="D446" t="s">
        <v>2057</v>
      </c>
      <c r="E446" s="47" t="s">
        <v>2057</v>
      </c>
      <c r="G446" s="45"/>
      <c r="H446" s="45"/>
      <c r="J446">
        <f t="shared" si="50"/>
        <v>2022</v>
      </c>
      <c r="BL446">
        <v>2022</v>
      </c>
    </row>
    <row r="447" spans="1:64" ht="15" customHeight="1" x14ac:dyDescent="0.25">
      <c r="A447" t="s">
        <v>1277</v>
      </c>
      <c r="C447" s="77"/>
      <c r="D447" t="s">
        <v>2058</v>
      </c>
      <c r="E447" s="47" t="s">
        <v>2058</v>
      </c>
      <c r="G447" s="45"/>
      <c r="H447" s="45"/>
      <c r="J447">
        <f t="shared" si="50"/>
        <v>2022</v>
      </c>
      <c r="BL447">
        <v>2022</v>
      </c>
    </row>
    <row r="448" spans="1:64" ht="15" customHeight="1" x14ac:dyDescent="0.25">
      <c r="A448" t="s">
        <v>1277</v>
      </c>
      <c r="C448" s="77"/>
      <c r="D448" t="s">
        <v>985</v>
      </c>
      <c r="E448" s="45" t="s">
        <v>985</v>
      </c>
      <c r="G448" s="45"/>
      <c r="H448" s="45"/>
      <c r="J448">
        <f t="shared" ref="J448:J470" si="51">MAX(L448:BT448)</f>
        <v>2022</v>
      </c>
      <c r="BL448">
        <v>2022</v>
      </c>
    </row>
    <row r="449" spans="1:64" ht="15" customHeight="1" x14ac:dyDescent="0.25">
      <c r="A449" t="s">
        <v>1277</v>
      </c>
      <c r="C449" s="77"/>
      <c r="D449" t="s">
        <v>1015</v>
      </c>
      <c r="E449" s="45" t="s">
        <v>1015</v>
      </c>
      <c r="G449" s="45"/>
      <c r="H449" s="45"/>
      <c r="J449">
        <f t="shared" si="51"/>
        <v>2022</v>
      </c>
      <c r="BL449">
        <v>2022</v>
      </c>
    </row>
    <row r="450" spans="1:64" ht="15" customHeight="1" x14ac:dyDescent="0.25">
      <c r="A450" t="s">
        <v>1277</v>
      </c>
      <c r="C450" s="77"/>
      <c r="D450" t="s">
        <v>1016</v>
      </c>
      <c r="E450" s="45" t="s">
        <v>1016</v>
      </c>
      <c r="G450" s="45"/>
      <c r="H450" s="45"/>
      <c r="J450">
        <f t="shared" si="51"/>
        <v>2022</v>
      </c>
      <c r="BL450">
        <v>2022</v>
      </c>
    </row>
    <row r="451" spans="1:64" ht="15" customHeight="1" x14ac:dyDescent="0.25">
      <c r="A451" t="s">
        <v>1277</v>
      </c>
      <c r="C451" s="77"/>
      <c r="D451" t="s">
        <v>1029</v>
      </c>
      <c r="E451" s="45" t="s">
        <v>1029</v>
      </c>
      <c r="G451" s="45"/>
      <c r="H451" s="45"/>
      <c r="J451">
        <f t="shared" si="51"/>
        <v>2022</v>
      </c>
      <c r="BL451">
        <v>2022</v>
      </c>
    </row>
    <row r="452" spans="1:64" ht="15" customHeight="1" x14ac:dyDescent="0.25">
      <c r="A452" t="s">
        <v>1277</v>
      </c>
      <c r="C452" s="77"/>
      <c r="D452" t="s">
        <v>1030</v>
      </c>
      <c r="E452" s="45" t="s">
        <v>1030</v>
      </c>
      <c r="G452" s="45"/>
      <c r="H452" s="45"/>
      <c r="J452">
        <f t="shared" si="51"/>
        <v>2022</v>
      </c>
      <c r="BL452">
        <v>2022</v>
      </c>
    </row>
    <row r="453" spans="1:64" ht="15" customHeight="1" x14ac:dyDescent="0.25">
      <c r="A453" t="s">
        <v>1277</v>
      </c>
      <c r="C453" s="77"/>
      <c r="D453" t="s">
        <v>1031</v>
      </c>
      <c r="E453" s="45" t="s">
        <v>1031</v>
      </c>
      <c r="G453" s="45"/>
      <c r="H453" s="45"/>
      <c r="J453">
        <f t="shared" si="51"/>
        <v>2022</v>
      </c>
      <c r="BL453">
        <v>2022</v>
      </c>
    </row>
    <row r="454" spans="1:64" ht="15" customHeight="1" x14ac:dyDescent="0.25">
      <c r="A454" t="s">
        <v>1277</v>
      </c>
      <c r="C454" s="77"/>
      <c r="D454" t="s">
        <v>1032</v>
      </c>
      <c r="E454" s="45" t="s">
        <v>1032</v>
      </c>
      <c r="G454" s="45"/>
      <c r="H454" s="45"/>
      <c r="J454">
        <f t="shared" si="51"/>
        <v>2022</v>
      </c>
      <c r="BL454">
        <v>2022</v>
      </c>
    </row>
    <row r="455" spans="1:64" ht="15" customHeight="1" x14ac:dyDescent="0.25">
      <c r="A455" t="s">
        <v>1277</v>
      </c>
      <c r="C455" s="77"/>
      <c r="D455" t="s">
        <v>1033</v>
      </c>
      <c r="E455" s="45" t="s">
        <v>1033</v>
      </c>
      <c r="G455" s="45"/>
      <c r="H455" s="45"/>
      <c r="J455">
        <f t="shared" si="51"/>
        <v>2022</v>
      </c>
      <c r="BL455">
        <v>2022</v>
      </c>
    </row>
    <row r="456" spans="1:64" ht="15" customHeight="1" x14ac:dyDescent="0.25">
      <c r="A456" t="s">
        <v>1277</v>
      </c>
      <c r="C456" s="77"/>
      <c r="D456" t="s">
        <v>1034</v>
      </c>
      <c r="E456" s="45" t="s">
        <v>1034</v>
      </c>
      <c r="G456" s="45"/>
      <c r="H456" s="45"/>
      <c r="J456">
        <f t="shared" si="51"/>
        <v>2022</v>
      </c>
      <c r="BL456">
        <v>2022</v>
      </c>
    </row>
    <row r="457" spans="1:64" ht="15" customHeight="1" x14ac:dyDescent="0.25">
      <c r="A457" t="s">
        <v>1277</v>
      </c>
      <c r="C457" s="77"/>
      <c r="D457" t="s">
        <v>1035</v>
      </c>
      <c r="E457" s="45" t="s">
        <v>1035</v>
      </c>
      <c r="G457" s="45"/>
      <c r="H457" s="45"/>
      <c r="J457">
        <f t="shared" si="51"/>
        <v>2022</v>
      </c>
      <c r="BL457">
        <v>2022</v>
      </c>
    </row>
    <row r="458" spans="1:64" ht="15" customHeight="1" x14ac:dyDescent="0.25">
      <c r="A458" t="s">
        <v>1277</v>
      </c>
      <c r="C458" s="77"/>
      <c r="D458" t="s">
        <v>1036</v>
      </c>
      <c r="E458" s="45" t="s">
        <v>1036</v>
      </c>
      <c r="G458" s="45"/>
      <c r="H458" s="45"/>
      <c r="J458">
        <f t="shared" si="51"/>
        <v>2022</v>
      </c>
      <c r="BL458">
        <v>2022</v>
      </c>
    </row>
    <row r="459" spans="1:64" ht="15" customHeight="1" x14ac:dyDescent="0.25">
      <c r="A459" t="s">
        <v>1277</v>
      </c>
      <c r="C459" s="77"/>
      <c r="D459" t="s">
        <v>1037</v>
      </c>
      <c r="E459" s="45" t="s">
        <v>1037</v>
      </c>
      <c r="G459" s="45"/>
      <c r="H459" s="45"/>
      <c r="J459">
        <f t="shared" si="51"/>
        <v>2022</v>
      </c>
      <c r="BL459">
        <v>2022</v>
      </c>
    </row>
    <row r="460" spans="1:64" ht="15" customHeight="1" x14ac:dyDescent="0.25">
      <c r="A460" t="s">
        <v>1277</v>
      </c>
      <c r="C460" s="77"/>
      <c r="D460" t="s">
        <v>1038</v>
      </c>
      <c r="E460" s="45" t="s">
        <v>1038</v>
      </c>
      <c r="G460" s="45"/>
      <c r="H460" s="45"/>
      <c r="J460">
        <f t="shared" si="51"/>
        <v>2022</v>
      </c>
      <c r="BL460">
        <v>2022</v>
      </c>
    </row>
    <row r="461" spans="1:64" ht="15" customHeight="1" x14ac:dyDescent="0.25">
      <c r="A461" t="s">
        <v>1277</v>
      </c>
      <c r="C461" s="77"/>
      <c r="D461" t="s">
        <v>1039</v>
      </c>
      <c r="E461" s="45" t="s">
        <v>1039</v>
      </c>
      <c r="G461" s="45"/>
      <c r="H461" s="45"/>
      <c r="J461">
        <f t="shared" si="51"/>
        <v>2022</v>
      </c>
      <c r="BL461">
        <v>2022</v>
      </c>
    </row>
    <row r="462" spans="1:64" ht="15" customHeight="1" x14ac:dyDescent="0.25">
      <c r="A462" t="s">
        <v>1277</v>
      </c>
      <c r="C462" s="77"/>
      <c r="D462" t="s">
        <v>1040</v>
      </c>
      <c r="E462" s="45" t="s">
        <v>1040</v>
      </c>
      <c r="G462" s="45"/>
      <c r="H462" s="45"/>
      <c r="J462">
        <f t="shared" si="51"/>
        <v>2022</v>
      </c>
      <c r="BL462">
        <v>2022</v>
      </c>
    </row>
    <row r="463" spans="1:64" ht="15" customHeight="1" x14ac:dyDescent="0.25">
      <c r="A463" t="s">
        <v>1277</v>
      </c>
      <c r="C463" s="77"/>
      <c r="D463" t="s">
        <v>997</v>
      </c>
      <c r="E463" s="45" t="s">
        <v>997</v>
      </c>
      <c r="G463" s="45"/>
      <c r="H463" s="45"/>
      <c r="J463">
        <f t="shared" si="51"/>
        <v>2022</v>
      </c>
      <c r="BL463">
        <v>2022</v>
      </c>
    </row>
    <row r="464" spans="1:64" ht="15" customHeight="1" x14ac:dyDescent="0.25">
      <c r="A464" t="s">
        <v>1277</v>
      </c>
      <c r="B464" s="1"/>
      <c r="C464" s="77"/>
      <c r="D464" t="s">
        <v>763</v>
      </c>
      <c r="E464" s="45" t="s">
        <v>764</v>
      </c>
      <c r="G464" s="45"/>
      <c r="H464" s="45"/>
      <c r="J464">
        <f t="shared" si="51"/>
        <v>2022</v>
      </c>
      <c r="BL464">
        <v>2022</v>
      </c>
    </row>
    <row r="465" spans="1:66" ht="15" customHeight="1" x14ac:dyDescent="0.25">
      <c r="A465" t="s">
        <v>1277</v>
      </c>
      <c r="C465" s="77"/>
      <c r="D465" t="s">
        <v>765</v>
      </c>
      <c r="E465" s="45" t="s">
        <v>766</v>
      </c>
      <c r="G465" s="45"/>
      <c r="H465" s="45"/>
      <c r="J465">
        <f t="shared" si="51"/>
        <v>2022</v>
      </c>
      <c r="BL465">
        <v>2022</v>
      </c>
    </row>
    <row r="466" spans="1:66" ht="15" customHeight="1" x14ac:dyDescent="0.25">
      <c r="A466" t="s">
        <v>1277</v>
      </c>
      <c r="C466" s="77"/>
      <c r="D466" t="s">
        <v>1041</v>
      </c>
      <c r="E466" s="45" t="s">
        <v>1041</v>
      </c>
      <c r="G466" s="45"/>
      <c r="H466" s="45"/>
      <c r="J466">
        <f t="shared" si="51"/>
        <v>2022</v>
      </c>
      <c r="BL466">
        <v>2022</v>
      </c>
    </row>
    <row r="467" spans="1:66" ht="15" customHeight="1" x14ac:dyDescent="0.25">
      <c r="A467" t="s">
        <v>1277</v>
      </c>
      <c r="C467" s="77"/>
      <c r="D467" t="s">
        <v>1042</v>
      </c>
      <c r="E467" s="45" t="s">
        <v>1042</v>
      </c>
      <c r="G467" s="45"/>
      <c r="H467" s="45"/>
      <c r="J467">
        <f t="shared" si="51"/>
        <v>2022</v>
      </c>
      <c r="BL467">
        <v>2022</v>
      </c>
    </row>
    <row r="468" spans="1:66" ht="15" customHeight="1" x14ac:dyDescent="0.25">
      <c r="A468" t="s">
        <v>1277</v>
      </c>
      <c r="C468" s="77"/>
      <c r="D468" t="s">
        <v>1043</v>
      </c>
      <c r="E468" s="45" t="s">
        <v>1043</v>
      </c>
      <c r="G468" s="45"/>
      <c r="H468" s="45"/>
      <c r="J468">
        <f t="shared" si="51"/>
        <v>2022</v>
      </c>
      <c r="BL468">
        <v>2022</v>
      </c>
    </row>
    <row r="469" spans="1:66" ht="15" customHeight="1" x14ac:dyDescent="0.25">
      <c r="A469" t="s">
        <v>1277</v>
      </c>
      <c r="C469" s="77"/>
      <c r="D469" t="s">
        <v>21</v>
      </c>
      <c r="E469" s="45" t="s">
        <v>12</v>
      </c>
      <c r="F469" s="7" t="s">
        <v>1303</v>
      </c>
      <c r="G469" s="45"/>
      <c r="H469" s="45"/>
      <c r="J469">
        <f t="shared" si="51"/>
        <v>2022</v>
      </c>
      <c r="BL469">
        <v>2022</v>
      </c>
    </row>
    <row r="470" spans="1:66" ht="15" customHeight="1" x14ac:dyDescent="0.25">
      <c r="A470" t="s">
        <v>1277</v>
      </c>
      <c r="C470" s="77"/>
      <c r="D470" t="s">
        <v>1005</v>
      </c>
      <c r="E470" s="45" t="s">
        <v>1005</v>
      </c>
      <c r="G470" s="45"/>
      <c r="H470" s="45"/>
      <c r="J470">
        <f t="shared" si="51"/>
        <v>2022</v>
      </c>
      <c r="BL470">
        <v>2022</v>
      </c>
    </row>
    <row r="471" spans="1:66" ht="15" customHeight="1" x14ac:dyDescent="0.25">
      <c r="C471" s="63"/>
      <c r="E471" s="45"/>
      <c r="G471" s="45"/>
      <c r="H471" s="45"/>
    </row>
    <row r="472" spans="1:66" ht="15" customHeight="1" x14ac:dyDescent="0.25">
      <c r="A472" t="s">
        <v>1233</v>
      </c>
      <c r="B472" s="1" t="s">
        <v>3496</v>
      </c>
      <c r="C472" s="77"/>
      <c r="D472" t="s">
        <v>1288</v>
      </c>
      <c r="E472" s="45" t="s">
        <v>12</v>
      </c>
      <c r="G472" s="45" t="s">
        <v>1894</v>
      </c>
      <c r="H472" s="45" t="s">
        <v>1895</v>
      </c>
      <c r="I472">
        <f>MIN(L472:BT472)</f>
        <v>1999</v>
      </c>
      <c r="J472">
        <f>MAX(L472:BT472)</f>
        <v>2024</v>
      </c>
      <c r="K472" s="2" t="str">
        <f>IF(J472-I472+1-COUNTA(L472:BT472)=0, "-", "Yes")</f>
        <v>-</v>
      </c>
      <c r="N472" s="2"/>
      <c r="Q472" s="2"/>
      <c r="T472" s="2"/>
      <c r="W472" s="2"/>
      <c r="Z472" s="2"/>
      <c r="AC472" s="2"/>
      <c r="AF472" s="2"/>
      <c r="AO472">
        <v>1999</v>
      </c>
      <c r="AP472">
        <v>2000</v>
      </c>
      <c r="AQ472">
        <v>2001</v>
      </c>
      <c r="AR472">
        <v>2002</v>
      </c>
      <c r="AS472">
        <v>2003</v>
      </c>
      <c r="AT472">
        <v>2004</v>
      </c>
      <c r="AU472">
        <v>2005</v>
      </c>
      <c r="AV472">
        <v>2006</v>
      </c>
      <c r="AW472">
        <v>2007</v>
      </c>
      <c r="AX472">
        <v>2008</v>
      </c>
      <c r="AY472">
        <v>2009</v>
      </c>
      <c r="AZ472">
        <v>2010</v>
      </c>
      <c r="BA472">
        <v>2011</v>
      </c>
      <c r="BB472">
        <v>2012</v>
      </c>
      <c r="BC472">
        <v>2013</v>
      </c>
      <c r="BD472">
        <v>2014</v>
      </c>
      <c r="BE472">
        <v>2015</v>
      </c>
      <c r="BF472">
        <v>2016</v>
      </c>
      <c r="BG472">
        <v>2017</v>
      </c>
      <c r="BH472">
        <v>2018</v>
      </c>
      <c r="BI472">
        <v>2019</v>
      </c>
      <c r="BJ472">
        <v>2020</v>
      </c>
      <c r="BK472">
        <v>2021</v>
      </c>
      <c r="BL472">
        <v>2022</v>
      </c>
      <c r="BM472">
        <v>2023</v>
      </c>
      <c r="BN472">
        <v>2024</v>
      </c>
    </row>
    <row r="473" spans="1:66" ht="15" customHeight="1" x14ac:dyDescent="0.25">
      <c r="A473" t="s">
        <v>1233</v>
      </c>
      <c r="C473" s="77"/>
      <c r="D473" t="s">
        <v>1289</v>
      </c>
      <c r="E473" s="45" t="s">
        <v>12</v>
      </c>
      <c r="G473" s="45" t="s">
        <v>1896</v>
      </c>
      <c r="H473" s="45" t="s">
        <v>1897</v>
      </c>
      <c r="I473">
        <f t="shared" ref="I473:I480" si="52">MIN(L473:BT473)</f>
        <v>2008</v>
      </c>
      <c r="J473">
        <f t="shared" ref="J473:J480" si="53">MAX(L473:BT473)</f>
        <v>2024</v>
      </c>
      <c r="K473" s="2" t="str">
        <f t="shared" ref="K473:K480" si="54">IF(J473-I473+1-COUNTA(L473:BT473)=0, "-", "Yes")</f>
        <v>-</v>
      </c>
      <c r="N473" s="2"/>
      <c r="Q473" s="2"/>
      <c r="T473" s="2"/>
      <c r="W473" s="2"/>
      <c r="Z473" s="2"/>
      <c r="AC473" s="2"/>
      <c r="AF473" s="2"/>
      <c r="AX473">
        <v>2008</v>
      </c>
      <c r="AY473">
        <v>2009</v>
      </c>
      <c r="AZ473">
        <v>2010</v>
      </c>
      <c r="BA473">
        <v>2011</v>
      </c>
      <c r="BB473">
        <v>2012</v>
      </c>
      <c r="BC473">
        <v>2013</v>
      </c>
      <c r="BD473">
        <v>2014</v>
      </c>
      <c r="BE473">
        <v>2015</v>
      </c>
      <c r="BF473">
        <v>2016</v>
      </c>
      <c r="BG473">
        <v>2017</v>
      </c>
      <c r="BH473">
        <v>2018</v>
      </c>
      <c r="BI473">
        <v>2019</v>
      </c>
      <c r="BJ473">
        <v>2020</v>
      </c>
      <c r="BK473">
        <v>2021</v>
      </c>
      <c r="BL473">
        <v>2022</v>
      </c>
      <c r="BM473">
        <v>2023</v>
      </c>
      <c r="BN473">
        <v>2024</v>
      </c>
    </row>
    <row r="474" spans="1:66" ht="15" customHeight="1" x14ac:dyDescent="0.25">
      <c r="A474" t="s">
        <v>1233</v>
      </c>
      <c r="C474" s="77"/>
      <c r="D474" t="s">
        <v>1290</v>
      </c>
      <c r="E474" s="45" t="s">
        <v>12</v>
      </c>
      <c r="G474" s="45" t="s">
        <v>1896</v>
      </c>
      <c r="H474" s="45" t="s">
        <v>1897</v>
      </c>
      <c r="I474">
        <f t="shared" si="52"/>
        <v>2008</v>
      </c>
      <c r="J474">
        <f t="shared" si="53"/>
        <v>2024</v>
      </c>
      <c r="K474" s="2" t="str">
        <f t="shared" si="54"/>
        <v>-</v>
      </c>
      <c r="N474" s="2"/>
      <c r="Q474" s="2"/>
      <c r="T474" s="2"/>
      <c r="W474" s="2"/>
      <c r="Z474" s="2"/>
      <c r="AC474" s="2"/>
      <c r="AF474" s="2"/>
      <c r="AX474">
        <v>2008</v>
      </c>
      <c r="AY474">
        <v>2009</v>
      </c>
      <c r="AZ474">
        <v>2010</v>
      </c>
      <c r="BA474">
        <v>2011</v>
      </c>
      <c r="BB474">
        <v>2012</v>
      </c>
      <c r="BC474">
        <v>2013</v>
      </c>
      <c r="BD474">
        <v>2014</v>
      </c>
      <c r="BE474">
        <v>2015</v>
      </c>
      <c r="BF474">
        <v>2016</v>
      </c>
      <c r="BG474">
        <v>2017</v>
      </c>
      <c r="BH474">
        <v>2018</v>
      </c>
      <c r="BI474">
        <v>2019</v>
      </c>
      <c r="BJ474">
        <v>2020</v>
      </c>
      <c r="BK474">
        <v>2021</v>
      </c>
      <c r="BL474">
        <v>2022</v>
      </c>
      <c r="BM474">
        <v>2023</v>
      </c>
      <c r="BN474">
        <v>2024</v>
      </c>
    </row>
    <row r="475" spans="1:66" ht="15" customHeight="1" x14ac:dyDescent="0.25">
      <c r="A475" t="s">
        <v>1233</v>
      </c>
      <c r="C475" s="77"/>
      <c r="D475" t="s">
        <v>2692</v>
      </c>
      <c r="E475" s="45" t="s">
        <v>12</v>
      </c>
      <c r="G475" s="45" t="s">
        <v>1898</v>
      </c>
      <c r="H475" s="45" t="s">
        <v>1545</v>
      </c>
      <c r="I475">
        <f t="shared" si="52"/>
        <v>2018</v>
      </c>
      <c r="J475">
        <f t="shared" si="53"/>
        <v>2024</v>
      </c>
      <c r="K475" s="2" t="str">
        <f t="shared" si="54"/>
        <v>-</v>
      </c>
      <c r="N475" s="2"/>
      <c r="Q475" s="2"/>
      <c r="T475" s="2"/>
      <c r="W475" s="2"/>
      <c r="Z475" s="2"/>
      <c r="AC475" s="2"/>
      <c r="AF475" s="2"/>
      <c r="BH475">
        <v>2018</v>
      </c>
      <c r="BI475">
        <v>2019</v>
      </c>
      <c r="BJ475">
        <v>2020</v>
      </c>
      <c r="BK475">
        <v>2021</v>
      </c>
      <c r="BL475">
        <v>2022</v>
      </c>
      <c r="BM475">
        <v>2023</v>
      </c>
      <c r="BN475">
        <v>2024</v>
      </c>
    </row>
    <row r="476" spans="1:66" ht="15" customHeight="1" x14ac:dyDescent="0.25">
      <c r="A476" t="s">
        <v>1233</v>
      </c>
      <c r="C476" s="77"/>
      <c r="D476" t="s">
        <v>2875</v>
      </c>
      <c r="E476" s="45"/>
      <c r="G476" s="45"/>
      <c r="H476" s="45"/>
      <c r="I476">
        <f>MIN(L476:BT476)</f>
        <v>2017</v>
      </c>
      <c r="J476">
        <f>MAX(L476:BT476)</f>
        <v>2024</v>
      </c>
      <c r="K476" s="2" t="str">
        <f>IF(J476-I476+1-COUNTA(L476:BT476)=0, "-", "Yes")</f>
        <v>-</v>
      </c>
      <c r="N476" s="2"/>
      <c r="Q476" s="2"/>
      <c r="T476" s="2"/>
      <c r="W476" s="2"/>
      <c r="Z476" s="2"/>
      <c r="AC476" s="2"/>
      <c r="AF476" s="2"/>
      <c r="BG476">
        <v>2017</v>
      </c>
      <c r="BH476">
        <v>2018</v>
      </c>
      <c r="BI476">
        <v>2019</v>
      </c>
      <c r="BJ476">
        <v>2020</v>
      </c>
      <c r="BK476">
        <v>2021</v>
      </c>
      <c r="BL476">
        <v>2022</v>
      </c>
      <c r="BM476">
        <v>2023</v>
      </c>
      <c r="BN476">
        <v>2024</v>
      </c>
    </row>
    <row r="477" spans="1:66" ht="15" customHeight="1" x14ac:dyDescent="0.25">
      <c r="A477" t="s">
        <v>1233</v>
      </c>
      <c r="C477" s="77"/>
      <c r="D477" t="s">
        <v>89</v>
      </c>
      <c r="E477" s="45" t="s">
        <v>12</v>
      </c>
      <c r="G477" s="45" t="s">
        <v>1912</v>
      </c>
      <c r="H477" s="45" t="s">
        <v>1921</v>
      </c>
      <c r="I477">
        <f t="shared" si="52"/>
        <v>2018</v>
      </c>
      <c r="J477">
        <f t="shared" si="53"/>
        <v>2024</v>
      </c>
      <c r="K477" s="2" t="str">
        <f t="shared" si="54"/>
        <v>-</v>
      </c>
      <c r="BH477">
        <v>2018</v>
      </c>
      <c r="BI477">
        <v>2019</v>
      </c>
      <c r="BJ477">
        <v>2020</v>
      </c>
      <c r="BK477">
        <v>2021</v>
      </c>
      <c r="BL477">
        <v>2022</v>
      </c>
      <c r="BM477">
        <v>2023</v>
      </c>
      <c r="BN477">
        <v>2024</v>
      </c>
    </row>
    <row r="478" spans="1:66" ht="15" customHeight="1" x14ac:dyDescent="0.25">
      <c r="A478" t="s">
        <v>1233</v>
      </c>
      <c r="C478" s="77"/>
      <c r="D478" t="s">
        <v>2693</v>
      </c>
      <c r="E478" s="45" t="s">
        <v>12</v>
      </c>
      <c r="G478" s="45" t="s">
        <v>754</v>
      </c>
      <c r="H478" s="45" t="s">
        <v>2694</v>
      </c>
      <c r="I478">
        <f t="shared" si="52"/>
        <v>2018</v>
      </c>
      <c r="J478">
        <f t="shared" si="53"/>
        <v>2024</v>
      </c>
      <c r="K478" s="2" t="str">
        <f t="shared" si="54"/>
        <v>-</v>
      </c>
      <c r="BH478">
        <v>2018</v>
      </c>
      <c r="BI478">
        <v>2019</v>
      </c>
      <c r="BJ478">
        <v>2020</v>
      </c>
      <c r="BK478">
        <v>2021</v>
      </c>
      <c r="BL478">
        <v>2022</v>
      </c>
      <c r="BM478">
        <v>2023</v>
      </c>
      <c r="BN478">
        <v>2024</v>
      </c>
    </row>
    <row r="479" spans="1:66" ht="15" customHeight="1" x14ac:dyDescent="0.25">
      <c r="A479" t="s">
        <v>1233</v>
      </c>
      <c r="C479" s="77"/>
      <c r="D479" t="s">
        <v>90</v>
      </c>
      <c r="E479" s="45" t="s">
        <v>12</v>
      </c>
      <c r="G479" s="45" t="s">
        <v>1899</v>
      </c>
      <c r="H479" s="45" t="s">
        <v>1900</v>
      </c>
      <c r="I479">
        <f t="shared" si="52"/>
        <v>2018</v>
      </c>
      <c r="J479">
        <f t="shared" si="53"/>
        <v>2024</v>
      </c>
      <c r="K479" s="2" t="str">
        <f t="shared" si="54"/>
        <v>-</v>
      </c>
      <c r="BH479">
        <v>2018</v>
      </c>
      <c r="BI479">
        <v>2019</v>
      </c>
      <c r="BJ479">
        <v>2020</v>
      </c>
      <c r="BK479">
        <v>2021</v>
      </c>
      <c r="BL479">
        <v>2022</v>
      </c>
      <c r="BM479">
        <v>2023</v>
      </c>
      <c r="BN479">
        <v>2024</v>
      </c>
    </row>
    <row r="480" spans="1:66" ht="15" customHeight="1" x14ac:dyDescent="0.25">
      <c r="A480" t="s">
        <v>1233</v>
      </c>
      <c r="C480" s="77"/>
      <c r="D480" t="s">
        <v>2074</v>
      </c>
      <c r="E480" s="45" t="s">
        <v>12</v>
      </c>
      <c r="G480" s="45"/>
      <c r="H480" s="45"/>
      <c r="I480">
        <f t="shared" si="52"/>
        <v>2008</v>
      </c>
      <c r="J480">
        <f t="shared" si="53"/>
        <v>2024</v>
      </c>
      <c r="K480" s="2" t="str">
        <f t="shared" si="54"/>
        <v>-</v>
      </c>
      <c r="AX480">
        <v>2008</v>
      </c>
      <c r="AY480">
        <v>2009</v>
      </c>
      <c r="AZ480">
        <v>2010</v>
      </c>
      <c r="BA480">
        <v>2011</v>
      </c>
      <c r="BB480">
        <v>2012</v>
      </c>
      <c r="BC480">
        <v>2013</v>
      </c>
      <c r="BD480">
        <v>2014</v>
      </c>
      <c r="BE480">
        <v>2015</v>
      </c>
      <c r="BF480">
        <v>2016</v>
      </c>
      <c r="BG480">
        <v>2017</v>
      </c>
      <c r="BH480">
        <v>2018</v>
      </c>
      <c r="BI480">
        <v>2019</v>
      </c>
      <c r="BJ480">
        <v>2020</v>
      </c>
      <c r="BK480">
        <v>2021</v>
      </c>
      <c r="BL480">
        <v>2022</v>
      </c>
      <c r="BM480">
        <v>2023</v>
      </c>
      <c r="BN480">
        <v>2024</v>
      </c>
    </row>
    <row r="481" spans="1:66" ht="15" customHeight="1" x14ac:dyDescent="0.25">
      <c r="A481" t="s">
        <v>1233</v>
      </c>
      <c r="C481" s="77"/>
      <c r="D481" t="s">
        <v>2695</v>
      </c>
      <c r="E481" s="45" t="s">
        <v>12</v>
      </c>
      <c r="G481" s="45"/>
      <c r="H481" s="45"/>
      <c r="I481">
        <f>MIN(L481:BT481)</f>
        <v>2018</v>
      </c>
      <c r="J481">
        <f>MAX(L481:BT481)</f>
        <v>2024</v>
      </c>
      <c r="K481" s="2" t="str">
        <f>IF(J481-I481+1-COUNTA(L481:BT481)=0, "-", "Yes")</f>
        <v>-</v>
      </c>
      <c r="BH481">
        <v>2018</v>
      </c>
      <c r="BI481">
        <v>2019</v>
      </c>
      <c r="BJ481">
        <v>2020</v>
      </c>
      <c r="BK481">
        <v>2021</v>
      </c>
      <c r="BL481">
        <v>2022</v>
      </c>
      <c r="BM481">
        <v>2023</v>
      </c>
      <c r="BN481">
        <v>2024</v>
      </c>
    </row>
    <row r="482" spans="1:66" ht="15" customHeight="1" x14ac:dyDescent="0.25">
      <c r="A482" t="s">
        <v>1233</v>
      </c>
      <c r="C482" s="77"/>
      <c r="D482" t="s">
        <v>91</v>
      </c>
      <c r="E482" s="45" t="s">
        <v>12</v>
      </c>
      <c r="G482" s="45" t="s">
        <v>1913</v>
      </c>
      <c r="H482" s="45" t="s">
        <v>1922</v>
      </c>
      <c r="I482">
        <f>MIN(L482:BT482)</f>
        <v>2018</v>
      </c>
      <c r="J482">
        <f>MAX(L482:BT482)</f>
        <v>2024</v>
      </c>
      <c r="K482" s="2" t="str">
        <f>IF(J482-I482+1-COUNTA(L482:BT482)=0, "-", "Yes")</f>
        <v>-</v>
      </c>
      <c r="BH482">
        <v>2018</v>
      </c>
      <c r="BI482">
        <v>2019</v>
      </c>
      <c r="BJ482">
        <v>2020</v>
      </c>
      <c r="BK482">
        <v>2021</v>
      </c>
      <c r="BL482">
        <v>2022</v>
      </c>
      <c r="BM482">
        <v>2023</v>
      </c>
      <c r="BN482">
        <v>2024</v>
      </c>
    </row>
    <row r="483" spans="1:66" ht="15" customHeight="1" x14ac:dyDescent="0.25">
      <c r="A483" t="s">
        <v>1233</v>
      </c>
      <c r="C483" s="77"/>
      <c r="D483" t="s">
        <v>92</v>
      </c>
      <c r="E483" s="45" t="s">
        <v>12</v>
      </c>
      <c r="G483" s="45" t="s">
        <v>1901</v>
      </c>
      <c r="H483" s="48" t="s">
        <v>1902</v>
      </c>
      <c r="I483">
        <f>MIN(L483:BT483)</f>
        <v>2018</v>
      </c>
      <c r="J483">
        <f>MAX(L483:BT483)</f>
        <v>2024</v>
      </c>
      <c r="K483" s="2" t="str">
        <f>IF(J483-I483+1-COUNTA(L483:BT483)=0, "-", "Yes")</f>
        <v>-</v>
      </c>
      <c r="BH483">
        <v>2018</v>
      </c>
      <c r="BI483">
        <v>2019</v>
      </c>
      <c r="BJ483">
        <v>2020</v>
      </c>
      <c r="BK483">
        <v>2021</v>
      </c>
      <c r="BL483">
        <v>2022</v>
      </c>
      <c r="BM483">
        <v>2023</v>
      </c>
      <c r="BN483">
        <v>2024</v>
      </c>
    </row>
    <row r="484" spans="1:66" ht="15" customHeight="1" x14ac:dyDescent="0.25">
      <c r="A484" t="s">
        <v>1233</v>
      </c>
      <c r="C484" s="77"/>
      <c r="D484" t="s">
        <v>93</v>
      </c>
      <c r="E484" s="45" t="s">
        <v>12</v>
      </c>
      <c r="G484" s="45" t="s">
        <v>1914</v>
      </c>
      <c r="H484" s="45"/>
      <c r="I484">
        <f t="shared" ref="I484:I493" si="55">MIN(L484:BT484)</f>
        <v>2018</v>
      </c>
      <c r="J484">
        <f t="shared" ref="J484:J493" si="56">MAX(L484:BT484)</f>
        <v>2024</v>
      </c>
      <c r="K484" s="2" t="str">
        <f t="shared" ref="K484:K493" si="57">IF(J484-I484+1-COUNTA(L484:BT484)=0, "-", "Yes")</f>
        <v>-</v>
      </c>
      <c r="BH484">
        <v>2018</v>
      </c>
      <c r="BI484">
        <v>2019</v>
      </c>
      <c r="BJ484">
        <v>2020</v>
      </c>
      <c r="BK484">
        <v>2021</v>
      </c>
      <c r="BL484">
        <v>2022</v>
      </c>
      <c r="BM484">
        <v>2023</v>
      </c>
      <c r="BN484">
        <v>2024</v>
      </c>
    </row>
    <row r="485" spans="1:66" ht="15" customHeight="1" x14ac:dyDescent="0.25">
      <c r="A485" t="s">
        <v>1233</v>
      </c>
      <c r="C485" s="77"/>
      <c r="D485" t="s">
        <v>781</v>
      </c>
      <c r="E485" s="45" t="s">
        <v>12</v>
      </c>
      <c r="G485" s="45"/>
      <c r="H485" s="45"/>
      <c r="I485">
        <f t="shared" si="55"/>
        <v>2018</v>
      </c>
      <c r="J485">
        <f t="shared" si="56"/>
        <v>2024</v>
      </c>
      <c r="K485" s="2" t="str">
        <f t="shared" si="57"/>
        <v>-</v>
      </c>
      <c r="BH485">
        <v>2018</v>
      </c>
      <c r="BI485">
        <v>2019</v>
      </c>
      <c r="BJ485">
        <v>2020</v>
      </c>
      <c r="BK485">
        <v>2021</v>
      </c>
      <c r="BL485">
        <v>2022</v>
      </c>
      <c r="BM485">
        <v>2023</v>
      </c>
      <c r="BN485">
        <v>2024</v>
      </c>
    </row>
    <row r="486" spans="1:66" ht="15" customHeight="1" x14ac:dyDescent="0.25">
      <c r="A486" t="s">
        <v>1233</v>
      </c>
      <c r="C486" s="77"/>
      <c r="D486" t="s">
        <v>2696</v>
      </c>
      <c r="E486" s="45" t="s">
        <v>12</v>
      </c>
      <c r="G486" s="45"/>
      <c r="H486" s="45"/>
      <c r="I486">
        <f t="shared" si="55"/>
        <v>2018</v>
      </c>
      <c r="J486">
        <f t="shared" si="56"/>
        <v>2024</v>
      </c>
      <c r="K486" s="2" t="str">
        <f t="shared" si="57"/>
        <v>-</v>
      </c>
      <c r="BH486">
        <v>2018</v>
      </c>
      <c r="BI486">
        <v>2019</v>
      </c>
      <c r="BJ486">
        <v>2020</v>
      </c>
      <c r="BK486">
        <v>2021</v>
      </c>
      <c r="BL486">
        <v>2022</v>
      </c>
      <c r="BM486">
        <v>2023</v>
      </c>
      <c r="BN486">
        <v>2024</v>
      </c>
    </row>
    <row r="487" spans="1:66" ht="15" customHeight="1" x14ac:dyDescent="0.25">
      <c r="A487" t="s">
        <v>1233</v>
      </c>
      <c r="C487" s="77"/>
      <c r="D487" t="s">
        <v>2946</v>
      </c>
      <c r="E487" s="45" t="s">
        <v>12</v>
      </c>
      <c r="G487" s="45"/>
      <c r="H487" s="45"/>
      <c r="I487">
        <f t="shared" si="55"/>
        <v>2022</v>
      </c>
      <c r="J487">
        <f t="shared" si="56"/>
        <v>2024</v>
      </c>
      <c r="K487" s="2" t="str">
        <f t="shared" si="57"/>
        <v>-</v>
      </c>
      <c r="BL487">
        <v>2022</v>
      </c>
      <c r="BM487">
        <v>2023</v>
      </c>
      <c r="BN487">
        <v>2024</v>
      </c>
    </row>
    <row r="488" spans="1:66" ht="15" customHeight="1" x14ac:dyDescent="0.25">
      <c r="A488" t="s">
        <v>1233</v>
      </c>
      <c r="C488" s="77"/>
      <c r="D488" t="s">
        <v>2947</v>
      </c>
      <c r="E488" s="45" t="s">
        <v>12</v>
      </c>
      <c r="G488" s="45"/>
      <c r="H488" s="45"/>
      <c r="I488">
        <f t="shared" si="55"/>
        <v>2022</v>
      </c>
      <c r="J488">
        <f t="shared" si="56"/>
        <v>2024</v>
      </c>
      <c r="K488" s="2" t="str">
        <f t="shared" si="57"/>
        <v>-</v>
      </c>
      <c r="BL488">
        <v>2022</v>
      </c>
      <c r="BM488">
        <v>2023</v>
      </c>
      <c r="BN488">
        <v>2024</v>
      </c>
    </row>
    <row r="489" spans="1:66" ht="15" customHeight="1" x14ac:dyDescent="0.25">
      <c r="A489" t="s">
        <v>1233</v>
      </c>
      <c r="C489" s="77"/>
      <c r="D489" t="s">
        <v>2948</v>
      </c>
      <c r="E489" s="45" t="s">
        <v>12</v>
      </c>
      <c r="G489" s="45"/>
      <c r="H489" s="45"/>
      <c r="I489">
        <f t="shared" si="55"/>
        <v>2022</v>
      </c>
      <c r="J489">
        <f t="shared" si="56"/>
        <v>2024</v>
      </c>
      <c r="K489" s="2" t="str">
        <f t="shared" si="57"/>
        <v>-</v>
      </c>
      <c r="BL489">
        <v>2022</v>
      </c>
      <c r="BM489">
        <v>2023</v>
      </c>
      <c r="BN489">
        <v>2024</v>
      </c>
    </row>
    <row r="490" spans="1:66" ht="15" customHeight="1" x14ac:dyDescent="0.25">
      <c r="A490" t="s">
        <v>1233</v>
      </c>
      <c r="C490" s="77"/>
      <c r="D490" t="s">
        <v>2949</v>
      </c>
      <c r="E490" s="45" t="s">
        <v>12</v>
      </c>
      <c r="G490" s="45"/>
      <c r="H490" s="45"/>
      <c r="I490">
        <f t="shared" si="55"/>
        <v>2022</v>
      </c>
      <c r="J490">
        <f t="shared" si="56"/>
        <v>2024</v>
      </c>
      <c r="K490" s="2" t="str">
        <f t="shared" si="57"/>
        <v>-</v>
      </c>
      <c r="BL490">
        <v>2022</v>
      </c>
      <c r="BM490">
        <v>2023</v>
      </c>
      <c r="BN490">
        <v>2024</v>
      </c>
    </row>
    <row r="491" spans="1:66" ht="15" customHeight="1" x14ac:dyDescent="0.25">
      <c r="A491" t="s">
        <v>1233</v>
      </c>
      <c r="C491" s="77"/>
      <c r="D491" t="s">
        <v>2075</v>
      </c>
      <c r="E491" s="45" t="s">
        <v>12</v>
      </c>
      <c r="G491" s="45"/>
      <c r="H491" s="45"/>
      <c r="I491">
        <f t="shared" si="55"/>
        <v>2018</v>
      </c>
      <c r="J491">
        <f t="shared" si="56"/>
        <v>2024</v>
      </c>
      <c r="K491" s="2" t="str">
        <f t="shared" si="57"/>
        <v>-</v>
      </c>
      <c r="BH491">
        <v>2018</v>
      </c>
      <c r="BI491">
        <v>2019</v>
      </c>
      <c r="BJ491">
        <v>2020</v>
      </c>
      <c r="BK491">
        <v>2021</v>
      </c>
      <c r="BL491">
        <v>2022</v>
      </c>
      <c r="BM491">
        <v>2023</v>
      </c>
      <c r="BN491">
        <v>2024</v>
      </c>
    </row>
    <row r="492" spans="1:66" ht="15" customHeight="1" x14ac:dyDescent="0.25">
      <c r="A492" t="s">
        <v>1233</v>
      </c>
      <c r="C492" s="77"/>
      <c r="D492" t="s">
        <v>2076</v>
      </c>
      <c r="E492" s="45" t="s">
        <v>12</v>
      </c>
      <c r="G492" s="45"/>
      <c r="H492" s="45"/>
      <c r="I492">
        <f t="shared" si="55"/>
        <v>2018</v>
      </c>
      <c r="J492">
        <f t="shared" si="56"/>
        <v>2024</v>
      </c>
      <c r="K492" s="2" t="str">
        <f t="shared" si="57"/>
        <v>-</v>
      </c>
      <c r="BH492">
        <v>2018</v>
      </c>
      <c r="BI492">
        <v>2019</v>
      </c>
      <c r="BJ492">
        <v>2020</v>
      </c>
      <c r="BK492">
        <v>2021</v>
      </c>
      <c r="BL492">
        <v>2022</v>
      </c>
      <c r="BM492">
        <v>2023</v>
      </c>
      <c r="BN492">
        <v>2024</v>
      </c>
    </row>
    <row r="493" spans="1:66" ht="15" customHeight="1" x14ac:dyDescent="0.25">
      <c r="A493" t="s">
        <v>1233</v>
      </c>
      <c r="C493" s="77"/>
      <c r="D493" t="s">
        <v>782</v>
      </c>
      <c r="E493" s="45" t="s">
        <v>12</v>
      </c>
      <c r="G493" s="45"/>
      <c r="H493" s="45"/>
      <c r="I493">
        <f t="shared" si="55"/>
        <v>2018</v>
      </c>
      <c r="J493">
        <f t="shared" si="56"/>
        <v>2024</v>
      </c>
      <c r="K493" s="2" t="str">
        <f t="shared" si="57"/>
        <v>-</v>
      </c>
      <c r="BH493">
        <v>2018</v>
      </c>
      <c r="BI493">
        <v>2019</v>
      </c>
      <c r="BJ493">
        <v>2020</v>
      </c>
      <c r="BK493">
        <v>2021</v>
      </c>
      <c r="BL493">
        <v>2022</v>
      </c>
      <c r="BM493">
        <v>2023</v>
      </c>
      <c r="BN493">
        <v>2024</v>
      </c>
    </row>
    <row r="494" spans="1:66" ht="15" customHeight="1" x14ac:dyDescent="0.25">
      <c r="A494" t="s">
        <v>1233</v>
      </c>
      <c r="C494" s="77"/>
      <c r="D494" t="s">
        <v>94</v>
      </c>
      <c r="E494" s="45" t="s">
        <v>12</v>
      </c>
      <c r="G494" s="45" t="s">
        <v>1912</v>
      </c>
      <c r="H494" s="45" t="s">
        <v>1911</v>
      </c>
      <c r="I494">
        <f t="shared" ref="I494:I504" si="58">MIN(L494:BT494)</f>
        <v>2018</v>
      </c>
      <c r="J494">
        <f t="shared" ref="J494:J504" si="59">MAX(L494:BT494)</f>
        <v>2024</v>
      </c>
      <c r="K494" s="2" t="str">
        <f t="shared" ref="K494:K504" si="60">IF(J494-I494+1-COUNTA(L494:BT494)=0, "-", "Yes")</f>
        <v>-</v>
      </c>
      <c r="BH494">
        <v>2018</v>
      </c>
      <c r="BI494">
        <v>2019</v>
      </c>
      <c r="BJ494">
        <v>2020</v>
      </c>
      <c r="BK494">
        <v>2021</v>
      </c>
      <c r="BL494">
        <v>2022</v>
      </c>
      <c r="BM494">
        <v>2023</v>
      </c>
      <c r="BN494">
        <v>2024</v>
      </c>
    </row>
    <row r="495" spans="1:66" ht="15" customHeight="1" x14ac:dyDescent="0.25">
      <c r="A495" t="s">
        <v>1233</v>
      </c>
      <c r="C495" s="77"/>
      <c r="D495" t="s">
        <v>1291</v>
      </c>
      <c r="E495" s="45" t="s">
        <v>12</v>
      </c>
      <c r="G495" s="45" t="s">
        <v>1903</v>
      </c>
      <c r="H495" s="45" t="s">
        <v>1904</v>
      </c>
      <c r="I495">
        <f t="shared" si="58"/>
        <v>2018</v>
      </c>
      <c r="J495">
        <f t="shared" si="59"/>
        <v>2024</v>
      </c>
      <c r="K495" s="2" t="str">
        <f t="shared" si="60"/>
        <v>-</v>
      </c>
      <c r="BH495">
        <v>2018</v>
      </c>
      <c r="BI495">
        <v>2019</v>
      </c>
      <c r="BJ495">
        <v>2020</v>
      </c>
      <c r="BK495">
        <v>2021</v>
      </c>
      <c r="BL495">
        <v>2022</v>
      </c>
      <c r="BM495">
        <v>2023</v>
      </c>
      <c r="BN495">
        <v>2024</v>
      </c>
    </row>
    <row r="496" spans="1:66" ht="15" customHeight="1" x14ac:dyDescent="0.25">
      <c r="A496" t="s">
        <v>1233</v>
      </c>
      <c r="C496" s="77"/>
      <c r="D496" t="s">
        <v>1292</v>
      </c>
      <c r="E496" s="45" t="s">
        <v>1302</v>
      </c>
      <c r="G496" s="45" t="s">
        <v>1916</v>
      </c>
      <c r="H496" s="45" t="s">
        <v>1915</v>
      </c>
      <c r="I496">
        <f t="shared" si="58"/>
        <v>2006</v>
      </c>
      <c r="J496">
        <f t="shared" si="59"/>
        <v>2024</v>
      </c>
      <c r="K496" s="2" t="str">
        <f t="shared" si="60"/>
        <v>-</v>
      </c>
      <c r="AV496">
        <v>2006</v>
      </c>
      <c r="AW496">
        <v>2007</v>
      </c>
      <c r="AX496">
        <v>2008</v>
      </c>
      <c r="AY496">
        <v>2009</v>
      </c>
      <c r="AZ496">
        <v>2010</v>
      </c>
      <c r="BA496">
        <v>2011</v>
      </c>
      <c r="BB496">
        <v>2012</v>
      </c>
      <c r="BC496">
        <v>2013</v>
      </c>
      <c r="BD496">
        <v>2014</v>
      </c>
      <c r="BE496">
        <v>2015</v>
      </c>
      <c r="BF496">
        <v>2016</v>
      </c>
      <c r="BG496">
        <v>2017</v>
      </c>
      <c r="BH496">
        <v>2018</v>
      </c>
      <c r="BI496">
        <v>2019</v>
      </c>
      <c r="BJ496">
        <v>2020</v>
      </c>
      <c r="BK496">
        <v>2021</v>
      </c>
      <c r="BL496">
        <v>2022</v>
      </c>
      <c r="BM496">
        <v>2023</v>
      </c>
      <c r="BN496">
        <v>2024</v>
      </c>
    </row>
    <row r="497" spans="1:66" ht="15" customHeight="1" x14ac:dyDescent="0.25">
      <c r="A497" t="s">
        <v>1233</v>
      </c>
      <c r="C497" s="77"/>
      <c r="D497" t="s">
        <v>1293</v>
      </c>
      <c r="E497" s="45" t="s">
        <v>12</v>
      </c>
      <c r="G497" s="45" t="s">
        <v>1905</v>
      </c>
      <c r="H497" s="45" t="s">
        <v>1906</v>
      </c>
      <c r="I497">
        <f t="shared" si="58"/>
        <v>2018</v>
      </c>
      <c r="J497">
        <f t="shared" si="59"/>
        <v>2024</v>
      </c>
      <c r="K497" s="2" t="str">
        <f t="shared" si="60"/>
        <v>-</v>
      </c>
      <c r="BH497">
        <v>2018</v>
      </c>
      <c r="BI497">
        <v>2019</v>
      </c>
      <c r="BJ497">
        <v>2020</v>
      </c>
      <c r="BK497">
        <v>2021</v>
      </c>
      <c r="BL497">
        <v>2022</v>
      </c>
      <c r="BM497">
        <v>2023</v>
      </c>
      <c r="BN497">
        <v>2024</v>
      </c>
    </row>
    <row r="498" spans="1:66" ht="15" customHeight="1" x14ac:dyDescent="0.25">
      <c r="A498" t="s">
        <v>1233</v>
      </c>
      <c r="C498" s="77"/>
      <c r="D498" t="s">
        <v>21</v>
      </c>
      <c r="E498" s="45" t="s">
        <v>12</v>
      </c>
      <c r="F498" s="7" t="s">
        <v>1303</v>
      </c>
      <c r="G498" s="45" t="s">
        <v>733</v>
      </c>
      <c r="H498" s="45" t="s">
        <v>1533</v>
      </c>
      <c r="I498">
        <f t="shared" si="58"/>
        <v>2000</v>
      </c>
      <c r="J498">
        <f t="shared" si="59"/>
        <v>2024</v>
      </c>
      <c r="K498" s="2" t="str">
        <f t="shared" si="60"/>
        <v>-</v>
      </c>
      <c r="AP498">
        <v>2000</v>
      </c>
      <c r="AQ498">
        <v>2001</v>
      </c>
      <c r="AR498">
        <v>2002</v>
      </c>
      <c r="AS498">
        <v>2003</v>
      </c>
      <c r="AT498">
        <v>2004</v>
      </c>
      <c r="AU498">
        <v>2005</v>
      </c>
      <c r="AV498">
        <v>2006</v>
      </c>
      <c r="AW498">
        <v>2007</v>
      </c>
      <c r="AX498">
        <v>2008</v>
      </c>
      <c r="AY498">
        <v>2009</v>
      </c>
      <c r="AZ498">
        <v>2010</v>
      </c>
      <c r="BA498">
        <v>2011</v>
      </c>
      <c r="BB498">
        <v>2012</v>
      </c>
      <c r="BC498">
        <v>2013</v>
      </c>
      <c r="BD498">
        <v>2014</v>
      </c>
      <c r="BE498">
        <v>2015</v>
      </c>
      <c r="BF498">
        <v>2016</v>
      </c>
      <c r="BG498">
        <v>2017</v>
      </c>
      <c r="BH498">
        <v>2018</v>
      </c>
      <c r="BI498">
        <v>2019</v>
      </c>
      <c r="BJ498">
        <v>2020</v>
      </c>
      <c r="BK498">
        <v>2021</v>
      </c>
      <c r="BL498">
        <v>2022</v>
      </c>
      <c r="BM498">
        <v>2023</v>
      </c>
      <c r="BN498">
        <v>2024</v>
      </c>
    </row>
    <row r="499" spans="1:66" ht="15" customHeight="1" x14ac:dyDescent="0.25">
      <c r="A499" t="s">
        <v>1233</v>
      </c>
      <c r="C499" s="77"/>
      <c r="D499" t="s">
        <v>2876</v>
      </c>
      <c r="E499" s="45" t="s">
        <v>2877</v>
      </c>
      <c r="F499" s="7"/>
      <c r="G499" s="45"/>
      <c r="H499" s="45"/>
      <c r="I499">
        <f t="shared" si="58"/>
        <v>2020</v>
      </c>
      <c r="J499">
        <f t="shared" si="59"/>
        <v>2024</v>
      </c>
      <c r="K499" s="2" t="str">
        <f t="shared" si="60"/>
        <v>-</v>
      </c>
      <c r="BJ499">
        <v>2020</v>
      </c>
      <c r="BK499">
        <v>2021</v>
      </c>
      <c r="BL499">
        <v>2022</v>
      </c>
      <c r="BM499">
        <v>2023</v>
      </c>
      <c r="BN499">
        <v>2024</v>
      </c>
    </row>
    <row r="500" spans="1:66" ht="15" customHeight="1" x14ac:dyDescent="0.25">
      <c r="A500" t="s">
        <v>1233</v>
      </c>
      <c r="C500" s="77"/>
      <c r="D500" t="s">
        <v>2697</v>
      </c>
      <c r="E500" s="45" t="s">
        <v>12</v>
      </c>
      <c r="G500" s="45" t="s">
        <v>1907</v>
      </c>
      <c r="H500" s="45" t="s">
        <v>1908</v>
      </c>
      <c r="I500">
        <f t="shared" si="58"/>
        <v>2018</v>
      </c>
      <c r="J500">
        <f t="shared" si="59"/>
        <v>2024</v>
      </c>
      <c r="K500" s="2" t="str">
        <f t="shared" si="60"/>
        <v>-</v>
      </c>
      <c r="BH500">
        <v>2018</v>
      </c>
      <c r="BI500">
        <v>2019</v>
      </c>
      <c r="BJ500">
        <v>2020</v>
      </c>
      <c r="BK500">
        <v>2021</v>
      </c>
      <c r="BL500">
        <v>2022</v>
      </c>
      <c r="BM500">
        <v>2023</v>
      </c>
      <c r="BN500">
        <v>2024</v>
      </c>
    </row>
    <row r="501" spans="1:66" ht="15" customHeight="1" x14ac:dyDescent="0.25">
      <c r="A501" t="s">
        <v>1233</v>
      </c>
      <c r="C501" s="77"/>
      <c r="D501" t="s">
        <v>95</v>
      </c>
      <c r="E501" s="45" t="s">
        <v>12</v>
      </c>
      <c r="G501" s="45" t="s">
        <v>1917</v>
      </c>
      <c r="H501" s="45" t="s">
        <v>1909</v>
      </c>
      <c r="I501">
        <f t="shared" si="58"/>
        <v>2018</v>
      </c>
      <c r="J501">
        <f t="shared" si="59"/>
        <v>2024</v>
      </c>
      <c r="K501" s="2" t="str">
        <f t="shared" si="60"/>
        <v>-</v>
      </c>
      <c r="BH501">
        <v>2018</v>
      </c>
      <c r="BI501">
        <v>2019</v>
      </c>
      <c r="BJ501">
        <v>2020</v>
      </c>
      <c r="BK501">
        <v>2021</v>
      </c>
      <c r="BL501">
        <v>2022</v>
      </c>
      <c r="BM501">
        <v>2023</v>
      </c>
      <c r="BN501">
        <v>2024</v>
      </c>
    </row>
    <row r="502" spans="1:66" ht="15" customHeight="1" x14ac:dyDescent="0.25">
      <c r="A502" t="s">
        <v>1233</v>
      </c>
      <c r="C502" s="77"/>
      <c r="D502" t="s">
        <v>1294</v>
      </c>
      <c r="E502" s="45" t="s">
        <v>12</v>
      </c>
      <c r="G502" s="45" t="s">
        <v>1896</v>
      </c>
      <c r="H502" s="45" t="s">
        <v>1910</v>
      </c>
      <c r="I502">
        <f t="shared" si="58"/>
        <v>2008</v>
      </c>
      <c r="J502">
        <f t="shared" si="59"/>
        <v>2024</v>
      </c>
      <c r="K502" s="2" t="str">
        <f t="shared" si="60"/>
        <v>-</v>
      </c>
      <c r="AX502">
        <v>2008</v>
      </c>
      <c r="AY502">
        <v>2009</v>
      </c>
      <c r="AZ502">
        <v>2010</v>
      </c>
      <c r="BA502">
        <v>2011</v>
      </c>
      <c r="BB502">
        <v>2012</v>
      </c>
      <c r="BC502">
        <v>2013</v>
      </c>
      <c r="BD502">
        <v>2014</v>
      </c>
      <c r="BE502">
        <v>2015</v>
      </c>
      <c r="BF502">
        <v>2016</v>
      </c>
      <c r="BG502">
        <v>2017</v>
      </c>
      <c r="BH502">
        <v>2018</v>
      </c>
      <c r="BI502">
        <v>2019</v>
      </c>
      <c r="BJ502">
        <v>2020</v>
      </c>
      <c r="BK502">
        <v>2021</v>
      </c>
      <c r="BL502">
        <v>2022</v>
      </c>
      <c r="BM502">
        <v>2023</v>
      </c>
      <c r="BN502">
        <v>2024</v>
      </c>
    </row>
    <row r="503" spans="1:66" ht="15" customHeight="1" x14ac:dyDescent="0.25">
      <c r="A503" t="s">
        <v>1233</v>
      </c>
      <c r="C503" s="77"/>
      <c r="D503" t="s">
        <v>1295</v>
      </c>
      <c r="E503" s="45" t="s">
        <v>12</v>
      </c>
      <c r="G503" s="45" t="s">
        <v>1920</v>
      </c>
      <c r="H503" s="45"/>
      <c r="I503">
        <f t="shared" si="58"/>
        <v>2014</v>
      </c>
      <c r="J503">
        <f t="shared" si="59"/>
        <v>2024</v>
      </c>
      <c r="K503" s="2" t="str">
        <f t="shared" si="60"/>
        <v>-</v>
      </c>
      <c r="BD503">
        <v>2014</v>
      </c>
      <c r="BE503">
        <v>2015</v>
      </c>
      <c r="BF503">
        <v>2016</v>
      </c>
      <c r="BG503">
        <v>2017</v>
      </c>
      <c r="BH503">
        <v>2018</v>
      </c>
      <c r="BI503">
        <v>2019</v>
      </c>
      <c r="BJ503">
        <v>2020</v>
      </c>
      <c r="BK503">
        <v>2021</v>
      </c>
      <c r="BL503">
        <v>2022</v>
      </c>
      <c r="BM503">
        <v>2023</v>
      </c>
      <c r="BN503">
        <v>2024</v>
      </c>
    </row>
    <row r="504" spans="1:66" ht="15" customHeight="1" x14ac:dyDescent="0.25">
      <c r="A504" t="s">
        <v>1233</v>
      </c>
      <c r="C504" s="77"/>
      <c r="D504" t="s">
        <v>1296</v>
      </c>
      <c r="E504" s="45" t="s">
        <v>12</v>
      </c>
      <c r="G504" s="45" t="s">
        <v>1918</v>
      </c>
      <c r="H504" s="45" t="s">
        <v>1919</v>
      </c>
      <c r="I504">
        <f t="shared" si="58"/>
        <v>1991</v>
      </c>
      <c r="J504">
        <f t="shared" si="59"/>
        <v>2024</v>
      </c>
      <c r="K504" s="2" t="str">
        <f t="shared" si="60"/>
        <v>-</v>
      </c>
      <c r="AG504">
        <v>1991</v>
      </c>
      <c r="AH504">
        <v>1992</v>
      </c>
      <c r="AI504">
        <v>1993</v>
      </c>
      <c r="AJ504">
        <v>1994</v>
      </c>
      <c r="AK504">
        <v>1995</v>
      </c>
      <c r="AL504">
        <v>1996</v>
      </c>
      <c r="AM504">
        <v>1997</v>
      </c>
      <c r="AN504">
        <v>1998</v>
      </c>
      <c r="AO504">
        <v>1999</v>
      </c>
      <c r="AP504">
        <v>2000</v>
      </c>
      <c r="AQ504">
        <v>2001</v>
      </c>
      <c r="AR504">
        <v>2002</v>
      </c>
      <c r="AS504">
        <v>2003</v>
      </c>
      <c r="AT504">
        <v>2004</v>
      </c>
      <c r="AU504">
        <v>2005</v>
      </c>
      <c r="AV504">
        <v>2006</v>
      </c>
      <c r="AW504">
        <v>2007</v>
      </c>
      <c r="AX504">
        <v>2008</v>
      </c>
      <c r="AY504">
        <v>2009</v>
      </c>
      <c r="AZ504">
        <v>2010</v>
      </c>
      <c r="BA504">
        <v>2011</v>
      </c>
      <c r="BB504">
        <v>2012</v>
      </c>
      <c r="BC504">
        <v>2013</v>
      </c>
      <c r="BD504">
        <v>2014</v>
      </c>
      <c r="BE504">
        <v>2015</v>
      </c>
      <c r="BF504">
        <v>2016</v>
      </c>
      <c r="BG504">
        <v>2017</v>
      </c>
      <c r="BH504">
        <v>2018</v>
      </c>
      <c r="BI504">
        <v>2019</v>
      </c>
      <c r="BJ504">
        <v>2020</v>
      </c>
      <c r="BK504">
        <v>2021</v>
      </c>
      <c r="BL504">
        <v>2022</v>
      </c>
      <c r="BM504">
        <v>2023</v>
      </c>
      <c r="BN504">
        <v>2024</v>
      </c>
    </row>
    <row r="505" spans="1:66" ht="15" customHeight="1" x14ac:dyDescent="0.25">
      <c r="C505" s="63"/>
      <c r="E505" s="45"/>
      <c r="G505" s="45"/>
      <c r="H505" s="45"/>
    </row>
    <row r="506" spans="1:66" ht="15" customHeight="1" x14ac:dyDescent="0.25">
      <c r="A506" t="s">
        <v>1234</v>
      </c>
      <c r="B506" s="1" t="str">
        <f>A506&amp;MIN(I506:I512)&amp;"(-"&amp;MAX(J506:J512)&amp;")"</f>
        <v>DUR1998(-2016)</v>
      </c>
      <c r="C506" s="77"/>
      <c r="D506" t="s">
        <v>97</v>
      </c>
      <c r="E506" s="45" t="s">
        <v>98</v>
      </c>
      <c r="G506" s="45" t="s">
        <v>98</v>
      </c>
      <c r="H506" s="45" t="s">
        <v>1731</v>
      </c>
      <c r="I506">
        <f t="shared" ref="I506:I512" si="61">MIN(L506:BT506)</f>
        <v>1998</v>
      </c>
      <c r="J506">
        <f t="shared" ref="J506:J512" si="62">MAX(L506:BT506)</f>
        <v>2016</v>
      </c>
      <c r="K506" s="2" t="str">
        <f t="shared" ref="K506:K512" si="63">IF(J506-I506+1-COUNTA(L506:BT506)=0, "-", "Yes")</f>
        <v>-</v>
      </c>
      <c r="AN506">
        <v>1998</v>
      </c>
      <c r="AO506">
        <v>1999</v>
      </c>
      <c r="AP506">
        <v>2000</v>
      </c>
      <c r="AQ506">
        <v>2001</v>
      </c>
      <c r="AR506">
        <v>2002</v>
      </c>
      <c r="AS506">
        <v>2003</v>
      </c>
      <c r="AT506">
        <v>2004</v>
      </c>
      <c r="AU506">
        <v>2005</v>
      </c>
      <c r="AV506">
        <v>2006</v>
      </c>
      <c r="AW506">
        <v>2007</v>
      </c>
      <c r="AX506">
        <v>2008</v>
      </c>
      <c r="AY506">
        <v>2009</v>
      </c>
      <c r="AZ506">
        <v>2010</v>
      </c>
      <c r="BA506">
        <v>2011</v>
      </c>
      <c r="BB506">
        <v>2012</v>
      </c>
      <c r="BC506">
        <v>2013</v>
      </c>
      <c r="BD506">
        <v>2014</v>
      </c>
      <c r="BE506">
        <v>2015</v>
      </c>
      <c r="BF506">
        <v>2016</v>
      </c>
    </row>
    <row r="507" spans="1:66" ht="15" customHeight="1" x14ac:dyDescent="0.25">
      <c r="A507" t="s">
        <v>1234</v>
      </c>
      <c r="C507" s="77"/>
      <c r="D507" t="s">
        <v>99</v>
      </c>
      <c r="E507" s="45" t="s">
        <v>783</v>
      </c>
      <c r="G507" s="45" t="s">
        <v>1732</v>
      </c>
      <c r="H507" s="45" t="s">
        <v>1733</v>
      </c>
      <c r="I507">
        <f t="shared" si="61"/>
        <v>1998</v>
      </c>
      <c r="J507">
        <f t="shared" si="62"/>
        <v>2016</v>
      </c>
      <c r="K507" s="2" t="str">
        <f t="shared" si="63"/>
        <v>-</v>
      </c>
      <c r="AN507">
        <v>1998</v>
      </c>
      <c r="AO507">
        <v>1999</v>
      </c>
      <c r="AP507">
        <v>2000</v>
      </c>
      <c r="AQ507">
        <v>2001</v>
      </c>
      <c r="AR507">
        <v>2002</v>
      </c>
      <c r="AS507">
        <v>2003</v>
      </c>
      <c r="AT507">
        <v>2004</v>
      </c>
      <c r="AU507">
        <v>2005</v>
      </c>
      <c r="AV507">
        <v>2006</v>
      </c>
      <c r="AW507">
        <v>2007</v>
      </c>
      <c r="AX507">
        <v>2008</v>
      </c>
      <c r="AY507">
        <v>2009</v>
      </c>
      <c r="AZ507">
        <v>2010</v>
      </c>
      <c r="BA507">
        <v>2011</v>
      </c>
      <c r="BB507">
        <v>2012</v>
      </c>
      <c r="BC507">
        <v>2013</v>
      </c>
      <c r="BD507">
        <v>2014</v>
      </c>
      <c r="BE507">
        <v>2015</v>
      </c>
      <c r="BF507">
        <v>2016</v>
      </c>
    </row>
    <row r="508" spans="1:66" ht="15" customHeight="1" x14ac:dyDescent="0.25">
      <c r="A508" t="s">
        <v>1234</v>
      </c>
      <c r="C508" s="77"/>
      <c r="D508" t="s">
        <v>100</v>
      </c>
      <c r="E508" s="45" t="s">
        <v>101</v>
      </c>
      <c r="G508" s="45" t="s">
        <v>101</v>
      </c>
      <c r="H508" s="45" t="s">
        <v>1734</v>
      </c>
      <c r="I508">
        <f t="shared" si="61"/>
        <v>1998</v>
      </c>
      <c r="J508">
        <f t="shared" si="62"/>
        <v>2016</v>
      </c>
      <c r="K508" s="2" t="str">
        <f t="shared" si="63"/>
        <v>-</v>
      </c>
      <c r="AN508">
        <v>1998</v>
      </c>
      <c r="AO508">
        <v>1999</v>
      </c>
      <c r="AP508">
        <v>2000</v>
      </c>
      <c r="AQ508">
        <v>2001</v>
      </c>
      <c r="AR508">
        <v>2002</v>
      </c>
      <c r="AS508">
        <v>2003</v>
      </c>
      <c r="AT508">
        <v>2004</v>
      </c>
      <c r="AU508">
        <v>2005</v>
      </c>
      <c r="AV508">
        <v>2006</v>
      </c>
      <c r="AW508">
        <v>2007</v>
      </c>
      <c r="AX508">
        <v>2008</v>
      </c>
      <c r="AY508">
        <v>2009</v>
      </c>
      <c r="AZ508">
        <v>2010</v>
      </c>
      <c r="BA508">
        <v>2011</v>
      </c>
      <c r="BB508">
        <v>2012</v>
      </c>
      <c r="BC508">
        <v>2013</v>
      </c>
      <c r="BD508">
        <v>2014</v>
      </c>
      <c r="BE508">
        <v>2015</v>
      </c>
      <c r="BF508">
        <v>2016</v>
      </c>
    </row>
    <row r="509" spans="1:66" ht="15" customHeight="1" x14ac:dyDescent="0.25">
      <c r="A509" t="s">
        <v>1234</v>
      </c>
      <c r="C509" s="77"/>
      <c r="D509" t="s">
        <v>102</v>
      </c>
      <c r="E509" s="45" t="s">
        <v>784</v>
      </c>
      <c r="G509" s="45" t="s">
        <v>1737</v>
      </c>
      <c r="H509" s="45" t="s">
        <v>1739</v>
      </c>
      <c r="I509">
        <f t="shared" si="61"/>
        <v>1998</v>
      </c>
      <c r="J509">
        <f t="shared" si="62"/>
        <v>2016</v>
      </c>
      <c r="K509" s="2" t="str">
        <f t="shared" si="63"/>
        <v>-</v>
      </c>
      <c r="AN509">
        <v>1998</v>
      </c>
      <c r="AO509">
        <v>1999</v>
      </c>
      <c r="AP509">
        <v>2000</v>
      </c>
      <c r="AQ509">
        <v>2001</v>
      </c>
      <c r="AR509">
        <v>2002</v>
      </c>
      <c r="AS509">
        <v>2003</v>
      </c>
      <c r="AT509">
        <v>2004</v>
      </c>
      <c r="AU509">
        <v>2005</v>
      </c>
      <c r="AV509">
        <v>2006</v>
      </c>
      <c r="AW509">
        <v>2007</v>
      </c>
      <c r="AX509">
        <v>2008</v>
      </c>
      <c r="AY509">
        <v>2009</v>
      </c>
      <c r="AZ509">
        <v>2010</v>
      </c>
      <c r="BA509">
        <v>2011</v>
      </c>
      <c r="BB509">
        <v>2012</v>
      </c>
      <c r="BC509">
        <v>2013</v>
      </c>
      <c r="BD509">
        <v>2014</v>
      </c>
      <c r="BE509">
        <v>2015</v>
      </c>
      <c r="BF509">
        <v>2016</v>
      </c>
    </row>
    <row r="510" spans="1:66" ht="15" customHeight="1" x14ac:dyDescent="0.25">
      <c r="A510" t="s">
        <v>1234</v>
      </c>
      <c r="C510" s="77"/>
      <c r="D510" t="s">
        <v>103</v>
      </c>
      <c r="E510" s="45" t="s">
        <v>785</v>
      </c>
      <c r="G510" s="45" t="s">
        <v>1738</v>
      </c>
      <c r="H510" s="45" t="s">
        <v>1740</v>
      </c>
      <c r="I510">
        <f t="shared" si="61"/>
        <v>1998</v>
      </c>
      <c r="J510">
        <f t="shared" si="62"/>
        <v>2016</v>
      </c>
      <c r="K510" s="2" t="str">
        <f t="shared" si="63"/>
        <v>-</v>
      </c>
      <c r="AN510">
        <v>1998</v>
      </c>
      <c r="AO510">
        <v>1999</v>
      </c>
      <c r="AP510">
        <v>2000</v>
      </c>
      <c r="AQ510">
        <v>2001</v>
      </c>
      <c r="AR510">
        <v>2002</v>
      </c>
      <c r="AS510">
        <v>2003</v>
      </c>
      <c r="AT510">
        <v>2004</v>
      </c>
      <c r="AU510">
        <v>2005</v>
      </c>
      <c r="AV510">
        <v>2006</v>
      </c>
      <c r="AW510">
        <v>2007</v>
      </c>
      <c r="AX510">
        <v>2008</v>
      </c>
      <c r="AY510">
        <v>2009</v>
      </c>
      <c r="AZ510">
        <v>2010</v>
      </c>
      <c r="BA510">
        <v>2011</v>
      </c>
      <c r="BB510">
        <v>2012</v>
      </c>
      <c r="BC510">
        <v>2013</v>
      </c>
      <c r="BD510">
        <v>2014</v>
      </c>
      <c r="BE510">
        <v>2015</v>
      </c>
      <c r="BF510">
        <v>2016</v>
      </c>
    </row>
    <row r="511" spans="1:66" ht="15" customHeight="1" x14ac:dyDescent="0.25">
      <c r="A511" t="s">
        <v>1234</v>
      </c>
      <c r="C511" s="77"/>
      <c r="D511" t="s">
        <v>104</v>
      </c>
      <c r="E511" s="45" t="s">
        <v>105</v>
      </c>
      <c r="G511" s="45" t="s">
        <v>1735</v>
      </c>
      <c r="H511" s="45" t="s">
        <v>1736</v>
      </c>
      <c r="I511">
        <f t="shared" si="61"/>
        <v>1998</v>
      </c>
      <c r="J511">
        <f t="shared" si="62"/>
        <v>2016</v>
      </c>
      <c r="K511" s="2" t="str">
        <f t="shared" si="63"/>
        <v>-</v>
      </c>
      <c r="AN511">
        <v>1998</v>
      </c>
      <c r="AO511">
        <v>1999</v>
      </c>
      <c r="AP511">
        <v>2000</v>
      </c>
      <c r="AQ511">
        <v>2001</v>
      </c>
      <c r="AR511">
        <v>2002</v>
      </c>
      <c r="AS511">
        <v>2003</v>
      </c>
      <c r="AT511">
        <v>2004</v>
      </c>
      <c r="AU511">
        <v>2005</v>
      </c>
      <c r="AV511">
        <v>2006</v>
      </c>
      <c r="AW511">
        <v>2007</v>
      </c>
      <c r="AX511">
        <v>2008</v>
      </c>
      <c r="AY511">
        <v>2009</v>
      </c>
      <c r="AZ511">
        <v>2010</v>
      </c>
      <c r="BA511">
        <v>2011</v>
      </c>
      <c r="BB511">
        <v>2012</v>
      </c>
      <c r="BC511">
        <v>2013</v>
      </c>
      <c r="BD511">
        <v>2014</v>
      </c>
      <c r="BE511">
        <v>2015</v>
      </c>
      <c r="BF511">
        <v>2016</v>
      </c>
    </row>
    <row r="512" spans="1:66" ht="15" customHeight="1" x14ac:dyDescent="0.25">
      <c r="A512" t="s">
        <v>1234</v>
      </c>
      <c r="C512" s="77"/>
      <c r="D512" t="s">
        <v>21</v>
      </c>
      <c r="E512" s="45" t="s">
        <v>12</v>
      </c>
      <c r="F512" s="7" t="s">
        <v>1303</v>
      </c>
      <c r="G512" s="45" t="s">
        <v>733</v>
      </c>
      <c r="H512" s="45" t="s">
        <v>1533</v>
      </c>
      <c r="I512">
        <f t="shared" si="61"/>
        <v>1998</v>
      </c>
      <c r="J512">
        <f t="shared" si="62"/>
        <v>2016</v>
      </c>
      <c r="K512" s="2" t="str">
        <f t="shared" si="63"/>
        <v>-</v>
      </c>
      <c r="AN512">
        <v>1998</v>
      </c>
      <c r="AO512">
        <v>1999</v>
      </c>
      <c r="AP512">
        <v>2000</v>
      </c>
      <c r="AQ512">
        <v>2001</v>
      </c>
      <c r="AR512">
        <v>2002</v>
      </c>
      <c r="AS512">
        <v>2003</v>
      </c>
      <c r="AT512">
        <v>2004</v>
      </c>
      <c r="AU512">
        <v>2005</v>
      </c>
      <c r="AV512">
        <v>2006</v>
      </c>
      <c r="AW512">
        <v>2007</v>
      </c>
      <c r="AX512">
        <v>2008</v>
      </c>
      <c r="AY512">
        <v>2009</v>
      </c>
      <c r="AZ512">
        <v>2010</v>
      </c>
      <c r="BA512">
        <v>2011</v>
      </c>
      <c r="BB512">
        <v>2012</v>
      </c>
      <c r="BC512">
        <v>2013</v>
      </c>
      <c r="BD512">
        <v>2014</v>
      </c>
      <c r="BE512">
        <v>2015</v>
      </c>
      <c r="BF512">
        <v>2016</v>
      </c>
    </row>
    <row r="513" spans="1:65" ht="15" customHeight="1" x14ac:dyDescent="0.25">
      <c r="C513" s="63"/>
      <c r="E513" s="45"/>
      <c r="G513" s="45"/>
      <c r="H513" s="45"/>
    </row>
    <row r="514" spans="1:65" ht="15" customHeight="1" x14ac:dyDescent="0.25">
      <c r="A514" t="s">
        <v>425</v>
      </c>
      <c r="B514" s="1" t="str">
        <f>A514&amp;MIN(I514:I525)&amp;"(-"&amp;MAX(J514:J525)&amp;")"</f>
        <v>EJER1984(-2021)</v>
      </c>
      <c r="C514" s="77"/>
      <c r="D514" t="s">
        <v>2706</v>
      </c>
      <c r="E514" s="45" t="s">
        <v>65</v>
      </c>
      <c r="G514" s="45" t="s">
        <v>65</v>
      </c>
      <c r="H514" s="45" t="s">
        <v>1886</v>
      </c>
      <c r="I514">
        <f>MIN(L514:BT514)</f>
        <v>1984</v>
      </c>
      <c r="J514">
        <f>MAX(L514:BT514)</f>
        <v>2021</v>
      </c>
      <c r="K514" s="2" t="str">
        <f>IF(J514-I514+1-COUNTA(L514:BT514)=0, "-", "Yes")</f>
        <v>-</v>
      </c>
      <c r="Z514">
        <v>1984</v>
      </c>
      <c r="AA514">
        <v>1985</v>
      </c>
      <c r="AB514">
        <v>1986</v>
      </c>
      <c r="AC514">
        <v>1987</v>
      </c>
      <c r="AD514">
        <v>1988</v>
      </c>
      <c r="AE514">
        <v>1989</v>
      </c>
      <c r="AF514">
        <v>1990</v>
      </c>
      <c r="AG514">
        <v>1991</v>
      </c>
      <c r="AH514">
        <v>1992</v>
      </c>
      <c r="AI514">
        <v>1993</v>
      </c>
      <c r="AJ514">
        <v>1994</v>
      </c>
      <c r="AK514">
        <v>1995</v>
      </c>
      <c r="AL514">
        <v>1996</v>
      </c>
      <c r="AM514">
        <v>1997</v>
      </c>
      <c r="AN514">
        <v>1998</v>
      </c>
      <c r="AO514">
        <v>1999</v>
      </c>
      <c r="AP514">
        <v>2000</v>
      </c>
      <c r="AQ514">
        <v>2001</v>
      </c>
      <c r="AR514">
        <v>2002</v>
      </c>
      <c r="AS514">
        <v>2003</v>
      </c>
      <c r="AT514">
        <v>2004</v>
      </c>
      <c r="AU514">
        <v>2005</v>
      </c>
      <c r="AV514">
        <v>2006</v>
      </c>
      <c r="AW514">
        <v>2007</v>
      </c>
      <c r="AX514">
        <v>2008</v>
      </c>
      <c r="AY514">
        <v>2009</v>
      </c>
      <c r="AZ514">
        <v>2010</v>
      </c>
      <c r="BA514">
        <v>2011</v>
      </c>
      <c r="BB514">
        <v>2012</v>
      </c>
      <c r="BC514">
        <v>2013</v>
      </c>
      <c r="BD514">
        <v>2014</v>
      </c>
      <c r="BE514">
        <v>2015</v>
      </c>
      <c r="BF514">
        <v>2016</v>
      </c>
      <c r="BG514">
        <v>2017</v>
      </c>
      <c r="BH514">
        <v>2018</v>
      </c>
      <c r="BI514">
        <v>2019</v>
      </c>
      <c r="BJ514">
        <v>2020</v>
      </c>
      <c r="BK514">
        <v>2021</v>
      </c>
    </row>
    <row r="515" spans="1:65" ht="15" customHeight="1" x14ac:dyDescent="0.25">
      <c r="A515" t="s">
        <v>425</v>
      </c>
      <c r="B515" s="1"/>
      <c r="C515" s="77"/>
      <c r="D515" t="s">
        <v>66</v>
      </c>
      <c r="E515" s="45" t="s">
        <v>67</v>
      </c>
      <c r="G515" s="45" t="s">
        <v>67</v>
      </c>
      <c r="H515" s="45" t="s">
        <v>1885</v>
      </c>
      <c r="I515">
        <f>MIN(L515:BT515)</f>
        <v>1984</v>
      </c>
      <c r="J515">
        <f>MAX(L515:BT515)</f>
        <v>2021</v>
      </c>
      <c r="K515" s="2" t="str">
        <f>IF(J515-I515+1-COUNTA(L515:BT515)=0, "-", "Yes")</f>
        <v>-</v>
      </c>
      <c r="Z515">
        <v>1984</v>
      </c>
      <c r="AA515">
        <v>1985</v>
      </c>
      <c r="AB515">
        <v>1986</v>
      </c>
      <c r="AC515">
        <v>1987</v>
      </c>
      <c r="AD515">
        <v>1988</v>
      </c>
      <c r="AE515">
        <v>1989</v>
      </c>
      <c r="AF515">
        <v>1990</v>
      </c>
      <c r="AG515">
        <v>1991</v>
      </c>
      <c r="AH515">
        <v>1992</v>
      </c>
      <c r="AI515">
        <v>1993</v>
      </c>
      <c r="AJ515">
        <v>1994</v>
      </c>
      <c r="AK515">
        <v>1995</v>
      </c>
      <c r="AL515">
        <v>1996</v>
      </c>
      <c r="AM515">
        <v>1997</v>
      </c>
      <c r="AN515">
        <v>1998</v>
      </c>
      <c r="AO515">
        <v>1999</v>
      </c>
      <c r="AP515">
        <v>2000</v>
      </c>
      <c r="AQ515">
        <v>2001</v>
      </c>
      <c r="AR515">
        <v>2002</v>
      </c>
      <c r="AS515">
        <v>2003</v>
      </c>
      <c r="AT515">
        <v>2004</v>
      </c>
      <c r="AU515">
        <v>2005</v>
      </c>
      <c r="AV515">
        <v>2006</v>
      </c>
      <c r="AW515">
        <v>2007</v>
      </c>
      <c r="AX515">
        <v>2008</v>
      </c>
      <c r="AY515">
        <v>2009</v>
      </c>
      <c r="AZ515">
        <v>2010</v>
      </c>
      <c r="BA515">
        <v>2011</v>
      </c>
      <c r="BB515">
        <v>2012</v>
      </c>
      <c r="BC515">
        <v>2013</v>
      </c>
      <c r="BD515">
        <v>2014</v>
      </c>
      <c r="BE515">
        <v>2015</v>
      </c>
      <c r="BF515">
        <v>2016</v>
      </c>
      <c r="BG515">
        <v>2017</v>
      </c>
      <c r="BH515">
        <v>2018</v>
      </c>
      <c r="BI515">
        <v>2019</v>
      </c>
      <c r="BJ515">
        <v>2020</v>
      </c>
      <c r="BK515">
        <v>2021</v>
      </c>
    </row>
    <row r="516" spans="1:65" ht="15" customHeight="1" x14ac:dyDescent="0.25">
      <c r="A516" t="s">
        <v>425</v>
      </c>
      <c r="C516" s="77"/>
      <c r="D516" t="s">
        <v>2698</v>
      </c>
      <c r="E516" s="45" t="s">
        <v>2700</v>
      </c>
      <c r="G516" s="45"/>
      <c r="H516" s="45"/>
      <c r="I516">
        <f>MIN(L516:BT516)</f>
        <v>2018</v>
      </c>
      <c r="J516">
        <f>MAX(L516:BT516)</f>
        <v>2021</v>
      </c>
      <c r="K516" s="2" t="str">
        <f>IF(J516-I516+1-COUNTA(L516:BT516)=0, "-", "Yes")</f>
        <v>-</v>
      </c>
      <c r="BH516">
        <v>2018</v>
      </c>
      <c r="BI516">
        <v>2019</v>
      </c>
      <c r="BJ516">
        <v>2020</v>
      </c>
      <c r="BK516">
        <v>2021</v>
      </c>
    </row>
    <row r="517" spans="1:65" ht="15" customHeight="1" x14ac:dyDescent="0.25">
      <c r="A517" t="s">
        <v>425</v>
      </c>
      <c r="C517" s="77"/>
      <c r="D517" t="s">
        <v>68</v>
      </c>
      <c r="E517" s="45" t="s">
        <v>69</v>
      </c>
      <c r="G517" s="45" t="s">
        <v>69</v>
      </c>
      <c r="H517" s="45" t="s">
        <v>1887</v>
      </c>
      <c r="I517">
        <f>MIN(L517:BT517)</f>
        <v>1984</v>
      </c>
      <c r="J517">
        <f>MAX(L517:BT517)</f>
        <v>2021</v>
      </c>
      <c r="K517" s="2" t="str">
        <f>IF(J517-I517+1-COUNTA(L517:BT517)=0, "-", "Yes")</f>
        <v>-</v>
      </c>
      <c r="Z517">
        <v>1984</v>
      </c>
      <c r="AA517">
        <v>1985</v>
      </c>
      <c r="AB517">
        <v>1986</v>
      </c>
      <c r="AC517">
        <v>1987</v>
      </c>
      <c r="AD517">
        <v>1988</v>
      </c>
      <c r="AE517">
        <v>1989</v>
      </c>
      <c r="AF517">
        <v>1990</v>
      </c>
      <c r="AG517">
        <v>1991</v>
      </c>
      <c r="AH517">
        <v>1992</v>
      </c>
      <c r="AI517">
        <v>1993</v>
      </c>
      <c r="AJ517">
        <v>1994</v>
      </c>
      <c r="AK517">
        <v>1995</v>
      </c>
      <c r="AL517">
        <v>1996</v>
      </c>
      <c r="AM517">
        <v>1997</v>
      </c>
      <c r="AN517">
        <v>1998</v>
      </c>
      <c r="AO517">
        <v>1999</v>
      </c>
      <c r="AP517">
        <v>2000</v>
      </c>
      <c r="AQ517">
        <v>2001</v>
      </c>
      <c r="AR517">
        <v>2002</v>
      </c>
      <c r="AS517">
        <v>2003</v>
      </c>
      <c r="AT517">
        <v>2004</v>
      </c>
      <c r="AU517">
        <v>2005</v>
      </c>
      <c r="AV517">
        <v>2006</v>
      </c>
      <c r="AW517">
        <v>2007</v>
      </c>
      <c r="AX517">
        <v>2008</v>
      </c>
      <c r="AY517">
        <v>2009</v>
      </c>
      <c r="AZ517">
        <v>2010</v>
      </c>
      <c r="BA517">
        <v>2011</v>
      </c>
      <c r="BB517">
        <v>2012</v>
      </c>
      <c r="BC517">
        <v>2013</v>
      </c>
      <c r="BD517">
        <v>2014</v>
      </c>
      <c r="BE517">
        <v>2015</v>
      </c>
      <c r="BF517">
        <v>2016</v>
      </c>
      <c r="BG517">
        <v>2017</v>
      </c>
      <c r="BH517">
        <v>2018</v>
      </c>
      <c r="BI517">
        <v>2019</v>
      </c>
      <c r="BJ517">
        <v>2020</v>
      </c>
      <c r="BK517">
        <v>2021</v>
      </c>
    </row>
    <row r="518" spans="1:65" ht="15" customHeight="1" x14ac:dyDescent="0.25">
      <c r="A518" t="s">
        <v>425</v>
      </c>
      <c r="C518" s="77"/>
      <c r="D518" t="s">
        <v>786</v>
      </c>
      <c r="E518" s="45" t="s">
        <v>1888</v>
      </c>
      <c r="G518" s="45"/>
      <c r="H518" s="45"/>
      <c r="I518">
        <f t="shared" ref="I518:I526" si="64">MIN(L518:BT518)</f>
        <v>1984</v>
      </c>
      <c r="J518">
        <f t="shared" ref="J518:J526" si="65">MAX(L518:BT518)</f>
        <v>2021</v>
      </c>
      <c r="K518" s="2" t="str">
        <f t="shared" ref="K518:K526" si="66">IF(J518-I518+1-COUNTA(L518:BT518)=0, "-", "Yes")</f>
        <v>-</v>
      </c>
      <c r="Z518">
        <v>1984</v>
      </c>
      <c r="AA518">
        <v>1985</v>
      </c>
      <c r="AB518">
        <v>1986</v>
      </c>
      <c r="AC518">
        <v>1987</v>
      </c>
      <c r="AD518">
        <v>1988</v>
      </c>
      <c r="AE518">
        <v>1989</v>
      </c>
      <c r="AF518">
        <v>1990</v>
      </c>
      <c r="AG518">
        <v>1991</v>
      </c>
      <c r="AH518">
        <v>1992</v>
      </c>
      <c r="AI518">
        <v>1993</v>
      </c>
      <c r="AJ518">
        <v>1994</v>
      </c>
      <c r="AK518">
        <v>1995</v>
      </c>
      <c r="AL518">
        <v>1996</v>
      </c>
      <c r="AM518">
        <v>1997</v>
      </c>
      <c r="AN518">
        <v>1998</v>
      </c>
      <c r="AO518">
        <v>1999</v>
      </c>
      <c r="AP518">
        <v>2000</v>
      </c>
      <c r="AQ518">
        <v>2001</v>
      </c>
      <c r="AR518">
        <v>2002</v>
      </c>
      <c r="AS518">
        <v>2003</v>
      </c>
      <c r="AT518">
        <v>2004</v>
      </c>
      <c r="AU518">
        <v>2005</v>
      </c>
      <c r="AV518">
        <v>2006</v>
      </c>
      <c r="AW518">
        <v>2007</v>
      </c>
      <c r="AX518">
        <v>2008</v>
      </c>
      <c r="AY518">
        <v>2009</v>
      </c>
      <c r="AZ518">
        <v>2010</v>
      </c>
      <c r="BA518">
        <v>2011</v>
      </c>
      <c r="BB518">
        <v>2012</v>
      </c>
      <c r="BC518">
        <v>2013</v>
      </c>
      <c r="BD518">
        <v>2014</v>
      </c>
      <c r="BE518">
        <v>2015</v>
      </c>
      <c r="BF518">
        <v>2016</v>
      </c>
      <c r="BG518">
        <v>2017</v>
      </c>
      <c r="BH518">
        <v>2018</v>
      </c>
      <c r="BI518">
        <v>2019</v>
      </c>
      <c r="BJ518">
        <v>2020</v>
      </c>
      <c r="BK518">
        <v>2021</v>
      </c>
    </row>
    <row r="519" spans="1:65" ht="15" customHeight="1" x14ac:dyDescent="0.25">
      <c r="A519" t="s">
        <v>425</v>
      </c>
      <c r="C519" s="77"/>
      <c r="D519" t="s">
        <v>788</v>
      </c>
      <c r="E519" s="45" t="s">
        <v>787</v>
      </c>
      <c r="G519" s="45"/>
      <c r="H519" s="45"/>
      <c r="I519">
        <f t="shared" si="64"/>
        <v>2015</v>
      </c>
      <c r="J519">
        <f t="shared" si="65"/>
        <v>2021</v>
      </c>
      <c r="K519" s="2" t="str">
        <f t="shared" si="66"/>
        <v>-</v>
      </c>
      <c r="BE519">
        <v>2015</v>
      </c>
      <c r="BF519">
        <v>2016</v>
      </c>
      <c r="BG519">
        <v>2017</v>
      </c>
      <c r="BH519">
        <v>2018</v>
      </c>
      <c r="BI519">
        <v>2019</v>
      </c>
      <c r="BJ519">
        <v>2020</v>
      </c>
      <c r="BK519">
        <v>2021</v>
      </c>
    </row>
    <row r="520" spans="1:65" ht="15" customHeight="1" x14ac:dyDescent="0.25">
      <c r="A520" t="s">
        <v>425</v>
      </c>
      <c r="C520" s="77"/>
      <c r="D520" t="s">
        <v>2699</v>
      </c>
      <c r="E520" s="47" t="s">
        <v>2701</v>
      </c>
      <c r="G520" s="45"/>
      <c r="H520" s="45"/>
      <c r="I520">
        <f t="shared" si="64"/>
        <v>2018</v>
      </c>
      <c r="J520">
        <f t="shared" si="65"/>
        <v>2021</v>
      </c>
      <c r="K520" s="2" t="str">
        <f t="shared" si="66"/>
        <v>-</v>
      </c>
      <c r="BH520">
        <v>2018</v>
      </c>
      <c r="BI520">
        <v>2019</v>
      </c>
      <c r="BJ520">
        <v>2020</v>
      </c>
      <c r="BK520">
        <v>2021</v>
      </c>
    </row>
    <row r="521" spans="1:65" ht="15" customHeight="1" x14ac:dyDescent="0.25">
      <c r="A521" t="s">
        <v>425</v>
      </c>
      <c r="C521" s="77"/>
      <c r="D521" t="s">
        <v>70</v>
      </c>
      <c r="E521" s="45" t="s">
        <v>736</v>
      </c>
      <c r="G521" s="45" t="s">
        <v>736</v>
      </c>
      <c r="H521" s="45" t="s">
        <v>1889</v>
      </c>
      <c r="I521">
        <f>MIN(L521:BT521)</f>
        <v>1984</v>
      </c>
      <c r="J521">
        <f>MAX(L521:BT521)</f>
        <v>2016</v>
      </c>
      <c r="K521" s="2" t="str">
        <f t="shared" si="66"/>
        <v>-</v>
      </c>
      <c r="Z521">
        <v>1984</v>
      </c>
      <c r="AA521">
        <v>1985</v>
      </c>
      <c r="AB521">
        <v>1986</v>
      </c>
      <c r="AC521">
        <v>1987</v>
      </c>
      <c r="AD521">
        <v>1988</v>
      </c>
      <c r="AE521">
        <v>1989</v>
      </c>
      <c r="AF521">
        <v>1990</v>
      </c>
      <c r="AG521">
        <v>1991</v>
      </c>
      <c r="AH521">
        <v>1992</v>
      </c>
      <c r="AI521">
        <v>1993</v>
      </c>
      <c r="AJ521">
        <v>1994</v>
      </c>
      <c r="AK521">
        <v>1995</v>
      </c>
      <c r="AL521">
        <v>1996</v>
      </c>
      <c r="AM521">
        <v>1997</v>
      </c>
      <c r="AN521">
        <v>1998</v>
      </c>
      <c r="AO521">
        <v>1999</v>
      </c>
      <c r="AP521">
        <v>2000</v>
      </c>
      <c r="AQ521">
        <v>2001</v>
      </c>
      <c r="AR521">
        <v>2002</v>
      </c>
      <c r="AS521">
        <v>2003</v>
      </c>
      <c r="AT521">
        <v>2004</v>
      </c>
      <c r="AU521">
        <v>2005</v>
      </c>
      <c r="AV521">
        <v>2006</v>
      </c>
      <c r="AW521">
        <v>2007</v>
      </c>
      <c r="AX521">
        <v>2008</v>
      </c>
      <c r="AY521">
        <v>2009</v>
      </c>
      <c r="AZ521">
        <v>2010</v>
      </c>
      <c r="BA521">
        <v>2011</v>
      </c>
      <c r="BB521">
        <v>2012</v>
      </c>
      <c r="BC521">
        <v>2013</v>
      </c>
      <c r="BD521">
        <v>2014</v>
      </c>
      <c r="BE521">
        <v>2015</v>
      </c>
      <c r="BF521">
        <v>2016</v>
      </c>
    </row>
    <row r="522" spans="1:65" ht="15" customHeight="1" x14ac:dyDescent="0.25">
      <c r="A522" t="s">
        <v>425</v>
      </c>
      <c r="C522" s="77"/>
      <c r="D522" t="s">
        <v>47</v>
      </c>
      <c r="E522" s="45" t="s">
        <v>736</v>
      </c>
      <c r="G522" s="45" t="s">
        <v>736</v>
      </c>
      <c r="H522" s="45" t="s">
        <v>1889</v>
      </c>
      <c r="I522">
        <f t="shared" si="64"/>
        <v>2017</v>
      </c>
      <c r="J522">
        <f t="shared" si="65"/>
        <v>2021</v>
      </c>
      <c r="K522" s="2" t="str">
        <f t="shared" si="66"/>
        <v>-</v>
      </c>
      <c r="BG522">
        <v>2017</v>
      </c>
      <c r="BH522">
        <v>2018</v>
      </c>
      <c r="BI522">
        <v>2019</v>
      </c>
      <c r="BJ522">
        <v>2020</v>
      </c>
      <c r="BK522">
        <v>2021</v>
      </c>
    </row>
    <row r="523" spans="1:65" ht="15" customHeight="1" x14ac:dyDescent="0.25">
      <c r="A523" t="s">
        <v>425</v>
      </c>
      <c r="C523" s="77"/>
      <c r="D523" t="s">
        <v>2702</v>
      </c>
      <c r="E523" s="47" t="s">
        <v>2704</v>
      </c>
      <c r="G523" s="45"/>
      <c r="H523" s="45"/>
      <c r="I523">
        <f t="shared" si="64"/>
        <v>2018</v>
      </c>
      <c r="J523">
        <f t="shared" si="65"/>
        <v>2021</v>
      </c>
      <c r="K523" s="2" t="str">
        <f t="shared" si="66"/>
        <v>-</v>
      </c>
      <c r="BH523">
        <v>2018</v>
      </c>
      <c r="BI523">
        <v>2019</v>
      </c>
      <c r="BJ523">
        <v>2020</v>
      </c>
      <c r="BK523">
        <v>2021</v>
      </c>
    </row>
    <row r="524" spans="1:65" ht="15" customHeight="1" x14ac:dyDescent="0.25">
      <c r="A524" t="s">
        <v>425</v>
      </c>
      <c r="C524" s="77"/>
      <c r="D524" t="s">
        <v>2703</v>
      </c>
      <c r="E524" s="45" t="s">
        <v>2705</v>
      </c>
      <c r="G524" s="45"/>
      <c r="H524" s="45"/>
      <c r="I524">
        <f t="shared" si="64"/>
        <v>2018</v>
      </c>
      <c r="J524">
        <f t="shared" si="65"/>
        <v>2021</v>
      </c>
      <c r="K524" s="2" t="str">
        <f t="shared" si="66"/>
        <v>-</v>
      </c>
      <c r="BH524">
        <v>2018</v>
      </c>
      <c r="BI524">
        <v>2019</v>
      </c>
      <c r="BJ524">
        <v>2020</v>
      </c>
      <c r="BK524">
        <v>2021</v>
      </c>
    </row>
    <row r="525" spans="1:65" ht="15" customHeight="1" x14ac:dyDescent="0.25">
      <c r="A525" t="s">
        <v>425</v>
      </c>
      <c r="C525" s="77"/>
      <c r="D525" t="s">
        <v>21</v>
      </c>
      <c r="E525" s="45" t="s">
        <v>733</v>
      </c>
      <c r="F525" s="7" t="s">
        <v>1303</v>
      </c>
      <c r="G525" s="45" t="s">
        <v>733</v>
      </c>
      <c r="H525" s="45" t="s">
        <v>1533</v>
      </c>
      <c r="I525">
        <f t="shared" si="64"/>
        <v>1984</v>
      </c>
      <c r="J525">
        <f t="shared" si="65"/>
        <v>2021</v>
      </c>
      <c r="K525" s="2" t="str">
        <f t="shared" si="66"/>
        <v>-</v>
      </c>
      <c r="Z525">
        <v>1984</v>
      </c>
      <c r="AA525">
        <v>1985</v>
      </c>
      <c r="AB525">
        <v>1986</v>
      </c>
      <c r="AC525">
        <v>1987</v>
      </c>
      <c r="AD525">
        <v>1988</v>
      </c>
      <c r="AE525">
        <v>1989</v>
      </c>
      <c r="AF525">
        <v>1990</v>
      </c>
      <c r="AG525">
        <v>1991</v>
      </c>
      <c r="AH525">
        <v>1992</v>
      </c>
      <c r="AI525">
        <v>1993</v>
      </c>
      <c r="AJ525">
        <v>1994</v>
      </c>
      <c r="AK525">
        <v>1995</v>
      </c>
      <c r="AL525">
        <v>1996</v>
      </c>
      <c r="AM525">
        <v>1997</v>
      </c>
      <c r="AN525">
        <v>1998</v>
      </c>
      <c r="AO525">
        <v>1999</v>
      </c>
      <c r="AP525">
        <v>2000</v>
      </c>
      <c r="AQ525">
        <v>2001</v>
      </c>
      <c r="AR525">
        <v>2002</v>
      </c>
      <c r="AS525">
        <v>2003</v>
      </c>
      <c r="AT525">
        <v>2004</v>
      </c>
      <c r="AU525">
        <v>2005</v>
      </c>
      <c r="AV525">
        <v>2006</v>
      </c>
      <c r="AW525">
        <v>2007</v>
      </c>
      <c r="AX525">
        <v>2008</v>
      </c>
      <c r="AY525">
        <v>2009</v>
      </c>
      <c r="AZ525">
        <v>2010</v>
      </c>
      <c r="BA525">
        <v>2011</v>
      </c>
      <c r="BB525">
        <v>2012</v>
      </c>
      <c r="BC525">
        <v>2013</v>
      </c>
      <c r="BD525">
        <v>2014</v>
      </c>
      <c r="BE525">
        <v>2015</v>
      </c>
      <c r="BF525">
        <v>2016</v>
      </c>
      <c r="BG525">
        <v>2017</v>
      </c>
      <c r="BH525">
        <v>2018</v>
      </c>
      <c r="BI525">
        <v>2019</v>
      </c>
      <c r="BJ525">
        <v>2020</v>
      </c>
      <c r="BK525">
        <v>2021</v>
      </c>
    </row>
    <row r="526" spans="1:65" ht="15" customHeight="1" x14ac:dyDescent="0.25">
      <c r="A526" t="s">
        <v>425</v>
      </c>
      <c r="C526" s="77"/>
      <c r="D526" t="s">
        <v>593</v>
      </c>
      <c r="E526" s="45" t="s">
        <v>593</v>
      </c>
      <c r="F526" s="7"/>
      <c r="G526" s="45"/>
      <c r="H526" s="45"/>
      <c r="I526">
        <f t="shared" si="64"/>
        <v>2018</v>
      </c>
      <c r="J526">
        <f t="shared" si="65"/>
        <v>2021</v>
      </c>
      <c r="K526" s="2" t="str">
        <f t="shared" si="66"/>
        <v>-</v>
      </c>
      <c r="BH526">
        <v>2018</v>
      </c>
      <c r="BI526">
        <v>2019</v>
      </c>
      <c r="BJ526">
        <v>2020</v>
      </c>
      <c r="BK526">
        <v>2021</v>
      </c>
    </row>
    <row r="527" spans="1:65" ht="15" customHeight="1" x14ac:dyDescent="0.25">
      <c r="C527" s="63"/>
      <c r="E527" s="45"/>
      <c r="G527" s="45"/>
      <c r="H527" s="45"/>
    </row>
    <row r="528" spans="1:65" ht="15" customHeight="1" x14ac:dyDescent="0.25">
      <c r="A528" t="s">
        <v>1235</v>
      </c>
      <c r="B528" s="1" t="str">
        <f>A528&amp;J529</f>
        <v>EJSA2023</v>
      </c>
      <c r="C528" s="74"/>
      <c r="D528" t="s">
        <v>3328</v>
      </c>
      <c r="E528" s="45" t="s">
        <v>3378</v>
      </c>
      <c r="G528" s="45"/>
      <c r="H528" s="45"/>
      <c r="J528">
        <f t="shared" ref="J528:J546" si="67">MAX(L528:BT528)</f>
        <v>2023</v>
      </c>
      <c r="BM528">
        <v>2023</v>
      </c>
    </row>
    <row r="529" spans="1:65" ht="15" customHeight="1" x14ac:dyDescent="0.25">
      <c r="A529" t="s">
        <v>1235</v>
      </c>
      <c r="B529" s="1"/>
      <c r="C529" s="75"/>
      <c r="D529" s="15" t="s">
        <v>1044</v>
      </c>
      <c r="E529" s="45" t="s">
        <v>1045</v>
      </c>
      <c r="G529" s="45"/>
      <c r="H529" s="45"/>
      <c r="J529">
        <f t="shared" si="67"/>
        <v>2023</v>
      </c>
      <c r="BM529">
        <v>2023</v>
      </c>
    </row>
    <row r="530" spans="1:65" ht="15" customHeight="1" x14ac:dyDescent="0.25">
      <c r="A530" t="s">
        <v>1235</v>
      </c>
      <c r="B530" s="1"/>
      <c r="C530" s="75"/>
      <c r="D530" s="15" t="s">
        <v>3340</v>
      </c>
      <c r="E530" s="45" t="s">
        <v>3379</v>
      </c>
      <c r="G530" s="45"/>
      <c r="H530" s="45"/>
      <c r="J530">
        <f t="shared" si="67"/>
        <v>2023</v>
      </c>
      <c r="BM530">
        <v>2023</v>
      </c>
    </row>
    <row r="531" spans="1:65" ht="15" customHeight="1" x14ac:dyDescent="0.25">
      <c r="A531" t="s">
        <v>1235</v>
      </c>
      <c r="B531" s="1"/>
      <c r="C531" s="75"/>
      <c r="D531" s="15" t="s">
        <v>3341</v>
      </c>
      <c r="E531" s="45" t="s">
        <v>3380</v>
      </c>
      <c r="G531" s="45"/>
      <c r="H531" s="45"/>
      <c r="J531">
        <f t="shared" si="67"/>
        <v>2023</v>
      </c>
      <c r="BM531">
        <v>2023</v>
      </c>
    </row>
    <row r="532" spans="1:65" ht="15" customHeight="1" x14ac:dyDescent="0.25">
      <c r="A532" t="s">
        <v>1235</v>
      </c>
      <c r="B532" s="1"/>
      <c r="C532" s="75"/>
      <c r="D532" s="15" t="s">
        <v>3342</v>
      </c>
      <c r="E532" s="45" t="s">
        <v>3381</v>
      </c>
      <c r="G532" s="45"/>
      <c r="H532" s="45"/>
      <c r="J532">
        <f t="shared" si="67"/>
        <v>2023</v>
      </c>
      <c r="BM532">
        <v>2023</v>
      </c>
    </row>
    <row r="533" spans="1:65" ht="15" customHeight="1" x14ac:dyDescent="0.25">
      <c r="A533" t="s">
        <v>1235</v>
      </c>
      <c r="B533" s="1"/>
      <c r="C533" s="75"/>
      <c r="D533" s="15" t="s">
        <v>3343</v>
      </c>
      <c r="E533" s="45" t="s">
        <v>3343</v>
      </c>
      <c r="G533" s="45"/>
      <c r="H533" s="45"/>
      <c r="J533">
        <f t="shared" si="67"/>
        <v>2023</v>
      </c>
      <c r="BM533">
        <v>2023</v>
      </c>
    </row>
    <row r="534" spans="1:65" ht="15" customHeight="1" x14ac:dyDescent="0.25">
      <c r="A534" t="s">
        <v>1235</v>
      </c>
      <c r="B534" s="1"/>
      <c r="C534" s="75"/>
      <c r="D534" s="15" t="s">
        <v>3344</v>
      </c>
      <c r="E534" s="45" t="s">
        <v>3382</v>
      </c>
      <c r="G534" s="45"/>
      <c r="H534" s="45"/>
      <c r="J534">
        <f t="shared" si="67"/>
        <v>2023</v>
      </c>
      <c r="BM534">
        <v>2023</v>
      </c>
    </row>
    <row r="535" spans="1:65" ht="15" customHeight="1" x14ac:dyDescent="0.25">
      <c r="A535" t="s">
        <v>1235</v>
      </c>
      <c r="B535" s="1"/>
      <c r="C535" s="75"/>
      <c r="D535" s="15" t="s">
        <v>3345</v>
      </c>
      <c r="E535" s="45" t="s">
        <v>3383</v>
      </c>
      <c r="G535" s="45"/>
      <c r="H535" s="45"/>
      <c r="J535">
        <f t="shared" si="67"/>
        <v>2023</v>
      </c>
      <c r="BM535">
        <v>2023</v>
      </c>
    </row>
    <row r="536" spans="1:65" ht="15" customHeight="1" x14ac:dyDescent="0.25">
      <c r="A536" t="s">
        <v>1235</v>
      </c>
      <c r="B536" s="1"/>
      <c r="C536" s="75"/>
      <c r="D536" s="15" t="s">
        <v>3346</v>
      </c>
      <c r="E536" s="45" t="s">
        <v>109</v>
      </c>
      <c r="G536" s="45"/>
      <c r="H536" s="45"/>
      <c r="J536">
        <f t="shared" si="67"/>
        <v>2023</v>
      </c>
      <c r="BM536">
        <v>2023</v>
      </c>
    </row>
    <row r="537" spans="1:65" ht="15" customHeight="1" x14ac:dyDescent="0.25">
      <c r="A537" t="s">
        <v>1235</v>
      </c>
      <c r="B537" s="1"/>
      <c r="C537" s="75"/>
      <c r="D537" s="15" t="s">
        <v>735</v>
      </c>
      <c r="E537" s="45" t="s">
        <v>65</v>
      </c>
      <c r="G537" s="45" t="s">
        <v>65</v>
      </c>
      <c r="H537" s="45" t="s">
        <v>1886</v>
      </c>
      <c r="J537">
        <f t="shared" si="67"/>
        <v>2023</v>
      </c>
      <c r="BM537">
        <v>2023</v>
      </c>
    </row>
    <row r="538" spans="1:65" ht="15" customHeight="1" x14ac:dyDescent="0.25">
      <c r="A538" t="s">
        <v>1235</v>
      </c>
      <c r="B538" s="1"/>
      <c r="C538" s="75"/>
      <c r="D538" s="15" t="s">
        <v>3347</v>
      </c>
      <c r="E538" s="45" t="s">
        <v>3384</v>
      </c>
      <c r="G538" s="45"/>
      <c r="H538" s="45"/>
      <c r="J538">
        <f t="shared" si="67"/>
        <v>2023</v>
      </c>
      <c r="BM538">
        <v>2023</v>
      </c>
    </row>
    <row r="539" spans="1:65" ht="15" customHeight="1" x14ac:dyDescent="0.25">
      <c r="A539" t="s">
        <v>1235</v>
      </c>
      <c r="B539" s="1"/>
      <c r="C539" s="75"/>
      <c r="D539" s="15" t="s">
        <v>3348</v>
      </c>
      <c r="E539" s="45" t="s">
        <v>3385</v>
      </c>
      <c r="G539" s="45"/>
      <c r="H539" s="45"/>
      <c r="J539">
        <f t="shared" si="67"/>
        <v>2023</v>
      </c>
      <c r="BM539">
        <v>2023</v>
      </c>
    </row>
    <row r="540" spans="1:65" ht="15" customHeight="1" x14ac:dyDescent="0.25">
      <c r="A540" t="s">
        <v>1235</v>
      </c>
      <c r="B540" s="1"/>
      <c r="C540" s="75"/>
      <c r="D540" s="15" t="s">
        <v>3349</v>
      </c>
      <c r="E540" s="45" t="s">
        <v>3386</v>
      </c>
      <c r="G540" s="45"/>
      <c r="H540" s="45"/>
      <c r="J540">
        <f t="shared" si="67"/>
        <v>2023</v>
      </c>
      <c r="BM540">
        <v>2023</v>
      </c>
    </row>
    <row r="541" spans="1:65" ht="15" customHeight="1" x14ac:dyDescent="0.25">
      <c r="A541" t="s">
        <v>1235</v>
      </c>
      <c r="B541" s="1"/>
      <c r="C541" s="75"/>
      <c r="D541" s="15" t="s">
        <v>3350</v>
      </c>
      <c r="E541" s="45" t="s">
        <v>111</v>
      </c>
      <c r="G541" s="45"/>
      <c r="H541" s="45"/>
      <c r="J541">
        <f t="shared" si="67"/>
        <v>2023</v>
      </c>
      <c r="BM541">
        <v>2023</v>
      </c>
    </row>
    <row r="542" spans="1:65" ht="15" customHeight="1" x14ac:dyDescent="0.25">
      <c r="A542" t="s">
        <v>1235</v>
      </c>
      <c r="B542" s="1"/>
      <c r="C542" s="75"/>
      <c r="D542" s="15" t="s">
        <v>789</v>
      </c>
      <c r="E542" s="45" t="s">
        <v>790</v>
      </c>
      <c r="G542" s="45"/>
      <c r="H542" s="45"/>
      <c r="J542">
        <f t="shared" si="67"/>
        <v>2023</v>
      </c>
      <c r="BM542">
        <v>2023</v>
      </c>
    </row>
    <row r="543" spans="1:65" ht="15" customHeight="1" x14ac:dyDescent="0.25">
      <c r="A543" t="s">
        <v>1235</v>
      </c>
      <c r="B543" s="1"/>
      <c r="C543" s="75"/>
      <c r="D543" s="15" t="s">
        <v>3351</v>
      </c>
      <c r="E543" s="45" t="s">
        <v>3351</v>
      </c>
      <c r="G543" s="45"/>
      <c r="H543" s="45"/>
      <c r="J543">
        <f t="shared" si="67"/>
        <v>2023</v>
      </c>
      <c r="BM543">
        <v>2023</v>
      </c>
    </row>
    <row r="544" spans="1:65" ht="15" customHeight="1" x14ac:dyDescent="0.25">
      <c r="A544" t="s">
        <v>1235</v>
      </c>
      <c r="C544" s="75"/>
      <c r="D544" s="15" t="s">
        <v>3352</v>
      </c>
      <c r="E544" s="21" t="s">
        <v>3352</v>
      </c>
      <c r="J544">
        <f t="shared" si="67"/>
        <v>2023</v>
      </c>
      <c r="BM544">
        <v>2023</v>
      </c>
    </row>
    <row r="545" spans="1:65" ht="15" customHeight="1" x14ac:dyDescent="0.25">
      <c r="A545" t="s">
        <v>1235</v>
      </c>
      <c r="C545" s="75"/>
      <c r="D545" s="15" t="s">
        <v>3353</v>
      </c>
      <c r="E545" s="21" t="s">
        <v>3387</v>
      </c>
      <c r="J545">
        <f t="shared" si="67"/>
        <v>2023</v>
      </c>
      <c r="BM545">
        <v>2023</v>
      </c>
    </row>
    <row r="546" spans="1:65" ht="15" customHeight="1" x14ac:dyDescent="0.25">
      <c r="A546" t="s">
        <v>1235</v>
      </c>
      <c r="C546" s="75"/>
      <c r="D546" s="15" t="s">
        <v>3354</v>
      </c>
      <c r="E546" s="21" t="s">
        <v>3388</v>
      </c>
      <c r="J546">
        <f t="shared" si="67"/>
        <v>2023</v>
      </c>
      <c r="BM546">
        <v>2023</v>
      </c>
    </row>
    <row r="547" spans="1:65" ht="15" customHeight="1" x14ac:dyDescent="0.25">
      <c r="A547" t="s">
        <v>1235</v>
      </c>
      <c r="C547" s="75"/>
      <c r="D547" s="15" t="s">
        <v>791</v>
      </c>
      <c r="E547" s="45" t="s">
        <v>736</v>
      </c>
      <c r="G547" s="45"/>
      <c r="H547" s="45"/>
      <c r="J547">
        <f>MAX(L547:BT547)</f>
        <v>2023</v>
      </c>
      <c r="BM547">
        <v>2023</v>
      </c>
    </row>
    <row r="548" spans="1:65" ht="15" customHeight="1" x14ac:dyDescent="0.25">
      <c r="A548" t="s">
        <v>1235</v>
      </c>
      <c r="C548" s="75"/>
      <c r="D548" s="15" t="s">
        <v>792</v>
      </c>
      <c r="E548" s="45" t="s">
        <v>1046</v>
      </c>
      <c r="G548" s="45"/>
      <c r="H548" s="45"/>
      <c r="J548">
        <f>MAX(L548:BT548)</f>
        <v>2023</v>
      </c>
      <c r="BM548">
        <v>2023</v>
      </c>
    </row>
    <row r="549" spans="1:65" ht="15" customHeight="1" x14ac:dyDescent="0.25">
      <c r="A549" t="s">
        <v>1235</v>
      </c>
      <c r="C549" s="75"/>
      <c r="D549" s="15" t="s">
        <v>3355</v>
      </c>
      <c r="E549" s="21" t="s">
        <v>3355</v>
      </c>
      <c r="J549">
        <f t="shared" ref="J549:J574" si="68">MAX(L549:BT549)</f>
        <v>2023</v>
      </c>
      <c r="BM549">
        <v>2023</v>
      </c>
    </row>
    <row r="550" spans="1:65" ht="15" customHeight="1" x14ac:dyDescent="0.25">
      <c r="A550" t="s">
        <v>1235</v>
      </c>
      <c r="C550" s="75"/>
      <c r="D550" s="15" t="s">
        <v>3356</v>
      </c>
      <c r="E550" s="21" t="s">
        <v>3389</v>
      </c>
      <c r="J550">
        <f t="shared" si="68"/>
        <v>2023</v>
      </c>
      <c r="BM550">
        <v>2023</v>
      </c>
    </row>
    <row r="551" spans="1:65" ht="15" customHeight="1" x14ac:dyDescent="0.25">
      <c r="A551" t="s">
        <v>1235</v>
      </c>
      <c r="C551" s="75"/>
      <c r="D551" s="15" t="s">
        <v>3357</v>
      </c>
      <c r="E551" s="21" t="s">
        <v>3390</v>
      </c>
      <c r="J551">
        <f t="shared" si="68"/>
        <v>2023</v>
      </c>
      <c r="BM551">
        <v>2023</v>
      </c>
    </row>
    <row r="552" spans="1:65" ht="15" customHeight="1" x14ac:dyDescent="0.25">
      <c r="A552" t="s">
        <v>1235</v>
      </c>
      <c r="C552" s="75"/>
      <c r="D552" s="15" t="s">
        <v>3358</v>
      </c>
      <c r="E552" s="21" t="s">
        <v>3391</v>
      </c>
      <c r="J552">
        <f t="shared" si="68"/>
        <v>2023</v>
      </c>
      <c r="BM552">
        <v>2023</v>
      </c>
    </row>
    <row r="553" spans="1:65" ht="15" customHeight="1" x14ac:dyDescent="0.25">
      <c r="A553" t="s">
        <v>1235</v>
      </c>
      <c r="C553" s="75"/>
      <c r="D553" s="15" t="s">
        <v>3359</v>
      </c>
      <c r="E553" s="21" t="s">
        <v>3392</v>
      </c>
      <c r="J553">
        <f t="shared" si="68"/>
        <v>2023</v>
      </c>
      <c r="BM553">
        <v>2023</v>
      </c>
    </row>
    <row r="554" spans="1:65" ht="15" customHeight="1" x14ac:dyDescent="0.25">
      <c r="A554" t="s">
        <v>1235</v>
      </c>
      <c r="C554" s="75"/>
      <c r="D554" s="15" t="s">
        <v>1047</v>
      </c>
      <c r="E554" s="45" t="s">
        <v>1048</v>
      </c>
      <c r="G554" s="45"/>
      <c r="H554" s="45"/>
      <c r="J554">
        <f t="shared" si="68"/>
        <v>2023</v>
      </c>
      <c r="BM554">
        <v>2023</v>
      </c>
    </row>
    <row r="555" spans="1:65" ht="15" customHeight="1" x14ac:dyDescent="0.25">
      <c r="A555" t="s">
        <v>1235</v>
      </c>
      <c r="C555" s="75"/>
      <c r="D555" s="15" t="s">
        <v>443</v>
      </c>
      <c r="E555" s="21" t="s">
        <v>12</v>
      </c>
      <c r="J555">
        <f t="shared" si="68"/>
        <v>2023</v>
      </c>
      <c r="BM555">
        <v>2023</v>
      </c>
    </row>
    <row r="556" spans="1:65" ht="15" customHeight="1" x14ac:dyDescent="0.25">
      <c r="A556" t="s">
        <v>1235</v>
      </c>
      <c r="C556" s="75"/>
      <c r="D556" s="15" t="s">
        <v>3360</v>
      </c>
      <c r="E556" s="21" t="s">
        <v>3393</v>
      </c>
      <c r="J556">
        <f t="shared" si="68"/>
        <v>2023</v>
      </c>
      <c r="BM556">
        <v>2023</v>
      </c>
    </row>
    <row r="557" spans="1:65" ht="15" customHeight="1" x14ac:dyDescent="0.25">
      <c r="A557" t="s">
        <v>1235</v>
      </c>
      <c r="C557" s="75"/>
      <c r="D557" s="15" t="s">
        <v>3361</v>
      </c>
      <c r="E557" s="21" t="s">
        <v>3361</v>
      </c>
      <c r="J557">
        <f t="shared" si="68"/>
        <v>2023</v>
      </c>
      <c r="BM557">
        <v>2023</v>
      </c>
    </row>
    <row r="558" spans="1:65" ht="15" customHeight="1" x14ac:dyDescent="0.25">
      <c r="A558" t="s">
        <v>1235</v>
      </c>
      <c r="C558" s="75"/>
      <c r="D558" s="15" t="s">
        <v>3362</v>
      </c>
      <c r="E558" s="21" t="s">
        <v>3362</v>
      </c>
      <c r="J558">
        <f t="shared" si="68"/>
        <v>2023</v>
      </c>
      <c r="BM558">
        <v>2023</v>
      </c>
    </row>
    <row r="559" spans="1:65" ht="15" customHeight="1" x14ac:dyDescent="0.25">
      <c r="A559" t="s">
        <v>1235</v>
      </c>
      <c r="C559" s="75"/>
      <c r="D559" s="15" t="s">
        <v>3363</v>
      </c>
      <c r="E559" s="21" t="s">
        <v>3363</v>
      </c>
      <c r="J559">
        <f t="shared" si="68"/>
        <v>2023</v>
      </c>
      <c r="BM559">
        <v>2023</v>
      </c>
    </row>
    <row r="560" spans="1:65" ht="15" customHeight="1" x14ac:dyDescent="0.25">
      <c r="A560" t="s">
        <v>1235</v>
      </c>
      <c r="C560" s="75"/>
      <c r="D560" s="15" t="s">
        <v>3364</v>
      </c>
      <c r="E560" s="21" t="s">
        <v>3364</v>
      </c>
      <c r="J560">
        <f t="shared" si="68"/>
        <v>2023</v>
      </c>
      <c r="BM560">
        <v>2023</v>
      </c>
    </row>
    <row r="561" spans="1:65" ht="15" customHeight="1" x14ac:dyDescent="0.25">
      <c r="A561" t="s">
        <v>1235</v>
      </c>
      <c r="C561" s="75"/>
      <c r="D561" s="15" t="s">
        <v>3365</v>
      </c>
      <c r="E561" s="21" t="s">
        <v>3365</v>
      </c>
      <c r="J561">
        <f t="shared" si="68"/>
        <v>2023</v>
      </c>
      <c r="BM561">
        <v>2023</v>
      </c>
    </row>
    <row r="562" spans="1:65" ht="15" customHeight="1" x14ac:dyDescent="0.25">
      <c r="A562" t="s">
        <v>1235</v>
      </c>
      <c r="C562" s="75"/>
      <c r="D562" s="15" t="s">
        <v>3366</v>
      </c>
      <c r="E562" s="21" t="s">
        <v>3369</v>
      </c>
      <c r="J562">
        <f t="shared" si="68"/>
        <v>2023</v>
      </c>
      <c r="BM562">
        <v>2023</v>
      </c>
    </row>
    <row r="563" spans="1:65" ht="15" customHeight="1" x14ac:dyDescent="0.25">
      <c r="A563" t="s">
        <v>1235</v>
      </c>
      <c r="C563" s="75"/>
      <c r="D563" s="15" t="s">
        <v>3367</v>
      </c>
      <c r="E563" s="21" t="s">
        <v>3394</v>
      </c>
      <c r="J563">
        <f t="shared" si="68"/>
        <v>2023</v>
      </c>
      <c r="BM563">
        <v>2023</v>
      </c>
    </row>
    <row r="564" spans="1:65" ht="15" customHeight="1" x14ac:dyDescent="0.25">
      <c r="A564" t="s">
        <v>1235</v>
      </c>
      <c r="C564" s="75"/>
      <c r="D564" s="15" t="s">
        <v>793</v>
      </c>
      <c r="E564" s="45" t="s">
        <v>3395</v>
      </c>
      <c r="G564" s="45"/>
      <c r="H564" s="45"/>
      <c r="J564">
        <f t="shared" si="68"/>
        <v>2023</v>
      </c>
      <c r="BM564">
        <v>2023</v>
      </c>
    </row>
    <row r="565" spans="1:65" ht="15" customHeight="1" x14ac:dyDescent="0.25">
      <c r="A565" t="s">
        <v>1235</v>
      </c>
      <c r="C565" s="75"/>
      <c r="D565" s="15" t="s">
        <v>3368</v>
      </c>
      <c r="E565" s="21" t="s">
        <v>793</v>
      </c>
      <c r="J565">
        <f t="shared" si="68"/>
        <v>2023</v>
      </c>
      <c r="BM565">
        <v>2023</v>
      </c>
    </row>
    <row r="566" spans="1:65" ht="15" customHeight="1" x14ac:dyDescent="0.25">
      <c r="A566" t="s">
        <v>1235</v>
      </c>
      <c r="C566" s="75"/>
      <c r="D566" s="15" t="s">
        <v>3369</v>
      </c>
      <c r="E566" s="21" t="s">
        <v>3396</v>
      </c>
      <c r="J566">
        <f t="shared" si="68"/>
        <v>2023</v>
      </c>
      <c r="BM566">
        <v>2023</v>
      </c>
    </row>
    <row r="567" spans="1:65" ht="15" customHeight="1" x14ac:dyDescent="0.25">
      <c r="A567" t="s">
        <v>1235</v>
      </c>
      <c r="C567" s="75"/>
      <c r="D567" s="15" t="s">
        <v>3370</v>
      </c>
      <c r="E567" s="21" t="s">
        <v>3397</v>
      </c>
      <c r="J567">
        <f t="shared" si="68"/>
        <v>2023</v>
      </c>
      <c r="BM567">
        <v>2023</v>
      </c>
    </row>
    <row r="568" spans="1:65" ht="15" customHeight="1" x14ac:dyDescent="0.25">
      <c r="A568" t="s">
        <v>1235</v>
      </c>
      <c r="C568" s="75"/>
      <c r="D568" s="15" t="s">
        <v>3371</v>
      </c>
      <c r="E568" s="21" t="s">
        <v>3398</v>
      </c>
      <c r="J568">
        <f t="shared" si="68"/>
        <v>2023</v>
      </c>
      <c r="BM568">
        <v>2023</v>
      </c>
    </row>
    <row r="569" spans="1:65" ht="15" customHeight="1" x14ac:dyDescent="0.25">
      <c r="A569" t="s">
        <v>1235</v>
      </c>
      <c r="C569" s="75"/>
      <c r="D569" s="15" t="s">
        <v>3372</v>
      </c>
      <c r="E569" s="21" t="s">
        <v>3399</v>
      </c>
      <c r="J569">
        <f t="shared" si="68"/>
        <v>2023</v>
      </c>
      <c r="BM569">
        <v>2023</v>
      </c>
    </row>
    <row r="570" spans="1:65" ht="15" customHeight="1" x14ac:dyDescent="0.25">
      <c r="A570" t="s">
        <v>1235</v>
      </c>
      <c r="C570" s="75"/>
      <c r="D570" s="15" t="s">
        <v>3373</v>
      </c>
      <c r="E570" s="21" t="s">
        <v>3373</v>
      </c>
      <c r="J570">
        <f t="shared" si="68"/>
        <v>2023</v>
      </c>
      <c r="BM570">
        <v>2023</v>
      </c>
    </row>
    <row r="571" spans="1:65" ht="15" customHeight="1" x14ac:dyDescent="0.25">
      <c r="A571" t="s">
        <v>1235</v>
      </c>
      <c r="C571" s="75"/>
      <c r="D571" s="15" t="s">
        <v>3374</v>
      </c>
      <c r="E571" s="21" t="s">
        <v>3374</v>
      </c>
      <c r="J571">
        <f t="shared" si="68"/>
        <v>2023</v>
      </c>
      <c r="BM571">
        <v>2023</v>
      </c>
    </row>
    <row r="572" spans="1:65" ht="15" customHeight="1" x14ac:dyDescent="0.25">
      <c r="A572" t="s">
        <v>1235</v>
      </c>
      <c r="C572" s="75"/>
      <c r="D572" s="15" t="s">
        <v>3375</v>
      </c>
      <c r="E572" s="21" t="s">
        <v>3375</v>
      </c>
      <c r="J572">
        <f t="shared" si="68"/>
        <v>2023</v>
      </c>
      <c r="BM572">
        <v>2023</v>
      </c>
    </row>
    <row r="573" spans="1:65" ht="15" customHeight="1" x14ac:dyDescent="0.25">
      <c r="A573" t="s">
        <v>1235</v>
      </c>
      <c r="C573" s="75"/>
      <c r="D573" s="15" t="s">
        <v>3376</v>
      </c>
      <c r="E573" s="21" t="s">
        <v>3400</v>
      </c>
      <c r="J573">
        <f t="shared" si="68"/>
        <v>2023</v>
      </c>
      <c r="BM573">
        <v>2023</v>
      </c>
    </row>
    <row r="574" spans="1:65" ht="15" customHeight="1" x14ac:dyDescent="0.25">
      <c r="A574" t="s">
        <v>1235</v>
      </c>
      <c r="C574" s="76"/>
      <c r="D574" s="15" t="s">
        <v>3377</v>
      </c>
      <c r="E574" s="21" t="s">
        <v>3377</v>
      </c>
      <c r="J574">
        <f t="shared" si="68"/>
        <v>2023</v>
      </c>
      <c r="BM574">
        <v>2023</v>
      </c>
    </row>
    <row r="575" spans="1:65" ht="15" customHeight="1" x14ac:dyDescent="0.25">
      <c r="C575" s="63"/>
      <c r="E575" s="45"/>
      <c r="G575" s="45"/>
      <c r="H575" s="45"/>
    </row>
    <row r="576" spans="1:65" ht="15" customHeight="1" x14ac:dyDescent="0.25">
      <c r="A576" t="s">
        <v>1236</v>
      </c>
      <c r="B576" s="1" t="str">
        <f>A576&amp;MIN(I576:I583)&amp;"(-"&amp;MAX(J576:J583)&amp;")"</f>
        <v>EJVK1983(-2021)</v>
      </c>
      <c r="C576" s="77"/>
      <c r="D576" t="s">
        <v>106</v>
      </c>
      <c r="E576" s="45" t="s">
        <v>107</v>
      </c>
      <c r="G576" s="45" t="s">
        <v>1890</v>
      </c>
      <c r="H576" s="45" t="s">
        <v>1891</v>
      </c>
      <c r="I576">
        <f t="shared" ref="I576:I583" si="69">MIN(L576:BT576)</f>
        <v>1983</v>
      </c>
      <c r="J576">
        <f t="shared" ref="J576:J583" si="70">MAX(L576:BT576)</f>
        <v>2021</v>
      </c>
      <c r="K576" s="2" t="str">
        <f t="shared" ref="K576:K583" si="71">IF(J576-I576+1-COUNTA(L576:BT576)=0, "-", "Yes")</f>
        <v>-</v>
      </c>
      <c r="Y576">
        <v>1983</v>
      </c>
      <c r="Z576">
        <v>1984</v>
      </c>
      <c r="AA576">
        <v>1985</v>
      </c>
      <c r="AB576">
        <v>1986</v>
      </c>
      <c r="AC576">
        <v>1987</v>
      </c>
      <c r="AD576">
        <v>1988</v>
      </c>
      <c r="AE576">
        <v>1989</v>
      </c>
      <c r="AF576">
        <v>1990</v>
      </c>
      <c r="AG576">
        <v>1991</v>
      </c>
      <c r="AH576">
        <v>1992</v>
      </c>
      <c r="AI576">
        <v>1993</v>
      </c>
      <c r="AJ576">
        <v>1994</v>
      </c>
      <c r="AK576">
        <v>1995</v>
      </c>
      <c r="AL576">
        <v>1996</v>
      </c>
      <c r="AM576">
        <v>1997</v>
      </c>
      <c r="AN576">
        <v>1998</v>
      </c>
      <c r="AO576">
        <v>1999</v>
      </c>
      <c r="AP576">
        <v>2000</v>
      </c>
      <c r="AQ576">
        <v>2001</v>
      </c>
      <c r="AR576">
        <v>2002</v>
      </c>
      <c r="AS576">
        <v>2003</v>
      </c>
      <c r="AT576">
        <v>2004</v>
      </c>
      <c r="AU576">
        <v>2005</v>
      </c>
      <c r="AV576">
        <v>2006</v>
      </c>
      <c r="AW576">
        <v>2007</v>
      </c>
      <c r="AX576">
        <v>2008</v>
      </c>
      <c r="AY576">
        <v>2009</v>
      </c>
      <c r="AZ576">
        <v>2010</v>
      </c>
      <c r="BA576">
        <v>2011</v>
      </c>
      <c r="BB576">
        <v>2012</v>
      </c>
      <c r="BC576">
        <v>2013</v>
      </c>
      <c r="BD576">
        <v>2014</v>
      </c>
      <c r="BE576">
        <v>2015</v>
      </c>
      <c r="BF576">
        <v>2016</v>
      </c>
      <c r="BG576">
        <v>2017</v>
      </c>
      <c r="BH576">
        <v>2018</v>
      </c>
      <c r="BI576">
        <v>2019</v>
      </c>
      <c r="BJ576">
        <v>2020</v>
      </c>
      <c r="BK576">
        <v>2021</v>
      </c>
    </row>
    <row r="577" spans="1:63" ht="15" customHeight="1" x14ac:dyDescent="0.25">
      <c r="A577" t="s">
        <v>1236</v>
      </c>
      <c r="C577" s="77"/>
      <c r="D577" t="s">
        <v>108</v>
      </c>
      <c r="E577" s="45" t="s">
        <v>109</v>
      </c>
      <c r="G577" s="45" t="s">
        <v>109</v>
      </c>
      <c r="H577" s="45" t="s">
        <v>1892</v>
      </c>
      <c r="I577">
        <f t="shared" si="69"/>
        <v>1983</v>
      </c>
      <c r="J577">
        <f t="shared" si="70"/>
        <v>2021</v>
      </c>
      <c r="K577" s="2" t="str">
        <f t="shared" si="71"/>
        <v>-</v>
      </c>
      <c r="Y577">
        <v>1983</v>
      </c>
      <c r="Z577">
        <v>1984</v>
      </c>
      <c r="AA577">
        <v>1985</v>
      </c>
      <c r="AB577">
        <v>1986</v>
      </c>
      <c r="AC577">
        <v>1987</v>
      </c>
      <c r="AD577">
        <v>1988</v>
      </c>
      <c r="AE577">
        <v>1989</v>
      </c>
      <c r="AF577">
        <v>1990</v>
      </c>
      <c r="AG577">
        <v>1991</v>
      </c>
      <c r="AH577">
        <v>1992</v>
      </c>
      <c r="AI577">
        <v>1993</v>
      </c>
      <c r="AJ577">
        <v>1994</v>
      </c>
      <c r="AK577">
        <v>1995</v>
      </c>
      <c r="AL577">
        <v>1996</v>
      </c>
      <c r="AM577">
        <v>1997</v>
      </c>
      <c r="AN577">
        <v>1998</v>
      </c>
      <c r="AO577">
        <v>1999</v>
      </c>
      <c r="AP577">
        <v>2000</v>
      </c>
      <c r="AQ577">
        <v>2001</v>
      </c>
      <c r="AR577">
        <v>2002</v>
      </c>
      <c r="AS577">
        <v>2003</v>
      </c>
      <c r="AT577">
        <v>2004</v>
      </c>
      <c r="AU577">
        <v>2005</v>
      </c>
      <c r="AV577">
        <v>2006</v>
      </c>
      <c r="AW577">
        <v>2007</v>
      </c>
      <c r="AX577">
        <v>2008</v>
      </c>
      <c r="AY577">
        <v>2009</v>
      </c>
      <c r="AZ577">
        <v>2010</v>
      </c>
      <c r="BA577">
        <v>2011</v>
      </c>
      <c r="BB577">
        <v>2012</v>
      </c>
      <c r="BC577">
        <v>2013</v>
      </c>
      <c r="BD577">
        <v>2014</v>
      </c>
      <c r="BE577">
        <v>2015</v>
      </c>
      <c r="BF577">
        <v>2016</v>
      </c>
      <c r="BG577">
        <v>2017</v>
      </c>
      <c r="BH577">
        <v>2018</v>
      </c>
      <c r="BI577">
        <v>2019</v>
      </c>
      <c r="BJ577">
        <v>2020</v>
      </c>
      <c r="BK577">
        <v>2021</v>
      </c>
    </row>
    <row r="578" spans="1:63" ht="15" customHeight="1" x14ac:dyDescent="0.25">
      <c r="A578" t="s">
        <v>1236</v>
      </c>
      <c r="C578" s="77"/>
      <c r="D578" t="s">
        <v>2707</v>
      </c>
      <c r="E578" s="45" t="s">
        <v>65</v>
      </c>
      <c r="G578" s="45" t="s">
        <v>65</v>
      </c>
      <c r="H578" s="45" t="s">
        <v>1886</v>
      </c>
      <c r="I578">
        <f t="shared" si="69"/>
        <v>1983</v>
      </c>
      <c r="J578">
        <f t="shared" si="70"/>
        <v>2021</v>
      </c>
      <c r="K578" s="2" t="str">
        <f t="shared" si="71"/>
        <v>-</v>
      </c>
      <c r="Y578">
        <v>1983</v>
      </c>
      <c r="Z578">
        <v>1984</v>
      </c>
      <c r="AA578">
        <v>1985</v>
      </c>
      <c r="AB578">
        <v>1986</v>
      </c>
      <c r="AC578">
        <v>1987</v>
      </c>
      <c r="AD578">
        <v>1988</v>
      </c>
      <c r="AE578">
        <v>1989</v>
      </c>
      <c r="AF578">
        <v>1990</v>
      </c>
      <c r="AG578">
        <v>1991</v>
      </c>
      <c r="AH578">
        <v>1992</v>
      </c>
      <c r="AI578">
        <v>1993</v>
      </c>
      <c r="AJ578">
        <v>1994</v>
      </c>
      <c r="AK578">
        <v>1995</v>
      </c>
      <c r="AL578">
        <v>1996</v>
      </c>
      <c r="AM578">
        <v>1997</v>
      </c>
      <c r="AN578">
        <v>1998</v>
      </c>
      <c r="AO578">
        <v>1999</v>
      </c>
      <c r="AP578">
        <v>2000</v>
      </c>
      <c r="AQ578">
        <v>2001</v>
      </c>
      <c r="AR578">
        <v>2002</v>
      </c>
      <c r="AS578">
        <v>2003</v>
      </c>
      <c r="AT578">
        <v>2004</v>
      </c>
      <c r="AU578">
        <v>2005</v>
      </c>
      <c r="AV578">
        <v>2006</v>
      </c>
      <c r="AW578">
        <v>2007</v>
      </c>
      <c r="AX578">
        <v>2008</v>
      </c>
      <c r="AY578">
        <v>2009</v>
      </c>
      <c r="AZ578">
        <v>2010</v>
      </c>
      <c r="BA578">
        <v>2011</v>
      </c>
      <c r="BB578">
        <v>2012</v>
      </c>
      <c r="BC578">
        <v>2013</v>
      </c>
      <c r="BD578">
        <v>2014</v>
      </c>
      <c r="BE578">
        <v>2015</v>
      </c>
      <c r="BF578">
        <v>2016</v>
      </c>
      <c r="BG578">
        <v>2017</v>
      </c>
      <c r="BH578">
        <v>2018</v>
      </c>
      <c r="BI578">
        <v>2019</v>
      </c>
      <c r="BJ578">
        <v>2020</v>
      </c>
      <c r="BK578">
        <v>2021</v>
      </c>
    </row>
    <row r="579" spans="1:63" ht="15" customHeight="1" x14ac:dyDescent="0.25">
      <c r="A579" t="s">
        <v>1236</v>
      </c>
      <c r="C579" s="77"/>
      <c r="D579" t="s">
        <v>110</v>
      </c>
      <c r="E579" s="45" t="s">
        <v>111</v>
      </c>
      <c r="G579" s="45" t="s">
        <v>111</v>
      </c>
      <c r="H579" s="45" t="s">
        <v>1893</v>
      </c>
      <c r="I579">
        <f t="shared" si="69"/>
        <v>1983</v>
      </c>
      <c r="J579">
        <f t="shared" si="70"/>
        <v>2021</v>
      </c>
      <c r="K579" s="2" t="str">
        <f t="shared" si="71"/>
        <v>-</v>
      </c>
      <c r="Y579">
        <v>1983</v>
      </c>
      <c r="Z579">
        <v>1984</v>
      </c>
      <c r="AA579">
        <v>1985</v>
      </c>
      <c r="AB579">
        <v>1986</v>
      </c>
      <c r="AC579">
        <v>1987</v>
      </c>
      <c r="AD579">
        <v>1988</v>
      </c>
      <c r="AE579">
        <v>1989</v>
      </c>
      <c r="AF579">
        <v>1990</v>
      </c>
      <c r="AG579">
        <v>1991</v>
      </c>
      <c r="AH579">
        <v>1992</v>
      </c>
      <c r="AI579">
        <v>1993</v>
      </c>
      <c r="AJ579">
        <v>1994</v>
      </c>
      <c r="AK579">
        <v>1995</v>
      </c>
      <c r="AL579">
        <v>1996</v>
      </c>
      <c r="AM579">
        <v>1997</v>
      </c>
      <c r="AN579">
        <v>1998</v>
      </c>
      <c r="AO579">
        <v>1999</v>
      </c>
      <c r="AP579">
        <v>2000</v>
      </c>
      <c r="AQ579">
        <v>2001</v>
      </c>
      <c r="AR579">
        <v>2002</v>
      </c>
      <c r="AS579">
        <v>2003</v>
      </c>
      <c r="AT579">
        <v>2004</v>
      </c>
      <c r="AU579">
        <v>2005</v>
      </c>
      <c r="AV579">
        <v>2006</v>
      </c>
      <c r="AW579">
        <v>2007</v>
      </c>
      <c r="AX579">
        <v>2008</v>
      </c>
      <c r="AY579">
        <v>2009</v>
      </c>
      <c r="AZ579">
        <v>2010</v>
      </c>
      <c r="BA579">
        <v>2011</v>
      </c>
      <c r="BB579">
        <v>2012</v>
      </c>
      <c r="BC579">
        <v>2013</v>
      </c>
      <c r="BD579">
        <v>2014</v>
      </c>
      <c r="BE579">
        <v>2015</v>
      </c>
      <c r="BF579">
        <v>2016</v>
      </c>
      <c r="BG579">
        <v>2017</v>
      </c>
      <c r="BH579">
        <v>2018</v>
      </c>
      <c r="BI579">
        <v>2019</v>
      </c>
      <c r="BJ579">
        <v>2020</v>
      </c>
      <c r="BK579">
        <v>2021</v>
      </c>
    </row>
    <row r="580" spans="1:63" ht="15" customHeight="1" x14ac:dyDescent="0.25">
      <c r="A580" t="s">
        <v>1236</v>
      </c>
      <c r="C580" s="77"/>
      <c r="D580" t="s">
        <v>47</v>
      </c>
      <c r="E580" s="45" t="s">
        <v>736</v>
      </c>
      <c r="G580" s="45"/>
      <c r="H580" s="45"/>
      <c r="I580">
        <f t="shared" si="69"/>
        <v>1983</v>
      </c>
      <c r="J580">
        <f t="shared" si="70"/>
        <v>2021</v>
      </c>
      <c r="K580" s="2" t="str">
        <f t="shared" si="71"/>
        <v>-</v>
      </c>
      <c r="Y580">
        <v>1983</v>
      </c>
      <c r="Z580">
        <v>1984</v>
      </c>
      <c r="AA580">
        <v>1985</v>
      </c>
      <c r="AB580">
        <v>1986</v>
      </c>
      <c r="AC580">
        <v>1987</v>
      </c>
      <c r="AD580">
        <v>1988</v>
      </c>
      <c r="AE580">
        <v>1989</v>
      </c>
      <c r="AF580">
        <v>1990</v>
      </c>
      <c r="AG580">
        <v>1991</v>
      </c>
      <c r="AH580">
        <v>1992</v>
      </c>
      <c r="AI580">
        <v>1993</v>
      </c>
      <c r="AJ580">
        <v>1994</v>
      </c>
      <c r="AK580">
        <v>1995</v>
      </c>
      <c r="AL580">
        <v>1996</v>
      </c>
      <c r="AM580">
        <v>1997</v>
      </c>
      <c r="AN580">
        <v>1998</v>
      </c>
      <c r="AO580">
        <v>1999</v>
      </c>
      <c r="AP580">
        <v>2000</v>
      </c>
      <c r="AQ580">
        <v>2001</v>
      </c>
      <c r="AR580">
        <v>2002</v>
      </c>
      <c r="AS580">
        <v>2003</v>
      </c>
      <c r="AT580">
        <v>2004</v>
      </c>
      <c r="AU580">
        <v>2005</v>
      </c>
      <c r="AV580">
        <v>2006</v>
      </c>
      <c r="AW580">
        <v>2007</v>
      </c>
      <c r="AX580">
        <v>2008</v>
      </c>
      <c r="AY580">
        <v>2009</v>
      </c>
      <c r="AZ580">
        <v>2010</v>
      </c>
      <c r="BA580">
        <v>2011</v>
      </c>
      <c r="BB580">
        <v>2012</v>
      </c>
      <c r="BC580">
        <v>2013</v>
      </c>
      <c r="BD580">
        <v>2014</v>
      </c>
      <c r="BE580">
        <v>2015</v>
      </c>
      <c r="BF580">
        <v>2016</v>
      </c>
      <c r="BG580">
        <v>2017</v>
      </c>
      <c r="BH580">
        <v>2018</v>
      </c>
      <c r="BI580">
        <v>2019</v>
      </c>
      <c r="BJ580">
        <v>2020</v>
      </c>
      <c r="BK580">
        <v>2021</v>
      </c>
    </row>
    <row r="581" spans="1:63" ht="15" customHeight="1" x14ac:dyDescent="0.25">
      <c r="A581" t="s">
        <v>1236</v>
      </c>
      <c r="C581" s="77"/>
      <c r="D581" t="s">
        <v>1049</v>
      </c>
      <c r="E581" s="45" t="s">
        <v>1045</v>
      </c>
      <c r="G581" s="45"/>
      <c r="H581" s="45"/>
      <c r="I581">
        <f t="shared" si="69"/>
        <v>1983</v>
      </c>
      <c r="J581">
        <f t="shared" si="70"/>
        <v>2021</v>
      </c>
      <c r="K581" s="2" t="str">
        <f t="shared" si="71"/>
        <v>-</v>
      </c>
      <c r="Y581">
        <v>1983</v>
      </c>
      <c r="Z581">
        <v>1984</v>
      </c>
      <c r="AA581">
        <v>1985</v>
      </c>
      <c r="AB581">
        <v>1986</v>
      </c>
      <c r="AC581">
        <v>1987</v>
      </c>
      <c r="AD581">
        <v>1988</v>
      </c>
      <c r="AE581">
        <v>1989</v>
      </c>
      <c r="AF581">
        <v>1990</v>
      </c>
      <c r="AG581">
        <v>1991</v>
      </c>
      <c r="AH581">
        <v>1992</v>
      </c>
      <c r="AI581">
        <v>1993</v>
      </c>
      <c r="AJ581">
        <v>1994</v>
      </c>
      <c r="AK581">
        <v>1995</v>
      </c>
      <c r="AL581">
        <v>1996</v>
      </c>
      <c r="AM581">
        <v>1997</v>
      </c>
      <c r="AN581">
        <v>1998</v>
      </c>
      <c r="AO581">
        <v>1999</v>
      </c>
      <c r="AP581">
        <v>2000</v>
      </c>
      <c r="AQ581">
        <v>2001</v>
      </c>
      <c r="AR581">
        <v>2002</v>
      </c>
      <c r="AS581">
        <v>2003</v>
      </c>
      <c r="AT581">
        <v>2004</v>
      </c>
      <c r="AU581">
        <v>2005</v>
      </c>
      <c r="AV581">
        <v>2006</v>
      </c>
      <c r="AW581">
        <v>2007</v>
      </c>
      <c r="AX581">
        <v>2008</v>
      </c>
      <c r="AY581">
        <v>2009</v>
      </c>
      <c r="AZ581">
        <v>2010</v>
      </c>
      <c r="BA581">
        <v>2011</v>
      </c>
      <c r="BB581">
        <v>2012</v>
      </c>
      <c r="BC581">
        <v>2013</v>
      </c>
      <c r="BD581">
        <v>2014</v>
      </c>
      <c r="BE581">
        <v>2015</v>
      </c>
      <c r="BF581">
        <v>2016</v>
      </c>
      <c r="BG581">
        <v>2017</v>
      </c>
      <c r="BH581">
        <v>2018</v>
      </c>
      <c r="BI581">
        <v>2019</v>
      </c>
      <c r="BJ581">
        <v>2020</v>
      </c>
      <c r="BK581">
        <v>2021</v>
      </c>
    </row>
    <row r="582" spans="1:63" ht="15" customHeight="1" x14ac:dyDescent="0.25">
      <c r="A582" t="s">
        <v>1236</v>
      </c>
      <c r="C582" s="77"/>
      <c r="D582" t="s">
        <v>1050</v>
      </c>
      <c r="E582" s="45" t="s">
        <v>1051</v>
      </c>
      <c r="G582" s="45"/>
      <c r="H582" s="45"/>
      <c r="I582">
        <f t="shared" si="69"/>
        <v>2007</v>
      </c>
      <c r="J582">
        <f t="shared" si="70"/>
        <v>2021</v>
      </c>
      <c r="K582" s="2" t="str">
        <f t="shared" si="71"/>
        <v>-</v>
      </c>
      <c r="AW582">
        <v>2007</v>
      </c>
      <c r="AX582">
        <v>2008</v>
      </c>
      <c r="AY582">
        <v>2009</v>
      </c>
      <c r="AZ582">
        <v>2010</v>
      </c>
      <c r="BA582">
        <v>2011</v>
      </c>
      <c r="BB582">
        <v>2012</v>
      </c>
      <c r="BC582">
        <v>2013</v>
      </c>
      <c r="BD582">
        <v>2014</v>
      </c>
      <c r="BE582">
        <v>2015</v>
      </c>
      <c r="BF582">
        <v>2016</v>
      </c>
      <c r="BG582">
        <v>2017</v>
      </c>
      <c r="BH582">
        <v>2018</v>
      </c>
      <c r="BI582">
        <v>2019</v>
      </c>
      <c r="BJ582">
        <v>2020</v>
      </c>
      <c r="BK582">
        <v>2021</v>
      </c>
    </row>
    <row r="583" spans="1:63" ht="15" customHeight="1" x14ac:dyDescent="0.25">
      <c r="A583" t="s">
        <v>1236</v>
      </c>
      <c r="C583" s="77"/>
      <c r="D583" t="s">
        <v>1052</v>
      </c>
      <c r="E583" s="45" t="s">
        <v>1053</v>
      </c>
      <c r="G583" s="45"/>
      <c r="H583" s="45"/>
      <c r="I583">
        <f t="shared" si="69"/>
        <v>1983</v>
      </c>
      <c r="J583">
        <f t="shared" si="70"/>
        <v>2006</v>
      </c>
      <c r="K583" s="2" t="str">
        <f t="shared" si="71"/>
        <v>-</v>
      </c>
      <c r="Y583">
        <v>1983</v>
      </c>
      <c r="Z583">
        <v>1984</v>
      </c>
      <c r="AA583">
        <v>1985</v>
      </c>
      <c r="AB583">
        <v>1986</v>
      </c>
      <c r="AC583">
        <v>1987</v>
      </c>
      <c r="AD583">
        <v>1988</v>
      </c>
      <c r="AE583">
        <v>1989</v>
      </c>
      <c r="AF583">
        <v>1990</v>
      </c>
      <c r="AG583">
        <v>1991</v>
      </c>
      <c r="AH583">
        <v>1992</v>
      </c>
      <c r="AI583">
        <v>1993</v>
      </c>
      <c r="AJ583">
        <v>1994</v>
      </c>
      <c r="AK583">
        <v>1995</v>
      </c>
      <c r="AL583">
        <v>1996</v>
      </c>
      <c r="AM583">
        <v>1997</v>
      </c>
      <c r="AN583">
        <v>1998</v>
      </c>
      <c r="AO583">
        <v>1999</v>
      </c>
      <c r="AP583">
        <v>2000</v>
      </c>
      <c r="AQ583">
        <v>2001</v>
      </c>
      <c r="AR583">
        <v>2002</v>
      </c>
      <c r="AS583">
        <v>2003</v>
      </c>
      <c r="AT583">
        <v>2004</v>
      </c>
      <c r="AU583">
        <v>2005</v>
      </c>
      <c r="AV583">
        <v>2006</v>
      </c>
    </row>
    <row r="584" spans="1:63" ht="15" customHeight="1" x14ac:dyDescent="0.25">
      <c r="C584" s="63"/>
      <c r="E584" s="45"/>
      <c r="G584" s="45"/>
      <c r="H584" s="45"/>
    </row>
    <row r="585" spans="1:63" ht="15" customHeight="1" x14ac:dyDescent="0.25">
      <c r="A585" t="s">
        <v>1237</v>
      </c>
      <c r="B585" s="1" t="str">
        <f>A585&amp;MIN(I585:I588)&amp;"(-"&amp;MAX(J585:J588)&amp;")"</f>
        <v>FAFA1980(-2007)</v>
      </c>
      <c r="C585" s="77"/>
      <c r="D585" t="s">
        <v>112</v>
      </c>
      <c r="E585" s="45" t="s">
        <v>113</v>
      </c>
      <c r="G585" s="45" t="s">
        <v>113</v>
      </c>
      <c r="H585" s="45" t="s">
        <v>1562</v>
      </c>
      <c r="I585">
        <f>MIN(L585:BT585)</f>
        <v>1980</v>
      </c>
      <c r="J585">
        <f>MAX(L585:BT585)</f>
        <v>2007</v>
      </c>
      <c r="K585" s="2" t="str">
        <f>IF(J585-I585+1-COUNTA(L585:BT585)=0, "-", "Yes")</f>
        <v>-</v>
      </c>
      <c r="V585">
        <v>1980</v>
      </c>
      <c r="W585">
        <v>1981</v>
      </c>
      <c r="X585">
        <v>1982</v>
      </c>
      <c r="Y585">
        <v>1983</v>
      </c>
      <c r="Z585">
        <v>1984</v>
      </c>
      <c r="AA585">
        <v>1985</v>
      </c>
      <c r="AB585">
        <v>1986</v>
      </c>
      <c r="AC585">
        <v>1987</v>
      </c>
      <c r="AD585">
        <v>1988</v>
      </c>
      <c r="AE585">
        <v>1989</v>
      </c>
      <c r="AF585">
        <v>1990</v>
      </c>
      <c r="AG585">
        <v>1991</v>
      </c>
      <c r="AH585">
        <v>1992</v>
      </c>
      <c r="AI585">
        <v>1993</v>
      </c>
      <c r="AJ585">
        <v>1994</v>
      </c>
      <c r="AK585">
        <v>1995</v>
      </c>
      <c r="AL585">
        <v>1996</v>
      </c>
      <c r="AM585">
        <v>1997</v>
      </c>
      <c r="AN585">
        <v>1998</v>
      </c>
      <c r="AO585">
        <v>1999</v>
      </c>
      <c r="AP585">
        <v>2000</v>
      </c>
      <c r="AQ585">
        <v>2001</v>
      </c>
      <c r="AR585">
        <v>2002</v>
      </c>
      <c r="AS585">
        <v>2003</v>
      </c>
      <c r="AT585">
        <v>2004</v>
      </c>
      <c r="AU585">
        <v>2005</v>
      </c>
      <c r="AV585">
        <v>2006</v>
      </c>
      <c r="AW585">
        <v>2007</v>
      </c>
    </row>
    <row r="586" spans="1:63" ht="15" customHeight="1" x14ac:dyDescent="0.25">
      <c r="A586" t="s">
        <v>1237</v>
      </c>
      <c r="C586" s="77"/>
      <c r="D586" t="s">
        <v>114</v>
      </c>
      <c r="E586" s="45" t="s">
        <v>115</v>
      </c>
      <c r="G586" s="45" t="s">
        <v>1563</v>
      </c>
      <c r="H586" s="45" t="s">
        <v>1564</v>
      </c>
      <c r="I586">
        <f>MIN(L586:BT586)</f>
        <v>1980</v>
      </c>
      <c r="J586">
        <f>MAX(L586:BT586)</f>
        <v>2007</v>
      </c>
      <c r="K586" s="2" t="str">
        <f>IF(J586-I586+1-COUNTA(L586:BT586)=0, "-", "Yes")</f>
        <v>-</v>
      </c>
      <c r="V586">
        <v>1980</v>
      </c>
      <c r="W586">
        <v>1981</v>
      </c>
      <c r="X586">
        <v>1982</v>
      </c>
      <c r="Y586">
        <v>1983</v>
      </c>
      <c r="Z586">
        <v>1984</v>
      </c>
      <c r="AA586">
        <v>1985</v>
      </c>
      <c r="AB586">
        <v>1986</v>
      </c>
      <c r="AC586">
        <v>1987</v>
      </c>
      <c r="AD586">
        <v>1988</v>
      </c>
      <c r="AE586">
        <v>1989</v>
      </c>
      <c r="AF586">
        <v>1990</v>
      </c>
      <c r="AG586">
        <v>1991</v>
      </c>
      <c r="AH586">
        <v>1992</v>
      </c>
      <c r="AI586">
        <v>1993</v>
      </c>
      <c r="AJ586">
        <v>1994</v>
      </c>
      <c r="AK586">
        <v>1995</v>
      </c>
      <c r="AL586">
        <v>1996</v>
      </c>
      <c r="AM586">
        <v>1997</v>
      </c>
      <c r="AN586">
        <v>1998</v>
      </c>
      <c r="AO586">
        <v>1999</v>
      </c>
      <c r="AP586">
        <v>2000</v>
      </c>
      <c r="AQ586">
        <v>2001</v>
      </c>
      <c r="AR586">
        <v>2002</v>
      </c>
      <c r="AS586">
        <v>2003</v>
      </c>
      <c r="AT586">
        <v>2004</v>
      </c>
      <c r="AU586">
        <v>2005</v>
      </c>
      <c r="AV586">
        <v>2006</v>
      </c>
      <c r="AW586">
        <v>2007</v>
      </c>
    </row>
    <row r="587" spans="1:63" ht="15" customHeight="1" x14ac:dyDescent="0.25">
      <c r="A587" t="s">
        <v>1237</v>
      </c>
      <c r="C587" s="77"/>
      <c r="D587" t="s">
        <v>116</v>
      </c>
      <c r="E587" s="45" t="s">
        <v>12</v>
      </c>
      <c r="F587" s="7" t="s">
        <v>1303</v>
      </c>
      <c r="G587" s="45" t="s">
        <v>1565</v>
      </c>
      <c r="H587" s="45" t="s">
        <v>1566</v>
      </c>
      <c r="I587">
        <f>MIN(L587:BT587)</f>
        <v>1980</v>
      </c>
      <c r="J587">
        <f>MAX(L587:BT587)</f>
        <v>2007</v>
      </c>
      <c r="K587" s="2" t="str">
        <f>IF(J587-I587+1-COUNTA(L587:BT587)=0, "-", "Yes")</f>
        <v>-</v>
      </c>
      <c r="V587">
        <v>1980</v>
      </c>
      <c r="W587">
        <v>1981</v>
      </c>
      <c r="X587">
        <v>1982</v>
      </c>
      <c r="Y587">
        <v>1983</v>
      </c>
      <c r="Z587">
        <v>1984</v>
      </c>
      <c r="AA587">
        <v>1985</v>
      </c>
      <c r="AB587">
        <v>1986</v>
      </c>
      <c r="AC587">
        <v>1987</v>
      </c>
      <c r="AD587">
        <v>1988</v>
      </c>
      <c r="AE587">
        <v>1989</v>
      </c>
      <c r="AF587">
        <v>1990</v>
      </c>
      <c r="AG587">
        <v>1991</v>
      </c>
      <c r="AH587">
        <v>1992</v>
      </c>
      <c r="AI587">
        <v>1993</v>
      </c>
      <c r="AJ587">
        <v>1994</v>
      </c>
      <c r="AK587">
        <v>1995</v>
      </c>
      <c r="AL587">
        <v>1996</v>
      </c>
      <c r="AM587">
        <v>1997</v>
      </c>
      <c r="AN587">
        <v>1998</v>
      </c>
      <c r="AO587">
        <v>1999</v>
      </c>
      <c r="AP587">
        <v>2000</v>
      </c>
      <c r="AQ587">
        <v>2001</v>
      </c>
      <c r="AR587">
        <v>2002</v>
      </c>
      <c r="AS587">
        <v>2003</v>
      </c>
      <c r="AT587">
        <v>2004</v>
      </c>
      <c r="AU587">
        <v>2005</v>
      </c>
      <c r="AV587">
        <v>2006</v>
      </c>
      <c r="AW587">
        <v>2007</v>
      </c>
    </row>
    <row r="588" spans="1:63" ht="15" customHeight="1" x14ac:dyDescent="0.25">
      <c r="A588" t="s">
        <v>1237</v>
      </c>
      <c r="C588" s="77"/>
      <c r="D588" t="s">
        <v>21</v>
      </c>
      <c r="E588" s="45" t="s">
        <v>12</v>
      </c>
      <c r="F588" s="7" t="s">
        <v>1303</v>
      </c>
      <c r="G588" s="45" t="s">
        <v>733</v>
      </c>
      <c r="H588" s="45" t="s">
        <v>1533</v>
      </c>
      <c r="I588">
        <f>MIN(L588:BT588)</f>
        <v>1980</v>
      </c>
      <c r="J588">
        <f>MAX(L588:BT588)</f>
        <v>2007</v>
      </c>
      <c r="K588" s="2" t="str">
        <f>IF(J588-I588+1-COUNTA(L588:BT588)=0, "-", "Yes")</f>
        <v>-</v>
      </c>
      <c r="V588">
        <v>1980</v>
      </c>
      <c r="W588">
        <v>1981</v>
      </c>
      <c r="X588">
        <v>1982</v>
      </c>
      <c r="Y588">
        <v>1983</v>
      </c>
      <c r="Z588">
        <v>1984</v>
      </c>
      <c r="AA588">
        <v>1985</v>
      </c>
      <c r="AB588">
        <v>1986</v>
      </c>
      <c r="AC588">
        <v>1987</v>
      </c>
      <c r="AD588">
        <v>1988</v>
      </c>
      <c r="AE588">
        <v>1989</v>
      </c>
      <c r="AF588">
        <v>1990</v>
      </c>
      <c r="AG588">
        <v>1991</v>
      </c>
      <c r="AH588">
        <v>1992</v>
      </c>
      <c r="AI588">
        <v>1993</v>
      </c>
      <c r="AJ588">
        <v>1994</v>
      </c>
      <c r="AK588">
        <v>1995</v>
      </c>
      <c r="AL588">
        <v>1996</v>
      </c>
      <c r="AM588">
        <v>1997</v>
      </c>
      <c r="AN588">
        <v>1998</v>
      </c>
      <c r="AO588">
        <v>1999</v>
      </c>
      <c r="AP588">
        <v>2000</v>
      </c>
      <c r="AQ588">
        <v>2001</v>
      </c>
      <c r="AR588">
        <v>2002</v>
      </c>
      <c r="AS588">
        <v>2003</v>
      </c>
      <c r="AT588">
        <v>2004</v>
      </c>
      <c r="AU588">
        <v>2005</v>
      </c>
      <c r="AV588">
        <v>2006</v>
      </c>
      <c r="AW588">
        <v>2007</v>
      </c>
    </row>
    <row r="589" spans="1:63" ht="15" customHeight="1" x14ac:dyDescent="0.25">
      <c r="C589" s="63"/>
      <c r="E589" s="45"/>
      <c r="G589" s="45"/>
      <c r="H589" s="45"/>
    </row>
    <row r="590" spans="1:63" ht="15" customHeight="1" x14ac:dyDescent="0.25">
      <c r="A590" t="s">
        <v>1238</v>
      </c>
      <c r="B590" s="1" t="str">
        <f>A590&amp;MIN(I590:I595)&amp;"(-"&amp;MAX(J590:J595)&amp;")"</f>
        <v>FAHU1980(-2007)</v>
      </c>
      <c r="C590" s="77"/>
      <c r="D590" t="s">
        <v>117</v>
      </c>
      <c r="E590" s="45" t="s">
        <v>118</v>
      </c>
      <c r="G590" s="45" t="s">
        <v>118</v>
      </c>
      <c r="H590" s="45" t="s">
        <v>1568</v>
      </c>
      <c r="I590">
        <f t="shared" ref="I590:I595" si="72">MIN(L590:BT590)</f>
        <v>1980</v>
      </c>
      <c r="J590">
        <f t="shared" ref="J590:J595" si="73">MAX(L590:BT590)</f>
        <v>2007</v>
      </c>
      <c r="K590" s="2" t="str">
        <f t="shared" ref="K590:K595" si="74">IF(J590-I590+1-COUNTA(L590:BT590)=0, "-", "Yes")</f>
        <v>-</v>
      </c>
      <c r="V590">
        <v>1980</v>
      </c>
      <c r="W590">
        <v>1981</v>
      </c>
      <c r="X590">
        <v>1982</v>
      </c>
      <c r="Y590">
        <v>1983</v>
      </c>
      <c r="Z590">
        <v>1984</v>
      </c>
      <c r="AA590">
        <v>1985</v>
      </c>
      <c r="AB590">
        <v>1986</v>
      </c>
      <c r="AC590">
        <v>1987</v>
      </c>
      <c r="AD590">
        <v>1988</v>
      </c>
      <c r="AE590">
        <v>1989</v>
      </c>
      <c r="AF590">
        <v>1990</v>
      </c>
      <c r="AG590">
        <v>1991</v>
      </c>
      <c r="AH590">
        <v>1992</v>
      </c>
      <c r="AI590">
        <v>1993</v>
      </c>
      <c r="AJ590">
        <v>1994</v>
      </c>
      <c r="AK590">
        <v>1995</v>
      </c>
      <c r="AL590">
        <v>1996</v>
      </c>
      <c r="AM590">
        <v>1997</v>
      </c>
      <c r="AN590">
        <v>1998</v>
      </c>
      <c r="AO590">
        <v>1999</v>
      </c>
      <c r="AP590">
        <v>2000</v>
      </c>
      <c r="AQ590">
        <v>2001</v>
      </c>
      <c r="AR590">
        <v>2002</v>
      </c>
      <c r="AS590">
        <v>2003</v>
      </c>
      <c r="AT590">
        <v>2004</v>
      </c>
      <c r="AU590">
        <v>2005</v>
      </c>
      <c r="AV590">
        <v>2006</v>
      </c>
      <c r="AW590">
        <v>2007</v>
      </c>
    </row>
    <row r="591" spans="1:63" ht="15" customHeight="1" x14ac:dyDescent="0.25">
      <c r="A591" t="s">
        <v>1238</v>
      </c>
      <c r="C591" s="77"/>
      <c r="D591" t="s">
        <v>119</v>
      </c>
      <c r="E591" s="45" t="s">
        <v>120</v>
      </c>
      <c r="G591" s="45" t="s">
        <v>120</v>
      </c>
      <c r="H591" s="45" t="s">
        <v>1569</v>
      </c>
      <c r="I591">
        <f t="shared" si="72"/>
        <v>1980</v>
      </c>
      <c r="J591">
        <f t="shared" si="73"/>
        <v>2007</v>
      </c>
      <c r="K591" s="2" t="str">
        <f t="shared" si="74"/>
        <v>-</v>
      </c>
      <c r="V591">
        <v>1980</v>
      </c>
      <c r="W591">
        <v>1981</v>
      </c>
      <c r="X591">
        <v>1982</v>
      </c>
      <c r="Y591">
        <v>1983</v>
      </c>
      <c r="Z591">
        <v>1984</v>
      </c>
      <c r="AA591">
        <v>1985</v>
      </c>
      <c r="AB591">
        <v>1986</v>
      </c>
      <c r="AC591">
        <v>1987</v>
      </c>
      <c r="AD591">
        <v>1988</v>
      </c>
      <c r="AE591">
        <v>1989</v>
      </c>
      <c r="AF591">
        <v>1990</v>
      </c>
      <c r="AG591">
        <v>1991</v>
      </c>
      <c r="AH591">
        <v>1992</v>
      </c>
      <c r="AI591">
        <v>1993</v>
      </c>
      <c r="AJ591">
        <v>1994</v>
      </c>
      <c r="AK591">
        <v>1995</v>
      </c>
      <c r="AL591">
        <v>1996</v>
      </c>
      <c r="AM591">
        <v>1997</v>
      </c>
      <c r="AN591">
        <v>1998</v>
      </c>
      <c r="AO591">
        <v>1999</v>
      </c>
      <c r="AP591">
        <v>2000</v>
      </c>
      <c r="AQ591">
        <v>2001</v>
      </c>
      <c r="AR591">
        <v>2002</v>
      </c>
      <c r="AS591">
        <v>2003</v>
      </c>
      <c r="AT591">
        <v>2004</v>
      </c>
      <c r="AU591">
        <v>2005</v>
      </c>
      <c r="AV591">
        <v>2006</v>
      </c>
      <c r="AW591">
        <v>2007</v>
      </c>
    </row>
    <row r="592" spans="1:63" ht="15" customHeight="1" x14ac:dyDescent="0.25">
      <c r="A592" t="s">
        <v>1238</v>
      </c>
      <c r="C592" s="77"/>
      <c r="D592" t="s">
        <v>33</v>
      </c>
      <c r="E592" s="45" t="s">
        <v>121</v>
      </c>
      <c r="F592" s="7" t="s">
        <v>1303</v>
      </c>
      <c r="G592" s="45" t="s">
        <v>1570</v>
      </c>
      <c r="H592" s="45" t="s">
        <v>1571</v>
      </c>
      <c r="I592">
        <f t="shared" si="72"/>
        <v>1980</v>
      </c>
      <c r="J592">
        <f t="shared" si="73"/>
        <v>2007</v>
      </c>
      <c r="K592" s="2" t="str">
        <f t="shared" si="74"/>
        <v>-</v>
      </c>
      <c r="V592">
        <v>1980</v>
      </c>
      <c r="W592">
        <v>1981</v>
      </c>
      <c r="X592">
        <v>1982</v>
      </c>
      <c r="Y592">
        <v>1983</v>
      </c>
      <c r="Z592">
        <v>1984</v>
      </c>
      <c r="AA592">
        <v>1985</v>
      </c>
      <c r="AB592">
        <v>1986</v>
      </c>
      <c r="AC592">
        <v>1987</v>
      </c>
      <c r="AD592">
        <v>1988</v>
      </c>
      <c r="AE592">
        <v>1989</v>
      </c>
      <c r="AF592">
        <v>1990</v>
      </c>
      <c r="AG592">
        <v>1991</v>
      </c>
      <c r="AH592">
        <v>1992</v>
      </c>
      <c r="AI592">
        <v>1993</v>
      </c>
      <c r="AJ592">
        <v>1994</v>
      </c>
      <c r="AK592">
        <v>1995</v>
      </c>
      <c r="AL592">
        <v>1996</v>
      </c>
      <c r="AM592">
        <v>1997</v>
      </c>
      <c r="AN592">
        <v>1998</v>
      </c>
      <c r="AO592">
        <v>1999</v>
      </c>
      <c r="AP592">
        <v>2000</v>
      </c>
      <c r="AQ592">
        <v>2001</v>
      </c>
      <c r="AR592">
        <v>2002</v>
      </c>
      <c r="AS592">
        <v>2003</v>
      </c>
      <c r="AT592">
        <v>2004</v>
      </c>
      <c r="AU592">
        <v>2005</v>
      </c>
      <c r="AV592">
        <v>2006</v>
      </c>
      <c r="AW592">
        <v>2007</v>
      </c>
    </row>
    <row r="593" spans="1:65" ht="15" customHeight="1" x14ac:dyDescent="0.25">
      <c r="A593" t="s">
        <v>1238</v>
      </c>
      <c r="C593" s="77"/>
      <c r="D593" t="s">
        <v>45</v>
      </c>
      <c r="E593" s="45" t="s">
        <v>46</v>
      </c>
      <c r="G593" s="45" t="s">
        <v>46</v>
      </c>
      <c r="H593" s="45" t="s">
        <v>1554</v>
      </c>
      <c r="I593">
        <f t="shared" si="72"/>
        <v>1980</v>
      </c>
      <c r="J593">
        <f t="shared" si="73"/>
        <v>2007</v>
      </c>
      <c r="K593" s="2" t="str">
        <f t="shared" si="74"/>
        <v>-</v>
      </c>
      <c r="V593">
        <v>1980</v>
      </c>
      <c r="W593">
        <v>1981</v>
      </c>
      <c r="X593">
        <v>1982</v>
      </c>
      <c r="Y593">
        <v>1983</v>
      </c>
      <c r="Z593">
        <v>1984</v>
      </c>
      <c r="AA593">
        <v>1985</v>
      </c>
      <c r="AB593">
        <v>1986</v>
      </c>
      <c r="AC593">
        <v>1987</v>
      </c>
      <c r="AD593">
        <v>1988</v>
      </c>
      <c r="AE593">
        <v>1989</v>
      </c>
      <c r="AF593">
        <v>1990</v>
      </c>
      <c r="AG593">
        <v>1991</v>
      </c>
      <c r="AH593">
        <v>1992</v>
      </c>
      <c r="AI593">
        <v>1993</v>
      </c>
      <c r="AJ593">
        <v>1994</v>
      </c>
      <c r="AK593">
        <v>1995</v>
      </c>
      <c r="AL593">
        <v>1996</v>
      </c>
      <c r="AM593">
        <v>1997</v>
      </c>
      <c r="AN593">
        <v>1998</v>
      </c>
      <c r="AO593">
        <v>1999</v>
      </c>
      <c r="AP593">
        <v>2000</v>
      </c>
      <c r="AQ593">
        <v>2001</v>
      </c>
      <c r="AR593">
        <v>2002</v>
      </c>
      <c r="AS593">
        <v>2003</v>
      </c>
      <c r="AT593">
        <v>2004</v>
      </c>
      <c r="AU593">
        <v>2005</v>
      </c>
      <c r="AV593">
        <v>2006</v>
      </c>
      <c r="AW593">
        <v>2007</v>
      </c>
    </row>
    <row r="594" spans="1:65" ht="15" customHeight="1" x14ac:dyDescent="0.25">
      <c r="A594" t="s">
        <v>1238</v>
      </c>
      <c r="C594" s="77"/>
      <c r="D594" t="s">
        <v>47</v>
      </c>
      <c r="E594" s="45" t="s">
        <v>59</v>
      </c>
      <c r="G594" s="45" t="s">
        <v>59</v>
      </c>
      <c r="H594" s="45" t="s">
        <v>1558</v>
      </c>
      <c r="I594">
        <f t="shared" si="72"/>
        <v>1980</v>
      </c>
      <c r="J594">
        <f t="shared" si="73"/>
        <v>2007</v>
      </c>
      <c r="K594" s="2" t="str">
        <f t="shared" si="74"/>
        <v>-</v>
      </c>
      <c r="V594">
        <v>1980</v>
      </c>
      <c r="W594">
        <v>1981</v>
      </c>
      <c r="X594">
        <v>1982</v>
      </c>
      <c r="Y594">
        <v>1983</v>
      </c>
      <c r="Z594">
        <v>1984</v>
      </c>
      <c r="AA594">
        <v>1985</v>
      </c>
      <c r="AB594">
        <v>1986</v>
      </c>
      <c r="AC594">
        <v>1987</v>
      </c>
      <c r="AD594">
        <v>1988</v>
      </c>
      <c r="AE594">
        <v>1989</v>
      </c>
      <c r="AF594">
        <v>1990</v>
      </c>
      <c r="AG594">
        <v>1991</v>
      </c>
      <c r="AH594">
        <v>1992</v>
      </c>
      <c r="AI594">
        <v>1993</v>
      </c>
      <c r="AJ594">
        <v>1994</v>
      </c>
      <c r="AK594">
        <v>1995</v>
      </c>
      <c r="AL594">
        <v>1996</v>
      </c>
      <c r="AM594">
        <v>1997</v>
      </c>
      <c r="AN594">
        <v>1998</v>
      </c>
      <c r="AO594">
        <v>1999</v>
      </c>
      <c r="AP594">
        <v>2000</v>
      </c>
      <c r="AQ594">
        <v>2001</v>
      </c>
      <c r="AR594">
        <v>2002</v>
      </c>
      <c r="AS594">
        <v>2003</v>
      </c>
      <c r="AT594">
        <v>2004</v>
      </c>
      <c r="AU594">
        <v>2005</v>
      </c>
      <c r="AV594">
        <v>2006</v>
      </c>
      <c r="AW594">
        <v>2007</v>
      </c>
    </row>
    <row r="595" spans="1:65" ht="15" customHeight="1" x14ac:dyDescent="0.25">
      <c r="A595" t="s">
        <v>1238</v>
      </c>
      <c r="C595" s="77"/>
      <c r="D595" t="s">
        <v>21</v>
      </c>
      <c r="E595" s="45" t="s">
        <v>1567</v>
      </c>
      <c r="F595" s="7" t="s">
        <v>1303</v>
      </c>
      <c r="G595" s="45" t="s">
        <v>733</v>
      </c>
      <c r="H595" s="45" t="s">
        <v>1533</v>
      </c>
      <c r="I595">
        <f t="shared" si="72"/>
        <v>1980</v>
      </c>
      <c r="J595">
        <f t="shared" si="73"/>
        <v>2007</v>
      </c>
      <c r="K595" s="2" t="str">
        <f t="shared" si="74"/>
        <v>-</v>
      </c>
      <c r="V595">
        <v>1980</v>
      </c>
      <c r="W595">
        <v>1981</v>
      </c>
      <c r="X595">
        <v>1982</v>
      </c>
      <c r="Y595">
        <v>1983</v>
      </c>
      <c r="Z595">
        <v>1984</v>
      </c>
      <c r="AA595">
        <v>1985</v>
      </c>
      <c r="AB595">
        <v>1986</v>
      </c>
      <c r="AC595">
        <v>1987</v>
      </c>
      <c r="AD595">
        <v>1988</v>
      </c>
      <c r="AE595">
        <v>1989</v>
      </c>
      <c r="AF595">
        <v>1990</v>
      </c>
      <c r="AG595">
        <v>1991</v>
      </c>
      <c r="AH595">
        <v>1992</v>
      </c>
      <c r="AI595">
        <v>1993</v>
      </c>
      <c r="AJ595">
        <v>1994</v>
      </c>
      <c r="AK595">
        <v>1995</v>
      </c>
      <c r="AL595">
        <v>1996</v>
      </c>
      <c r="AM595">
        <v>1997</v>
      </c>
      <c r="AN595">
        <v>1998</v>
      </c>
      <c r="AO595">
        <v>1999</v>
      </c>
      <c r="AP595">
        <v>2000</v>
      </c>
      <c r="AQ595">
        <v>2001</v>
      </c>
      <c r="AR595">
        <v>2002</v>
      </c>
      <c r="AS595">
        <v>2003</v>
      </c>
      <c r="AT595">
        <v>2004</v>
      </c>
      <c r="AU595">
        <v>2005</v>
      </c>
      <c r="AV595">
        <v>2006</v>
      </c>
      <c r="AW595">
        <v>2007</v>
      </c>
    </row>
    <row r="596" spans="1:65" ht="15" customHeight="1" x14ac:dyDescent="0.25">
      <c r="C596" s="63"/>
      <c r="E596" s="45"/>
      <c r="G596" s="45"/>
      <c r="H596" s="45"/>
    </row>
    <row r="597" spans="1:65" ht="15" customHeight="1" x14ac:dyDescent="0.25">
      <c r="A597" t="s">
        <v>1239</v>
      </c>
      <c r="B597" s="1" t="str">
        <f>A597&amp;MIN(I597:I621)&amp;"(-"&amp;MAX(J597:J621)&amp;")"</f>
        <v>FAIK1987(-2023)</v>
      </c>
      <c r="C597" s="77"/>
      <c r="D597" t="s">
        <v>2088</v>
      </c>
      <c r="E597" s="45" t="s">
        <v>2092</v>
      </c>
      <c r="G597" s="45" t="s">
        <v>2092</v>
      </c>
      <c r="H597" s="45" t="s">
        <v>2093</v>
      </c>
      <c r="I597">
        <f>MIN(L597:BT597)</f>
        <v>1987</v>
      </c>
      <c r="J597">
        <f>MAX(L597:BT597)</f>
        <v>2023</v>
      </c>
      <c r="K597" s="2" t="str">
        <f>IF(J597-I597+1-COUNTA(L597:BT597)=0, "-", "Yes")</f>
        <v>-</v>
      </c>
      <c r="AC597">
        <v>1987</v>
      </c>
      <c r="AD597">
        <v>1988</v>
      </c>
      <c r="AE597">
        <v>1989</v>
      </c>
      <c r="AF597">
        <v>1990</v>
      </c>
      <c r="AG597">
        <v>1991</v>
      </c>
      <c r="AH597">
        <v>1992</v>
      </c>
      <c r="AI597">
        <v>1993</v>
      </c>
      <c r="AJ597">
        <v>1994</v>
      </c>
      <c r="AK597">
        <v>1995</v>
      </c>
      <c r="AL597">
        <v>1996</v>
      </c>
      <c r="AM597">
        <v>1997</v>
      </c>
      <c r="AN597">
        <v>1998</v>
      </c>
      <c r="AO597">
        <v>1999</v>
      </c>
      <c r="AP597">
        <v>2000</v>
      </c>
      <c r="AQ597">
        <v>2001</v>
      </c>
      <c r="AR597">
        <v>2002</v>
      </c>
      <c r="AS597">
        <v>2003</v>
      </c>
      <c r="AT597">
        <v>2004</v>
      </c>
      <c r="AU597">
        <v>2005</v>
      </c>
      <c r="AV597">
        <v>2006</v>
      </c>
      <c r="AW597">
        <v>2007</v>
      </c>
      <c r="AX597">
        <v>2008</v>
      </c>
      <c r="AY597">
        <v>2009</v>
      </c>
      <c r="AZ597">
        <v>2010</v>
      </c>
      <c r="BA597">
        <v>2011</v>
      </c>
      <c r="BB597">
        <v>2012</v>
      </c>
      <c r="BC597">
        <v>2013</v>
      </c>
      <c r="BD597">
        <v>2014</v>
      </c>
      <c r="BE597">
        <v>2015</v>
      </c>
      <c r="BF597">
        <v>2016</v>
      </c>
      <c r="BG597">
        <v>2017</v>
      </c>
      <c r="BH597">
        <v>2018</v>
      </c>
      <c r="BI597">
        <v>2019</v>
      </c>
      <c r="BJ597">
        <v>2020</v>
      </c>
      <c r="BK597">
        <v>2021</v>
      </c>
      <c r="BL597">
        <v>2022</v>
      </c>
      <c r="BM597">
        <v>2023</v>
      </c>
    </row>
    <row r="598" spans="1:65" ht="15" customHeight="1" x14ac:dyDescent="0.25">
      <c r="A598" t="s">
        <v>1239</v>
      </c>
      <c r="B598" s="1"/>
      <c r="C598" s="77"/>
      <c r="D598" t="s">
        <v>2708</v>
      </c>
      <c r="E598" s="47" t="s">
        <v>2725</v>
      </c>
      <c r="G598" s="45"/>
      <c r="H598" s="45"/>
      <c r="I598">
        <f t="shared" ref="I598:I623" si="75">MIN(L598:BT598)</f>
        <v>1987</v>
      </c>
      <c r="J598">
        <f t="shared" ref="J598:J623" si="76">MAX(L598:BT598)</f>
        <v>2023</v>
      </c>
      <c r="K598" s="2" t="str">
        <f t="shared" ref="K598:K625" si="77">IF(J598-I598+1-COUNTA(L598:BT598)=0, "-", "Yes")</f>
        <v>-</v>
      </c>
      <c r="AC598">
        <v>1987</v>
      </c>
      <c r="AD598">
        <v>1988</v>
      </c>
      <c r="AE598">
        <v>1989</v>
      </c>
      <c r="AF598">
        <v>1990</v>
      </c>
      <c r="AG598">
        <v>1991</v>
      </c>
      <c r="AH598">
        <v>1992</v>
      </c>
      <c r="AI598">
        <v>1993</v>
      </c>
      <c r="AJ598">
        <v>1994</v>
      </c>
      <c r="AK598">
        <v>1995</v>
      </c>
      <c r="AL598">
        <v>1996</v>
      </c>
      <c r="AM598">
        <v>1997</v>
      </c>
      <c r="AN598">
        <v>1998</v>
      </c>
      <c r="AO598">
        <v>1999</v>
      </c>
      <c r="AP598">
        <v>2000</v>
      </c>
      <c r="AQ598">
        <v>2001</v>
      </c>
      <c r="AR598">
        <v>2002</v>
      </c>
      <c r="AS598">
        <v>2003</v>
      </c>
      <c r="AT598">
        <v>2004</v>
      </c>
      <c r="AU598">
        <v>2005</v>
      </c>
      <c r="AV598">
        <v>2006</v>
      </c>
      <c r="AW598">
        <v>2007</v>
      </c>
      <c r="AX598">
        <v>2008</v>
      </c>
      <c r="AY598">
        <v>2009</v>
      </c>
      <c r="AZ598">
        <v>2010</v>
      </c>
      <c r="BA598">
        <v>2011</v>
      </c>
      <c r="BB598">
        <v>2012</v>
      </c>
      <c r="BC598">
        <v>2013</v>
      </c>
      <c r="BD598">
        <v>2014</v>
      </c>
      <c r="BE598">
        <v>2015</v>
      </c>
      <c r="BF598">
        <v>2016</v>
      </c>
      <c r="BG598">
        <v>2017</v>
      </c>
      <c r="BH598">
        <v>2018</v>
      </c>
      <c r="BI598">
        <v>2019</v>
      </c>
      <c r="BJ598">
        <v>2020</v>
      </c>
      <c r="BK598">
        <v>2021</v>
      </c>
      <c r="BL598">
        <v>2022</v>
      </c>
      <c r="BM598">
        <v>2023</v>
      </c>
    </row>
    <row r="599" spans="1:65" ht="15" customHeight="1" x14ac:dyDescent="0.25">
      <c r="A599" t="s">
        <v>1239</v>
      </c>
      <c r="C599" s="77"/>
      <c r="D599" t="s">
        <v>2709</v>
      </c>
      <c r="E599" s="47" t="s">
        <v>2726</v>
      </c>
      <c r="G599" s="45"/>
      <c r="H599" s="45"/>
      <c r="I599">
        <f t="shared" si="75"/>
        <v>1987</v>
      </c>
      <c r="J599">
        <f t="shared" si="76"/>
        <v>2023</v>
      </c>
      <c r="K599" s="2" t="str">
        <f t="shared" si="77"/>
        <v>-</v>
      </c>
      <c r="AC599">
        <v>1987</v>
      </c>
      <c r="AD599">
        <v>1988</v>
      </c>
      <c r="AE599">
        <v>1989</v>
      </c>
      <c r="AF599">
        <v>1990</v>
      </c>
      <c r="AG599">
        <v>1991</v>
      </c>
      <c r="AH599">
        <v>1992</v>
      </c>
      <c r="AI599">
        <v>1993</v>
      </c>
      <c r="AJ599">
        <v>1994</v>
      </c>
      <c r="AK599">
        <v>1995</v>
      </c>
      <c r="AL599">
        <v>1996</v>
      </c>
      <c r="AM599">
        <v>1997</v>
      </c>
      <c r="AN599">
        <v>1998</v>
      </c>
      <c r="AO599">
        <v>1999</v>
      </c>
      <c r="AP599">
        <v>2000</v>
      </c>
      <c r="AQ599">
        <v>2001</v>
      </c>
      <c r="AR599">
        <v>2002</v>
      </c>
      <c r="AS599">
        <v>2003</v>
      </c>
      <c r="AT599">
        <v>2004</v>
      </c>
      <c r="AU599">
        <v>2005</v>
      </c>
      <c r="AV599">
        <v>2006</v>
      </c>
      <c r="AW599">
        <v>2007</v>
      </c>
      <c r="AX599">
        <v>2008</v>
      </c>
      <c r="AY599">
        <v>2009</v>
      </c>
      <c r="AZ599">
        <v>2010</v>
      </c>
      <c r="BA599">
        <v>2011</v>
      </c>
      <c r="BB599">
        <v>2012</v>
      </c>
      <c r="BC599">
        <v>2013</v>
      </c>
      <c r="BD599">
        <v>2014</v>
      </c>
      <c r="BE599">
        <v>2015</v>
      </c>
      <c r="BF599">
        <v>2016</v>
      </c>
      <c r="BG599">
        <v>2017</v>
      </c>
      <c r="BH599">
        <v>2018</v>
      </c>
      <c r="BI599">
        <v>2019</v>
      </c>
      <c r="BJ599">
        <v>2020</v>
      </c>
      <c r="BK599">
        <v>2021</v>
      </c>
      <c r="BL599">
        <v>2022</v>
      </c>
      <c r="BM599">
        <v>2023</v>
      </c>
    </row>
    <row r="600" spans="1:65" ht="15" customHeight="1" x14ac:dyDescent="0.25">
      <c r="A600" t="s">
        <v>1239</v>
      </c>
      <c r="C600" s="77"/>
      <c r="D600" t="s">
        <v>122</v>
      </c>
      <c r="E600" s="45" t="s">
        <v>123</v>
      </c>
      <c r="G600" s="45" t="s">
        <v>123</v>
      </c>
      <c r="H600" s="45" t="s">
        <v>1572</v>
      </c>
      <c r="I600">
        <f t="shared" si="75"/>
        <v>2000</v>
      </c>
      <c r="J600">
        <f t="shared" si="76"/>
        <v>2023</v>
      </c>
      <c r="K600" s="2" t="str">
        <f t="shared" si="77"/>
        <v>-</v>
      </c>
      <c r="AP600">
        <v>2000</v>
      </c>
      <c r="AQ600">
        <v>2001</v>
      </c>
      <c r="AR600">
        <v>2002</v>
      </c>
      <c r="AS600">
        <v>2003</v>
      </c>
      <c r="AT600">
        <v>2004</v>
      </c>
      <c r="AU600">
        <v>2005</v>
      </c>
      <c r="AV600">
        <v>2006</v>
      </c>
      <c r="AW600">
        <v>2007</v>
      </c>
      <c r="AX600">
        <v>2008</v>
      </c>
      <c r="AY600">
        <v>2009</v>
      </c>
      <c r="AZ600">
        <v>2010</v>
      </c>
      <c r="BA600">
        <v>2011</v>
      </c>
      <c r="BB600">
        <v>2012</v>
      </c>
      <c r="BC600">
        <v>2013</v>
      </c>
      <c r="BD600">
        <v>2014</v>
      </c>
      <c r="BE600">
        <v>2015</v>
      </c>
      <c r="BF600">
        <v>2016</v>
      </c>
      <c r="BG600">
        <v>2017</v>
      </c>
      <c r="BH600">
        <v>2018</v>
      </c>
      <c r="BI600">
        <v>2019</v>
      </c>
      <c r="BJ600">
        <v>2020</v>
      </c>
      <c r="BK600">
        <v>2021</v>
      </c>
      <c r="BL600">
        <v>2022</v>
      </c>
      <c r="BM600">
        <v>2023</v>
      </c>
    </row>
    <row r="601" spans="1:65" ht="15" customHeight="1" x14ac:dyDescent="0.25">
      <c r="A601" t="s">
        <v>1239</v>
      </c>
      <c r="C601" s="77"/>
      <c r="D601" t="s">
        <v>2710</v>
      </c>
      <c r="E601" s="47" t="s">
        <v>2727</v>
      </c>
      <c r="G601" s="45"/>
      <c r="H601" s="45"/>
      <c r="I601">
        <f t="shared" si="75"/>
        <v>1987</v>
      </c>
      <c r="J601">
        <f t="shared" si="76"/>
        <v>2023</v>
      </c>
      <c r="K601" s="2" t="str">
        <f t="shared" si="77"/>
        <v>-</v>
      </c>
      <c r="AC601">
        <v>1987</v>
      </c>
      <c r="AD601">
        <v>1988</v>
      </c>
      <c r="AE601">
        <v>1989</v>
      </c>
      <c r="AF601">
        <v>1990</v>
      </c>
      <c r="AG601">
        <v>1991</v>
      </c>
      <c r="AH601">
        <v>1992</v>
      </c>
      <c r="AI601">
        <v>1993</v>
      </c>
      <c r="AJ601">
        <v>1994</v>
      </c>
      <c r="AK601">
        <v>1995</v>
      </c>
      <c r="AL601">
        <v>1996</v>
      </c>
      <c r="AM601">
        <v>1997</v>
      </c>
      <c r="AN601">
        <v>1998</v>
      </c>
      <c r="AO601">
        <v>1999</v>
      </c>
      <c r="AP601">
        <v>2000</v>
      </c>
      <c r="AQ601">
        <v>2001</v>
      </c>
      <c r="AR601">
        <v>2002</v>
      </c>
      <c r="AS601">
        <v>2003</v>
      </c>
      <c r="AT601">
        <v>2004</v>
      </c>
      <c r="AU601">
        <v>2005</v>
      </c>
      <c r="AV601">
        <v>2006</v>
      </c>
      <c r="AW601">
        <v>2007</v>
      </c>
      <c r="AX601">
        <v>2008</v>
      </c>
      <c r="AY601">
        <v>2009</v>
      </c>
      <c r="AZ601">
        <v>2010</v>
      </c>
      <c r="BA601">
        <v>2011</v>
      </c>
      <c r="BB601">
        <v>2012</v>
      </c>
      <c r="BC601">
        <v>2013</v>
      </c>
      <c r="BD601">
        <v>2014</v>
      </c>
      <c r="BE601">
        <v>2015</v>
      </c>
      <c r="BF601">
        <v>2016</v>
      </c>
      <c r="BG601">
        <v>2017</v>
      </c>
      <c r="BH601">
        <v>2018</v>
      </c>
      <c r="BI601">
        <v>2019</v>
      </c>
      <c r="BJ601">
        <v>2020</v>
      </c>
      <c r="BK601">
        <v>2021</v>
      </c>
      <c r="BL601">
        <v>2022</v>
      </c>
      <c r="BM601">
        <v>2023</v>
      </c>
    </row>
    <row r="602" spans="1:65" ht="15" customHeight="1" x14ac:dyDescent="0.25">
      <c r="A602" t="s">
        <v>1239</v>
      </c>
      <c r="C602" s="77"/>
      <c r="D602" t="s">
        <v>124</v>
      </c>
      <c r="E602" s="45" t="s">
        <v>125</v>
      </c>
      <c r="G602" s="45" t="s">
        <v>125</v>
      </c>
      <c r="H602" s="45" t="s">
        <v>1573</v>
      </c>
      <c r="I602">
        <f t="shared" si="75"/>
        <v>2000</v>
      </c>
      <c r="J602">
        <f t="shared" si="76"/>
        <v>2023</v>
      </c>
      <c r="K602" s="2" t="str">
        <f t="shared" si="77"/>
        <v>-</v>
      </c>
      <c r="AP602">
        <v>2000</v>
      </c>
      <c r="AQ602">
        <v>2001</v>
      </c>
      <c r="AR602">
        <v>2002</v>
      </c>
      <c r="AS602">
        <v>2003</v>
      </c>
      <c r="AT602">
        <v>2004</v>
      </c>
      <c r="AU602">
        <v>2005</v>
      </c>
      <c r="AV602">
        <v>2006</v>
      </c>
      <c r="AW602">
        <v>2007</v>
      </c>
      <c r="AX602">
        <v>2008</v>
      </c>
      <c r="AY602">
        <v>2009</v>
      </c>
      <c r="AZ602">
        <v>2010</v>
      </c>
      <c r="BA602">
        <v>2011</v>
      </c>
      <c r="BB602">
        <v>2012</v>
      </c>
      <c r="BC602">
        <v>2013</v>
      </c>
      <c r="BD602">
        <v>2014</v>
      </c>
      <c r="BE602">
        <v>2015</v>
      </c>
      <c r="BF602">
        <v>2016</v>
      </c>
      <c r="BG602">
        <v>2017</v>
      </c>
      <c r="BH602">
        <v>2018</v>
      </c>
      <c r="BI602">
        <v>2019</v>
      </c>
      <c r="BJ602">
        <v>2020</v>
      </c>
      <c r="BK602">
        <v>2021</v>
      </c>
      <c r="BL602">
        <v>2022</v>
      </c>
      <c r="BM602">
        <v>2023</v>
      </c>
    </row>
    <row r="603" spans="1:65" ht="15" customHeight="1" x14ac:dyDescent="0.25">
      <c r="A603" t="s">
        <v>1239</v>
      </c>
      <c r="C603" s="77"/>
      <c r="D603" t="s">
        <v>126</v>
      </c>
      <c r="E603" s="45" t="s">
        <v>127</v>
      </c>
      <c r="G603" s="45" t="s">
        <v>127</v>
      </c>
      <c r="H603" s="45" t="s">
        <v>1574</v>
      </c>
      <c r="I603">
        <f t="shared" si="75"/>
        <v>1990</v>
      </c>
      <c r="J603">
        <f t="shared" si="76"/>
        <v>2009</v>
      </c>
      <c r="K603" s="2" t="str">
        <f t="shared" si="77"/>
        <v>-</v>
      </c>
      <c r="AF603">
        <v>1990</v>
      </c>
      <c r="AG603">
        <v>1991</v>
      </c>
      <c r="AH603">
        <v>1992</v>
      </c>
      <c r="AI603">
        <v>1993</v>
      </c>
      <c r="AJ603">
        <v>1994</v>
      </c>
      <c r="AK603">
        <v>1995</v>
      </c>
      <c r="AL603">
        <v>1996</v>
      </c>
      <c r="AM603">
        <v>1997</v>
      </c>
      <c r="AN603">
        <v>1998</v>
      </c>
      <c r="AO603">
        <v>1999</v>
      </c>
      <c r="AP603">
        <v>2000</v>
      </c>
      <c r="AQ603">
        <v>2001</v>
      </c>
      <c r="AR603">
        <v>2002</v>
      </c>
      <c r="AS603">
        <v>2003</v>
      </c>
      <c r="AT603">
        <v>2004</v>
      </c>
      <c r="AU603">
        <v>2005</v>
      </c>
      <c r="AV603">
        <v>2006</v>
      </c>
      <c r="AW603">
        <v>2007</v>
      </c>
      <c r="AX603">
        <v>2008</v>
      </c>
      <c r="AY603">
        <v>2009</v>
      </c>
    </row>
    <row r="604" spans="1:65" ht="15" customHeight="1" x14ac:dyDescent="0.25">
      <c r="A604" t="s">
        <v>1239</v>
      </c>
      <c r="C604" s="77"/>
      <c r="D604" t="s">
        <v>794</v>
      </c>
      <c r="E604" s="45" t="s">
        <v>795</v>
      </c>
      <c r="G604" s="45" t="s">
        <v>795</v>
      </c>
      <c r="H604" s="45" t="s">
        <v>2094</v>
      </c>
      <c r="I604">
        <f t="shared" si="75"/>
        <v>1990</v>
      </c>
      <c r="J604">
        <f t="shared" si="76"/>
        <v>2009</v>
      </c>
      <c r="K604" s="2" t="str">
        <f t="shared" si="77"/>
        <v>-</v>
      </c>
      <c r="AF604">
        <v>1990</v>
      </c>
      <c r="AG604">
        <v>1991</v>
      </c>
      <c r="AH604">
        <v>1992</v>
      </c>
      <c r="AI604">
        <v>1993</v>
      </c>
      <c r="AJ604">
        <v>1994</v>
      </c>
      <c r="AK604">
        <v>1995</v>
      </c>
      <c r="AL604">
        <v>1996</v>
      </c>
      <c r="AM604">
        <v>1997</v>
      </c>
      <c r="AN604">
        <v>1998</v>
      </c>
      <c r="AO604">
        <v>1999</v>
      </c>
      <c r="AP604">
        <v>2000</v>
      </c>
      <c r="AQ604">
        <v>2001</v>
      </c>
      <c r="AR604">
        <v>2002</v>
      </c>
      <c r="AS604">
        <v>2003</v>
      </c>
      <c r="AT604">
        <v>2004</v>
      </c>
      <c r="AU604">
        <v>2005</v>
      </c>
      <c r="AV604">
        <v>2006</v>
      </c>
      <c r="AW604">
        <v>2007</v>
      </c>
      <c r="AX604">
        <v>2008</v>
      </c>
      <c r="AY604">
        <v>2009</v>
      </c>
    </row>
    <row r="605" spans="1:65" ht="15" customHeight="1" x14ac:dyDescent="0.25">
      <c r="A605" t="s">
        <v>1239</v>
      </c>
      <c r="C605" s="77"/>
      <c r="D605" t="s">
        <v>1054</v>
      </c>
      <c r="E605" s="45" t="s">
        <v>1055</v>
      </c>
      <c r="G605" s="45" t="s">
        <v>795</v>
      </c>
      <c r="H605" s="45" t="s">
        <v>2094</v>
      </c>
      <c r="I605">
        <f t="shared" si="75"/>
        <v>1987</v>
      </c>
      <c r="J605">
        <f t="shared" si="76"/>
        <v>2023</v>
      </c>
      <c r="K605" s="2" t="str">
        <f t="shared" si="77"/>
        <v>-</v>
      </c>
      <c r="AC605">
        <v>1987</v>
      </c>
      <c r="AD605">
        <v>1988</v>
      </c>
      <c r="AE605">
        <v>1989</v>
      </c>
      <c r="AF605">
        <v>1990</v>
      </c>
      <c r="AG605">
        <v>1991</v>
      </c>
      <c r="AH605">
        <v>1992</v>
      </c>
      <c r="AI605">
        <v>1993</v>
      </c>
      <c r="AJ605">
        <v>1994</v>
      </c>
      <c r="AK605">
        <v>1995</v>
      </c>
      <c r="AL605">
        <v>1996</v>
      </c>
      <c r="AM605">
        <v>1997</v>
      </c>
      <c r="AN605">
        <v>1998</v>
      </c>
      <c r="AO605">
        <v>1999</v>
      </c>
      <c r="AP605">
        <v>2000</v>
      </c>
      <c r="AQ605">
        <v>2001</v>
      </c>
      <c r="AR605">
        <v>2002</v>
      </c>
      <c r="AS605">
        <v>2003</v>
      </c>
      <c r="AT605">
        <v>2004</v>
      </c>
      <c r="AU605">
        <v>2005</v>
      </c>
      <c r="AV605">
        <v>2006</v>
      </c>
      <c r="AW605">
        <v>2007</v>
      </c>
      <c r="AX605">
        <v>2008</v>
      </c>
      <c r="AY605">
        <v>2009</v>
      </c>
      <c r="AZ605">
        <v>2010</v>
      </c>
      <c r="BA605">
        <v>2011</v>
      </c>
      <c r="BB605">
        <v>2012</v>
      </c>
      <c r="BC605">
        <v>2013</v>
      </c>
      <c r="BD605">
        <v>2014</v>
      </c>
      <c r="BE605">
        <v>2015</v>
      </c>
      <c r="BF605">
        <v>2016</v>
      </c>
      <c r="BG605">
        <v>2017</v>
      </c>
      <c r="BH605">
        <v>2018</v>
      </c>
      <c r="BI605">
        <v>2019</v>
      </c>
      <c r="BJ605">
        <v>2020</v>
      </c>
      <c r="BK605">
        <v>2021</v>
      </c>
      <c r="BL605">
        <v>2022</v>
      </c>
      <c r="BM605">
        <v>2023</v>
      </c>
    </row>
    <row r="606" spans="1:65" ht="15" customHeight="1" x14ac:dyDescent="0.25">
      <c r="A606" t="s">
        <v>1239</v>
      </c>
      <c r="C606" s="77"/>
      <c r="D606" t="s">
        <v>2711</v>
      </c>
      <c r="E606" s="47" t="s">
        <v>2728</v>
      </c>
      <c r="G606" s="45"/>
      <c r="H606" s="45"/>
      <c r="I606">
        <f t="shared" si="75"/>
        <v>2010</v>
      </c>
      <c r="J606">
        <f t="shared" si="76"/>
        <v>2023</v>
      </c>
      <c r="K606" s="2" t="str">
        <f t="shared" si="77"/>
        <v>-</v>
      </c>
      <c r="AZ606">
        <v>2010</v>
      </c>
      <c r="BA606">
        <v>2011</v>
      </c>
      <c r="BB606">
        <v>2012</v>
      </c>
      <c r="BC606">
        <v>2013</v>
      </c>
      <c r="BD606">
        <v>2014</v>
      </c>
      <c r="BE606">
        <v>2015</v>
      </c>
      <c r="BF606">
        <v>2016</v>
      </c>
      <c r="BG606">
        <v>2017</v>
      </c>
      <c r="BH606">
        <v>2018</v>
      </c>
      <c r="BI606">
        <v>2019</v>
      </c>
      <c r="BJ606">
        <v>2020</v>
      </c>
      <c r="BK606">
        <v>2021</v>
      </c>
      <c r="BL606">
        <v>2022</v>
      </c>
      <c r="BM606">
        <v>2023</v>
      </c>
    </row>
    <row r="607" spans="1:65" ht="15" customHeight="1" x14ac:dyDescent="0.25">
      <c r="A607" t="s">
        <v>1239</v>
      </c>
      <c r="C607" s="77"/>
      <c r="D607" t="s">
        <v>2712</v>
      </c>
      <c r="E607" s="47" t="s">
        <v>2729</v>
      </c>
      <c r="G607" s="45"/>
      <c r="H607" s="45"/>
      <c r="I607">
        <f t="shared" si="75"/>
        <v>2010</v>
      </c>
      <c r="J607">
        <f t="shared" si="76"/>
        <v>2023</v>
      </c>
      <c r="K607" s="2" t="str">
        <f t="shared" si="77"/>
        <v>-</v>
      </c>
      <c r="AZ607">
        <v>2010</v>
      </c>
      <c r="BA607">
        <v>2011</v>
      </c>
      <c r="BB607">
        <v>2012</v>
      </c>
      <c r="BC607">
        <v>2013</v>
      </c>
      <c r="BD607">
        <v>2014</v>
      </c>
      <c r="BE607">
        <v>2015</v>
      </c>
      <c r="BF607">
        <v>2016</v>
      </c>
      <c r="BG607">
        <v>2017</v>
      </c>
      <c r="BH607">
        <v>2018</v>
      </c>
      <c r="BI607">
        <v>2019</v>
      </c>
      <c r="BJ607">
        <v>2020</v>
      </c>
      <c r="BK607">
        <v>2021</v>
      </c>
      <c r="BL607">
        <v>2022</v>
      </c>
      <c r="BM607">
        <v>2023</v>
      </c>
    </row>
    <row r="608" spans="1:65" ht="15" customHeight="1" x14ac:dyDescent="0.25">
      <c r="A608" t="s">
        <v>1239</v>
      </c>
      <c r="C608" s="77"/>
      <c r="D608" t="s">
        <v>2713</v>
      </c>
      <c r="E608" s="47" t="s">
        <v>2730</v>
      </c>
      <c r="G608" s="45"/>
      <c r="H608" s="45"/>
      <c r="I608">
        <f t="shared" si="75"/>
        <v>1987</v>
      </c>
      <c r="J608">
        <f t="shared" si="76"/>
        <v>2023</v>
      </c>
      <c r="K608" s="2" t="str">
        <f t="shared" si="77"/>
        <v>-</v>
      </c>
      <c r="AC608">
        <v>1987</v>
      </c>
      <c r="AD608">
        <v>1988</v>
      </c>
      <c r="AE608">
        <v>1989</v>
      </c>
      <c r="AF608">
        <v>1990</v>
      </c>
      <c r="AG608">
        <v>1991</v>
      </c>
      <c r="AH608">
        <v>1992</v>
      </c>
      <c r="AI608">
        <v>1993</v>
      </c>
      <c r="AJ608">
        <v>1994</v>
      </c>
      <c r="AK608">
        <v>1995</v>
      </c>
      <c r="AL608">
        <v>1996</v>
      </c>
      <c r="AM608">
        <v>1997</v>
      </c>
      <c r="AN608">
        <v>1998</v>
      </c>
      <c r="AO608">
        <v>1999</v>
      </c>
      <c r="AP608">
        <v>2000</v>
      </c>
      <c r="AQ608">
        <v>2001</v>
      </c>
      <c r="AR608">
        <v>2002</v>
      </c>
      <c r="AS608">
        <v>2003</v>
      </c>
      <c r="AT608">
        <v>2004</v>
      </c>
      <c r="AU608">
        <v>2005</v>
      </c>
      <c r="AV608">
        <v>2006</v>
      </c>
      <c r="AW608">
        <v>2007</v>
      </c>
      <c r="AX608">
        <v>2008</v>
      </c>
      <c r="AY608">
        <v>2009</v>
      </c>
      <c r="AZ608">
        <v>2010</v>
      </c>
      <c r="BA608">
        <v>2011</v>
      </c>
      <c r="BB608">
        <v>2012</v>
      </c>
      <c r="BC608">
        <v>2013</v>
      </c>
      <c r="BD608">
        <v>2014</v>
      </c>
      <c r="BE608">
        <v>2015</v>
      </c>
      <c r="BF608">
        <v>2016</v>
      </c>
      <c r="BG608">
        <v>2017</v>
      </c>
      <c r="BH608">
        <v>2018</v>
      </c>
      <c r="BI608">
        <v>2019</v>
      </c>
      <c r="BJ608">
        <v>2020</v>
      </c>
      <c r="BK608">
        <v>2021</v>
      </c>
      <c r="BL608">
        <v>2022</v>
      </c>
      <c r="BM608">
        <v>2023</v>
      </c>
    </row>
    <row r="609" spans="1:65" ht="15" customHeight="1" x14ac:dyDescent="0.25">
      <c r="A609" t="s">
        <v>1239</v>
      </c>
      <c r="C609" s="77"/>
      <c r="D609" t="s">
        <v>2714</v>
      </c>
      <c r="E609" s="47" t="s">
        <v>2731</v>
      </c>
      <c r="G609" s="45"/>
      <c r="H609" s="45"/>
      <c r="I609">
        <f t="shared" si="75"/>
        <v>1987</v>
      </c>
      <c r="J609">
        <f t="shared" si="76"/>
        <v>2023</v>
      </c>
      <c r="K609" s="2" t="str">
        <f t="shared" si="77"/>
        <v>-</v>
      </c>
      <c r="AC609">
        <v>1987</v>
      </c>
      <c r="AD609">
        <v>1988</v>
      </c>
      <c r="AE609">
        <v>1989</v>
      </c>
      <c r="AF609">
        <v>1990</v>
      </c>
      <c r="AG609">
        <v>1991</v>
      </c>
      <c r="AH609">
        <v>1992</v>
      </c>
      <c r="AI609">
        <v>1993</v>
      </c>
      <c r="AJ609">
        <v>1994</v>
      </c>
      <c r="AK609">
        <v>1995</v>
      </c>
      <c r="AL609">
        <v>1996</v>
      </c>
      <c r="AM609">
        <v>1997</v>
      </c>
      <c r="AN609">
        <v>1998</v>
      </c>
      <c r="AO609">
        <v>1999</v>
      </c>
      <c r="AP609">
        <v>2000</v>
      </c>
      <c r="AQ609">
        <v>2001</v>
      </c>
      <c r="AR609">
        <v>2002</v>
      </c>
      <c r="AS609">
        <v>2003</v>
      </c>
      <c r="AT609">
        <v>2004</v>
      </c>
      <c r="AU609">
        <v>2005</v>
      </c>
      <c r="AV609">
        <v>2006</v>
      </c>
      <c r="AW609">
        <v>2007</v>
      </c>
      <c r="AX609">
        <v>2008</v>
      </c>
      <c r="AY609">
        <v>2009</v>
      </c>
      <c r="AZ609">
        <v>2010</v>
      </c>
      <c r="BA609">
        <v>2011</v>
      </c>
      <c r="BB609">
        <v>2012</v>
      </c>
      <c r="BC609">
        <v>2013</v>
      </c>
      <c r="BD609">
        <v>2014</v>
      </c>
      <c r="BE609">
        <v>2015</v>
      </c>
      <c r="BF609">
        <v>2016</v>
      </c>
      <c r="BG609">
        <v>2017</v>
      </c>
      <c r="BH609">
        <v>2018</v>
      </c>
      <c r="BI609">
        <v>2019</v>
      </c>
      <c r="BJ609">
        <v>2020</v>
      </c>
      <c r="BK609">
        <v>2021</v>
      </c>
      <c r="BL609">
        <v>2022</v>
      </c>
      <c r="BM609">
        <v>2023</v>
      </c>
    </row>
    <row r="610" spans="1:65" ht="15" customHeight="1" x14ac:dyDescent="0.25">
      <c r="A610" t="s">
        <v>1239</v>
      </c>
      <c r="C610" s="77"/>
      <c r="D610" t="s">
        <v>2715</v>
      </c>
      <c r="E610" s="47" t="s">
        <v>2732</v>
      </c>
      <c r="G610" s="45"/>
      <c r="H610" s="45"/>
      <c r="I610">
        <f t="shared" si="75"/>
        <v>1987</v>
      </c>
      <c r="J610">
        <f t="shared" si="76"/>
        <v>2023</v>
      </c>
      <c r="K610" s="2" t="str">
        <f t="shared" si="77"/>
        <v>-</v>
      </c>
      <c r="AC610">
        <v>1987</v>
      </c>
      <c r="AD610">
        <v>1988</v>
      </c>
      <c r="AE610">
        <v>1989</v>
      </c>
      <c r="AF610">
        <v>1990</v>
      </c>
      <c r="AG610">
        <v>1991</v>
      </c>
      <c r="AH610">
        <v>1992</v>
      </c>
      <c r="AI610">
        <v>1993</v>
      </c>
      <c r="AJ610">
        <v>1994</v>
      </c>
      <c r="AK610">
        <v>1995</v>
      </c>
      <c r="AL610">
        <v>1996</v>
      </c>
      <c r="AM610">
        <v>1997</v>
      </c>
      <c r="AN610">
        <v>1998</v>
      </c>
      <c r="AO610">
        <v>1999</v>
      </c>
      <c r="AP610">
        <v>2000</v>
      </c>
      <c r="AQ610">
        <v>2001</v>
      </c>
      <c r="AR610">
        <v>2002</v>
      </c>
      <c r="AS610">
        <v>2003</v>
      </c>
      <c r="AT610">
        <v>2004</v>
      </c>
      <c r="AU610">
        <v>2005</v>
      </c>
      <c r="AV610">
        <v>2006</v>
      </c>
      <c r="AW610">
        <v>2007</v>
      </c>
      <c r="AX610">
        <v>2008</v>
      </c>
      <c r="AY610">
        <v>2009</v>
      </c>
      <c r="AZ610">
        <v>2010</v>
      </c>
      <c r="BA610">
        <v>2011</v>
      </c>
      <c r="BB610">
        <v>2012</v>
      </c>
      <c r="BC610">
        <v>2013</v>
      </c>
      <c r="BD610">
        <v>2014</v>
      </c>
      <c r="BE610">
        <v>2015</v>
      </c>
      <c r="BF610">
        <v>2016</v>
      </c>
      <c r="BG610">
        <v>2017</v>
      </c>
      <c r="BH610">
        <v>2018</v>
      </c>
      <c r="BI610">
        <v>2019</v>
      </c>
      <c r="BJ610">
        <v>2020</v>
      </c>
      <c r="BK610">
        <v>2021</v>
      </c>
      <c r="BL610">
        <v>2022</v>
      </c>
      <c r="BM610">
        <v>2023</v>
      </c>
    </row>
    <row r="611" spans="1:65" ht="15" customHeight="1" x14ac:dyDescent="0.25">
      <c r="A611" t="s">
        <v>1239</v>
      </c>
      <c r="C611" s="77"/>
      <c r="D611" t="s">
        <v>2716</v>
      </c>
      <c r="E611" s="47" t="s">
        <v>2733</v>
      </c>
      <c r="G611" s="45"/>
      <c r="H611" s="45"/>
      <c r="I611">
        <f t="shared" si="75"/>
        <v>1987</v>
      </c>
      <c r="J611">
        <f t="shared" si="76"/>
        <v>2023</v>
      </c>
      <c r="K611" s="2" t="str">
        <f t="shared" si="77"/>
        <v>-</v>
      </c>
      <c r="AC611">
        <v>1987</v>
      </c>
      <c r="AD611">
        <v>1988</v>
      </c>
      <c r="AE611">
        <v>1989</v>
      </c>
      <c r="AF611">
        <v>1990</v>
      </c>
      <c r="AG611">
        <v>1991</v>
      </c>
      <c r="AH611">
        <v>1992</v>
      </c>
      <c r="AI611">
        <v>1993</v>
      </c>
      <c r="AJ611">
        <v>1994</v>
      </c>
      <c r="AK611">
        <v>1995</v>
      </c>
      <c r="AL611">
        <v>1996</v>
      </c>
      <c r="AM611">
        <v>1997</v>
      </c>
      <c r="AN611">
        <v>1998</v>
      </c>
      <c r="AO611">
        <v>1999</v>
      </c>
      <c r="AP611">
        <v>2000</v>
      </c>
      <c r="AQ611">
        <v>2001</v>
      </c>
      <c r="AR611">
        <v>2002</v>
      </c>
      <c r="AS611">
        <v>2003</v>
      </c>
      <c r="AT611">
        <v>2004</v>
      </c>
      <c r="AU611">
        <v>2005</v>
      </c>
      <c r="AV611">
        <v>2006</v>
      </c>
      <c r="AW611">
        <v>2007</v>
      </c>
      <c r="AX611">
        <v>2008</v>
      </c>
      <c r="AY611">
        <v>2009</v>
      </c>
      <c r="AZ611">
        <v>2010</v>
      </c>
      <c r="BA611">
        <v>2011</v>
      </c>
      <c r="BB611">
        <v>2012</v>
      </c>
      <c r="BC611">
        <v>2013</v>
      </c>
      <c r="BD611">
        <v>2014</v>
      </c>
      <c r="BE611">
        <v>2015</v>
      </c>
      <c r="BF611">
        <v>2016</v>
      </c>
      <c r="BG611">
        <v>2017</v>
      </c>
      <c r="BH611">
        <v>2018</v>
      </c>
      <c r="BI611">
        <v>2019</v>
      </c>
      <c r="BJ611">
        <v>2020</v>
      </c>
      <c r="BK611">
        <v>2021</v>
      </c>
      <c r="BL611">
        <v>2022</v>
      </c>
      <c r="BM611">
        <v>2023</v>
      </c>
    </row>
    <row r="612" spans="1:65" ht="15" customHeight="1" x14ac:dyDescent="0.25">
      <c r="A612" t="s">
        <v>1239</v>
      </c>
      <c r="C612" s="77"/>
      <c r="D612" t="s">
        <v>796</v>
      </c>
      <c r="E612" s="45" t="s">
        <v>797</v>
      </c>
      <c r="G612" s="45" t="s">
        <v>797</v>
      </c>
      <c r="H612" s="45" t="s">
        <v>2095</v>
      </c>
      <c r="I612">
        <f t="shared" si="75"/>
        <v>2000</v>
      </c>
      <c r="J612">
        <f t="shared" si="76"/>
        <v>2023</v>
      </c>
      <c r="K612" s="2" t="str">
        <f t="shared" si="77"/>
        <v>-</v>
      </c>
      <c r="AP612">
        <v>2000</v>
      </c>
      <c r="AQ612">
        <v>2001</v>
      </c>
      <c r="AR612">
        <v>2002</v>
      </c>
      <c r="AS612">
        <v>2003</v>
      </c>
      <c r="AT612">
        <v>2004</v>
      </c>
      <c r="AU612">
        <v>2005</v>
      </c>
      <c r="AV612">
        <v>2006</v>
      </c>
      <c r="AW612">
        <v>2007</v>
      </c>
      <c r="AX612">
        <v>2008</v>
      </c>
      <c r="AY612">
        <v>2009</v>
      </c>
      <c r="AZ612">
        <v>2010</v>
      </c>
      <c r="BA612">
        <v>2011</v>
      </c>
      <c r="BB612">
        <v>2012</v>
      </c>
      <c r="BC612">
        <v>2013</v>
      </c>
      <c r="BD612">
        <v>2014</v>
      </c>
      <c r="BE612">
        <v>2015</v>
      </c>
      <c r="BF612">
        <v>2016</v>
      </c>
      <c r="BG612">
        <v>2017</v>
      </c>
      <c r="BH612">
        <v>2018</v>
      </c>
      <c r="BI612">
        <v>2019</v>
      </c>
      <c r="BJ612">
        <v>2020</v>
      </c>
      <c r="BK612">
        <v>2021</v>
      </c>
      <c r="BL612">
        <v>2022</v>
      </c>
      <c r="BM612">
        <v>2023</v>
      </c>
    </row>
    <row r="613" spans="1:65" ht="15" customHeight="1" x14ac:dyDescent="0.25">
      <c r="A613" t="s">
        <v>1239</v>
      </c>
      <c r="C613" s="77"/>
      <c r="D613" t="s">
        <v>39</v>
      </c>
      <c r="E613" s="45" t="s">
        <v>798</v>
      </c>
      <c r="F613" s="7" t="s">
        <v>1303</v>
      </c>
      <c r="G613" s="45" t="s">
        <v>1575</v>
      </c>
      <c r="H613" s="45" t="s">
        <v>1576</v>
      </c>
      <c r="I613">
        <f t="shared" si="75"/>
        <v>1987</v>
      </c>
      <c r="J613">
        <f t="shared" si="76"/>
        <v>2023</v>
      </c>
      <c r="K613" s="2" t="str">
        <f t="shared" si="77"/>
        <v>-</v>
      </c>
      <c r="AC613">
        <v>1987</v>
      </c>
      <c r="AD613">
        <v>1988</v>
      </c>
      <c r="AE613">
        <v>1989</v>
      </c>
      <c r="AF613">
        <v>1990</v>
      </c>
      <c r="AG613">
        <v>1991</v>
      </c>
      <c r="AH613">
        <v>1992</v>
      </c>
      <c r="AI613">
        <v>1993</v>
      </c>
      <c r="AJ613">
        <v>1994</v>
      </c>
      <c r="AK613">
        <v>1995</v>
      </c>
      <c r="AL613">
        <v>1996</v>
      </c>
      <c r="AM613">
        <v>1997</v>
      </c>
      <c r="AN613">
        <v>1998</v>
      </c>
      <c r="AO613">
        <v>1999</v>
      </c>
      <c r="AP613">
        <v>2000</v>
      </c>
      <c r="AQ613">
        <v>2001</v>
      </c>
      <c r="AR613">
        <v>2002</v>
      </c>
      <c r="AS613">
        <v>2003</v>
      </c>
      <c r="AT613">
        <v>2004</v>
      </c>
      <c r="AU613">
        <v>2005</v>
      </c>
      <c r="AV613">
        <v>2006</v>
      </c>
      <c r="AW613">
        <v>2007</v>
      </c>
      <c r="AX613">
        <v>2008</v>
      </c>
      <c r="AY613">
        <v>2009</v>
      </c>
      <c r="AZ613">
        <v>2010</v>
      </c>
      <c r="BA613">
        <v>2011</v>
      </c>
      <c r="BB613">
        <v>2012</v>
      </c>
      <c r="BC613">
        <v>2013</v>
      </c>
      <c r="BD613">
        <v>2014</v>
      </c>
      <c r="BE613">
        <v>2015</v>
      </c>
      <c r="BF613">
        <v>2016</v>
      </c>
      <c r="BG613">
        <v>2017</v>
      </c>
      <c r="BH613">
        <v>2018</v>
      </c>
      <c r="BI613">
        <v>2019</v>
      </c>
      <c r="BJ613">
        <v>2020</v>
      </c>
      <c r="BK613">
        <v>2021</v>
      </c>
      <c r="BL613">
        <v>2022</v>
      </c>
      <c r="BM613">
        <v>2023</v>
      </c>
    </row>
    <row r="614" spans="1:65" ht="15" customHeight="1" x14ac:dyDescent="0.25">
      <c r="A614" t="s">
        <v>1239</v>
      </c>
      <c r="C614" s="77"/>
      <c r="D614" t="s">
        <v>2089</v>
      </c>
      <c r="E614" s="45" t="s">
        <v>2090</v>
      </c>
      <c r="F614" s="7"/>
      <c r="G614" s="45" t="s">
        <v>2090</v>
      </c>
      <c r="H614" s="45" t="s">
        <v>2091</v>
      </c>
      <c r="I614">
        <f t="shared" si="75"/>
        <v>1987</v>
      </c>
      <c r="J614">
        <f t="shared" si="76"/>
        <v>2023</v>
      </c>
      <c r="K614" s="2" t="str">
        <f t="shared" si="77"/>
        <v>-</v>
      </c>
      <c r="AC614">
        <v>1987</v>
      </c>
      <c r="AD614">
        <v>1988</v>
      </c>
      <c r="AE614">
        <v>1989</v>
      </c>
      <c r="AF614">
        <v>1990</v>
      </c>
      <c r="AG614">
        <v>1991</v>
      </c>
      <c r="AH614">
        <v>1992</v>
      </c>
      <c r="AI614">
        <v>1993</v>
      </c>
      <c r="AJ614">
        <v>1994</v>
      </c>
      <c r="AK614">
        <v>1995</v>
      </c>
      <c r="AL614">
        <v>1996</v>
      </c>
      <c r="AM614">
        <v>1997</v>
      </c>
      <c r="AN614">
        <v>1998</v>
      </c>
      <c r="AO614">
        <v>1999</v>
      </c>
      <c r="AP614">
        <v>2000</v>
      </c>
      <c r="AQ614">
        <v>2001</v>
      </c>
      <c r="AR614">
        <v>2002</v>
      </c>
      <c r="AS614">
        <v>2003</v>
      </c>
      <c r="AT614">
        <v>2004</v>
      </c>
      <c r="AU614">
        <v>2005</v>
      </c>
      <c r="AV614">
        <v>2006</v>
      </c>
      <c r="AW614">
        <v>2007</v>
      </c>
      <c r="AX614">
        <v>2008</v>
      </c>
      <c r="AY614">
        <v>2009</v>
      </c>
      <c r="AZ614">
        <v>2010</v>
      </c>
      <c r="BA614">
        <v>2011</v>
      </c>
      <c r="BB614">
        <v>2012</v>
      </c>
      <c r="BC614">
        <v>2013</v>
      </c>
      <c r="BD614">
        <v>2014</v>
      </c>
      <c r="BE614">
        <v>2015</v>
      </c>
      <c r="BF614">
        <v>2016</v>
      </c>
      <c r="BG614">
        <v>2017</v>
      </c>
      <c r="BH614">
        <v>2018</v>
      </c>
      <c r="BI614">
        <v>2019</v>
      </c>
      <c r="BJ614">
        <v>2020</v>
      </c>
      <c r="BK614">
        <v>2021</v>
      </c>
      <c r="BL614">
        <v>2022</v>
      </c>
      <c r="BM614">
        <v>2023</v>
      </c>
    </row>
    <row r="615" spans="1:65" ht="15" customHeight="1" x14ac:dyDescent="0.25">
      <c r="A615" t="s">
        <v>1239</v>
      </c>
      <c r="C615" s="77"/>
      <c r="D615" t="s">
        <v>2717</v>
      </c>
      <c r="E615" s="47" t="s">
        <v>827</v>
      </c>
      <c r="G615" s="45"/>
      <c r="H615" s="45"/>
      <c r="I615">
        <f t="shared" si="75"/>
        <v>1987</v>
      </c>
      <c r="J615">
        <f t="shared" si="76"/>
        <v>2023</v>
      </c>
      <c r="K615" s="2" t="str">
        <f t="shared" si="77"/>
        <v>-</v>
      </c>
      <c r="AC615">
        <v>1987</v>
      </c>
      <c r="AD615">
        <v>1988</v>
      </c>
      <c r="AE615">
        <v>1989</v>
      </c>
      <c r="AF615">
        <v>1990</v>
      </c>
      <c r="AG615">
        <v>1991</v>
      </c>
      <c r="AH615">
        <v>1992</v>
      </c>
      <c r="AI615">
        <v>1993</v>
      </c>
      <c r="AJ615">
        <v>1994</v>
      </c>
      <c r="AK615">
        <v>1995</v>
      </c>
      <c r="AL615">
        <v>1996</v>
      </c>
      <c r="AM615">
        <v>1997</v>
      </c>
      <c r="AN615">
        <v>1998</v>
      </c>
      <c r="AO615">
        <v>1999</v>
      </c>
      <c r="AP615">
        <v>2000</v>
      </c>
      <c r="AQ615">
        <v>2001</v>
      </c>
      <c r="AR615">
        <v>2002</v>
      </c>
      <c r="AS615">
        <v>2003</v>
      </c>
      <c r="AT615">
        <v>2004</v>
      </c>
      <c r="AU615">
        <v>2005</v>
      </c>
      <c r="AV615">
        <v>2006</v>
      </c>
      <c r="AW615">
        <v>2007</v>
      </c>
      <c r="AX615">
        <v>2008</v>
      </c>
      <c r="AY615">
        <v>2009</v>
      </c>
      <c r="AZ615">
        <v>2010</v>
      </c>
      <c r="BA615">
        <v>2011</v>
      </c>
      <c r="BB615">
        <v>2012</v>
      </c>
      <c r="BC615">
        <v>2013</v>
      </c>
      <c r="BD615">
        <v>2014</v>
      </c>
      <c r="BE615">
        <v>2015</v>
      </c>
      <c r="BF615">
        <v>2016</v>
      </c>
      <c r="BG615">
        <v>2017</v>
      </c>
      <c r="BH615">
        <v>2018</v>
      </c>
      <c r="BI615">
        <v>2019</v>
      </c>
      <c r="BJ615">
        <v>2020</v>
      </c>
      <c r="BK615">
        <v>2021</v>
      </c>
      <c r="BL615">
        <v>2022</v>
      </c>
      <c r="BM615">
        <v>2023</v>
      </c>
    </row>
    <row r="616" spans="1:65" ht="15" customHeight="1" x14ac:dyDescent="0.25">
      <c r="A616" t="s">
        <v>1239</v>
      </c>
      <c r="C616" s="77"/>
      <c r="D616" t="s">
        <v>2718</v>
      </c>
      <c r="E616" s="47" t="s">
        <v>2734</v>
      </c>
      <c r="G616" s="45"/>
      <c r="H616" s="45"/>
      <c r="I616">
        <f t="shared" si="75"/>
        <v>1987</v>
      </c>
      <c r="J616">
        <f t="shared" si="76"/>
        <v>2023</v>
      </c>
      <c r="K616" s="2" t="str">
        <f t="shared" si="77"/>
        <v>-</v>
      </c>
      <c r="AC616">
        <v>1987</v>
      </c>
      <c r="AD616">
        <v>1988</v>
      </c>
      <c r="AE616">
        <v>1989</v>
      </c>
      <c r="AF616">
        <v>1990</v>
      </c>
      <c r="AG616">
        <v>1991</v>
      </c>
      <c r="AH616">
        <v>1992</v>
      </c>
      <c r="AI616">
        <v>1993</v>
      </c>
      <c r="AJ616">
        <v>1994</v>
      </c>
      <c r="AK616">
        <v>1995</v>
      </c>
      <c r="AL616">
        <v>1996</v>
      </c>
      <c r="AM616">
        <v>1997</v>
      </c>
      <c r="AN616">
        <v>1998</v>
      </c>
      <c r="AO616">
        <v>1999</v>
      </c>
      <c r="AP616">
        <v>2000</v>
      </c>
      <c r="AQ616">
        <v>2001</v>
      </c>
      <c r="AR616">
        <v>2002</v>
      </c>
      <c r="AS616">
        <v>2003</v>
      </c>
      <c r="AT616">
        <v>2004</v>
      </c>
      <c r="AU616">
        <v>2005</v>
      </c>
      <c r="AV616">
        <v>2006</v>
      </c>
      <c r="AW616">
        <v>2007</v>
      </c>
      <c r="AX616">
        <v>2008</v>
      </c>
      <c r="AY616">
        <v>2009</v>
      </c>
      <c r="AZ616">
        <v>2010</v>
      </c>
      <c r="BA616">
        <v>2011</v>
      </c>
      <c r="BB616">
        <v>2012</v>
      </c>
      <c r="BC616">
        <v>2013</v>
      </c>
      <c r="BD616">
        <v>2014</v>
      </c>
      <c r="BE616">
        <v>2015</v>
      </c>
      <c r="BF616">
        <v>2016</v>
      </c>
      <c r="BG616">
        <v>2017</v>
      </c>
      <c r="BH616">
        <v>2018</v>
      </c>
      <c r="BI616">
        <v>2019</v>
      </c>
      <c r="BJ616">
        <v>2020</v>
      </c>
      <c r="BK616">
        <v>2021</v>
      </c>
      <c r="BL616">
        <v>2022</v>
      </c>
      <c r="BM616">
        <v>2023</v>
      </c>
    </row>
    <row r="617" spans="1:65" ht="15" customHeight="1" x14ac:dyDescent="0.25">
      <c r="A617" t="s">
        <v>1239</v>
      </c>
      <c r="C617" s="77"/>
      <c r="D617" t="s">
        <v>2719</v>
      </c>
      <c r="E617" s="47" t="s">
        <v>2735</v>
      </c>
      <c r="G617" s="45"/>
      <c r="H617" s="45"/>
      <c r="I617">
        <f t="shared" si="75"/>
        <v>1987</v>
      </c>
      <c r="J617">
        <f t="shared" si="76"/>
        <v>2023</v>
      </c>
      <c r="K617" s="2" t="str">
        <f t="shared" si="77"/>
        <v>-</v>
      </c>
      <c r="AC617">
        <v>1987</v>
      </c>
      <c r="AD617">
        <v>1988</v>
      </c>
      <c r="AE617">
        <v>1989</v>
      </c>
      <c r="AF617">
        <v>1990</v>
      </c>
      <c r="AG617">
        <v>1991</v>
      </c>
      <c r="AH617">
        <v>1992</v>
      </c>
      <c r="AI617">
        <v>1993</v>
      </c>
      <c r="AJ617">
        <v>1994</v>
      </c>
      <c r="AK617">
        <v>1995</v>
      </c>
      <c r="AL617">
        <v>1996</v>
      </c>
      <c r="AM617">
        <v>1997</v>
      </c>
      <c r="AN617">
        <v>1998</v>
      </c>
      <c r="AO617">
        <v>1999</v>
      </c>
      <c r="AP617">
        <v>2000</v>
      </c>
      <c r="AQ617">
        <v>2001</v>
      </c>
      <c r="AR617">
        <v>2002</v>
      </c>
      <c r="AS617">
        <v>2003</v>
      </c>
      <c r="AT617">
        <v>2004</v>
      </c>
      <c r="AU617">
        <v>2005</v>
      </c>
      <c r="AV617">
        <v>2006</v>
      </c>
      <c r="AW617">
        <v>2007</v>
      </c>
      <c r="AX617">
        <v>2008</v>
      </c>
      <c r="AY617">
        <v>2009</v>
      </c>
      <c r="AZ617">
        <v>2010</v>
      </c>
      <c r="BA617">
        <v>2011</v>
      </c>
      <c r="BB617">
        <v>2012</v>
      </c>
      <c r="BC617">
        <v>2013</v>
      </c>
      <c r="BD617">
        <v>2014</v>
      </c>
      <c r="BE617">
        <v>2015</v>
      </c>
      <c r="BF617">
        <v>2016</v>
      </c>
      <c r="BG617">
        <v>2017</v>
      </c>
      <c r="BH617">
        <v>2018</v>
      </c>
      <c r="BI617">
        <v>2019</v>
      </c>
      <c r="BJ617">
        <v>2020</v>
      </c>
      <c r="BK617">
        <v>2021</v>
      </c>
      <c r="BL617">
        <v>2022</v>
      </c>
      <c r="BM617">
        <v>2023</v>
      </c>
    </row>
    <row r="618" spans="1:65" ht="15" customHeight="1" x14ac:dyDescent="0.25">
      <c r="A618" t="s">
        <v>1239</v>
      </c>
      <c r="C618" s="77"/>
      <c r="D618" t="s">
        <v>2720</v>
      </c>
      <c r="E618" s="47" t="s">
        <v>2736</v>
      </c>
      <c r="G618" s="45"/>
      <c r="H618" s="45"/>
      <c r="I618">
        <f t="shared" si="75"/>
        <v>1987</v>
      </c>
      <c r="J618">
        <f t="shared" si="76"/>
        <v>2023</v>
      </c>
      <c r="K618" s="2" t="str">
        <f t="shared" si="77"/>
        <v>-</v>
      </c>
      <c r="AC618">
        <v>1987</v>
      </c>
      <c r="AD618">
        <v>1988</v>
      </c>
      <c r="AE618">
        <v>1989</v>
      </c>
      <c r="AF618">
        <v>1990</v>
      </c>
      <c r="AG618">
        <v>1991</v>
      </c>
      <c r="AH618">
        <v>1992</v>
      </c>
      <c r="AI618">
        <v>1993</v>
      </c>
      <c r="AJ618">
        <v>1994</v>
      </c>
      <c r="AK618">
        <v>1995</v>
      </c>
      <c r="AL618">
        <v>1996</v>
      </c>
      <c r="AM618">
        <v>1997</v>
      </c>
      <c r="AN618">
        <v>1998</v>
      </c>
      <c r="AO618">
        <v>1999</v>
      </c>
      <c r="AP618">
        <v>2000</v>
      </c>
      <c r="AQ618">
        <v>2001</v>
      </c>
      <c r="AR618">
        <v>2002</v>
      </c>
      <c r="AS618">
        <v>2003</v>
      </c>
      <c r="AT618">
        <v>2004</v>
      </c>
      <c r="AU618">
        <v>2005</v>
      </c>
      <c r="AV618">
        <v>2006</v>
      </c>
      <c r="AW618">
        <v>2007</v>
      </c>
      <c r="AX618">
        <v>2008</v>
      </c>
      <c r="AY618">
        <v>2009</v>
      </c>
      <c r="AZ618">
        <v>2010</v>
      </c>
      <c r="BA618">
        <v>2011</v>
      </c>
      <c r="BB618">
        <v>2012</v>
      </c>
      <c r="BC618">
        <v>2013</v>
      </c>
      <c r="BD618">
        <v>2014</v>
      </c>
      <c r="BE618">
        <v>2015</v>
      </c>
      <c r="BF618">
        <v>2016</v>
      </c>
      <c r="BG618">
        <v>2017</v>
      </c>
      <c r="BH618">
        <v>2018</v>
      </c>
      <c r="BI618">
        <v>2019</v>
      </c>
      <c r="BJ618">
        <v>2020</v>
      </c>
      <c r="BK618">
        <v>2021</v>
      </c>
      <c r="BL618">
        <v>2022</v>
      </c>
      <c r="BM618">
        <v>2023</v>
      </c>
    </row>
    <row r="619" spans="1:65" ht="15" customHeight="1" x14ac:dyDescent="0.25">
      <c r="A619" t="s">
        <v>1239</v>
      </c>
      <c r="C619" s="77"/>
      <c r="D619" t="s">
        <v>2721</v>
      </c>
      <c r="E619" s="47" t="s">
        <v>2737</v>
      </c>
      <c r="G619" s="45"/>
      <c r="H619" s="45"/>
      <c r="I619">
        <f t="shared" si="75"/>
        <v>1987</v>
      </c>
      <c r="J619">
        <f t="shared" si="76"/>
        <v>2023</v>
      </c>
      <c r="K619" s="2" t="str">
        <f t="shared" si="77"/>
        <v>-</v>
      </c>
      <c r="AC619">
        <v>1987</v>
      </c>
      <c r="AD619">
        <v>1988</v>
      </c>
      <c r="AE619">
        <v>1989</v>
      </c>
      <c r="AF619">
        <v>1990</v>
      </c>
      <c r="AG619">
        <v>1991</v>
      </c>
      <c r="AH619">
        <v>1992</v>
      </c>
      <c r="AI619">
        <v>1993</v>
      </c>
      <c r="AJ619">
        <v>1994</v>
      </c>
      <c r="AK619">
        <v>1995</v>
      </c>
      <c r="AL619">
        <v>1996</v>
      </c>
      <c r="AM619">
        <v>1997</v>
      </c>
      <c r="AN619">
        <v>1998</v>
      </c>
      <c r="AO619">
        <v>1999</v>
      </c>
      <c r="AP619">
        <v>2000</v>
      </c>
      <c r="AQ619">
        <v>2001</v>
      </c>
      <c r="AR619">
        <v>2002</v>
      </c>
      <c r="AS619">
        <v>2003</v>
      </c>
      <c r="AT619">
        <v>2004</v>
      </c>
      <c r="AU619">
        <v>2005</v>
      </c>
      <c r="AV619">
        <v>2006</v>
      </c>
      <c r="AW619">
        <v>2007</v>
      </c>
      <c r="AX619">
        <v>2008</v>
      </c>
      <c r="AY619">
        <v>2009</v>
      </c>
      <c r="AZ619">
        <v>2010</v>
      </c>
      <c r="BA619">
        <v>2011</v>
      </c>
      <c r="BB619">
        <v>2012</v>
      </c>
      <c r="BC619">
        <v>2013</v>
      </c>
      <c r="BD619">
        <v>2014</v>
      </c>
      <c r="BE619">
        <v>2015</v>
      </c>
      <c r="BF619">
        <v>2016</v>
      </c>
      <c r="BG619">
        <v>2017</v>
      </c>
      <c r="BH619">
        <v>2018</v>
      </c>
      <c r="BI619">
        <v>2019</v>
      </c>
      <c r="BJ619">
        <v>2020</v>
      </c>
      <c r="BK619">
        <v>2021</v>
      </c>
      <c r="BL619">
        <v>2022</v>
      </c>
      <c r="BM619">
        <v>2023</v>
      </c>
    </row>
    <row r="620" spans="1:65" ht="15" customHeight="1" x14ac:dyDescent="0.25">
      <c r="A620" t="s">
        <v>1239</v>
      </c>
      <c r="C620" s="77"/>
      <c r="D620" t="s">
        <v>128</v>
      </c>
      <c r="E620" s="45" t="s">
        <v>129</v>
      </c>
      <c r="G620" s="45" t="s">
        <v>129</v>
      </c>
      <c r="H620" s="45" t="s">
        <v>1577</v>
      </c>
      <c r="I620">
        <f t="shared" si="75"/>
        <v>1994</v>
      </c>
      <c r="J620">
        <f t="shared" si="76"/>
        <v>2009</v>
      </c>
      <c r="K620" s="2" t="str">
        <f t="shared" si="77"/>
        <v>-</v>
      </c>
      <c r="AJ620">
        <v>1994</v>
      </c>
      <c r="AK620">
        <v>1995</v>
      </c>
      <c r="AL620">
        <v>1996</v>
      </c>
      <c r="AM620">
        <v>1997</v>
      </c>
      <c r="AN620">
        <v>1998</v>
      </c>
      <c r="AO620">
        <v>1999</v>
      </c>
      <c r="AP620">
        <v>2000</v>
      </c>
      <c r="AQ620">
        <v>2001</v>
      </c>
      <c r="AR620">
        <v>2002</v>
      </c>
      <c r="AS620">
        <v>2003</v>
      </c>
      <c r="AT620">
        <v>2004</v>
      </c>
      <c r="AU620">
        <v>2005</v>
      </c>
      <c r="AV620">
        <v>2006</v>
      </c>
      <c r="AW620">
        <v>2007</v>
      </c>
      <c r="AX620">
        <v>2008</v>
      </c>
      <c r="AY620">
        <v>2009</v>
      </c>
    </row>
    <row r="621" spans="1:65" ht="15" customHeight="1" x14ac:dyDescent="0.25">
      <c r="A621" t="s">
        <v>1239</v>
      </c>
      <c r="C621" s="77"/>
      <c r="D621" t="s">
        <v>1056</v>
      </c>
      <c r="E621" s="45" t="s">
        <v>1057</v>
      </c>
      <c r="G621" s="45" t="s">
        <v>2096</v>
      </c>
      <c r="H621" s="45" t="s">
        <v>2097</v>
      </c>
      <c r="I621">
        <f t="shared" si="75"/>
        <v>1993</v>
      </c>
      <c r="J621">
        <f t="shared" si="76"/>
        <v>2023</v>
      </c>
      <c r="K621" s="2" t="str">
        <f t="shared" si="77"/>
        <v>-</v>
      </c>
      <c r="AI621">
        <v>1993</v>
      </c>
      <c r="AJ621">
        <v>1994</v>
      </c>
      <c r="AK621">
        <v>1995</v>
      </c>
      <c r="AL621">
        <v>1996</v>
      </c>
      <c r="AM621">
        <v>1997</v>
      </c>
      <c r="AN621">
        <v>1998</v>
      </c>
      <c r="AO621">
        <v>1999</v>
      </c>
      <c r="AP621">
        <v>2000</v>
      </c>
      <c r="AQ621">
        <v>2001</v>
      </c>
      <c r="AR621">
        <v>2002</v>
      </c>
      <c r="AS621">
        <v>2003</v>
      </c>
      <c r="AT621">
        <v>2004</v>
      </c>
      <c r="AU621">
        <v>2005</v>
      </c>
      <c r="AV621">
        <v>2006</v>
      </c>
      <c r="AW621">
        <v>2007</v>
      </c>
      <c r="AX621">
        <v>2008</v>
      </c>
      <c r="AY621">
        <v>2009</v>
      </c>
      <c r="AZ621">
        <v>2010</v>
      </c>
      <c r="BA621">
        <v>2011</v>
      </c>
      <c r="BB621">
        <v>2012</v>
      </c>
      <c r="BC621">
        <v>2013</v>
      </c>
      <c r="BD621">
        <v>2014</v>
      </c>
      <c r="BE621">
        <v>2015</v>
      </c>
      <c r="BF621">
        <v>2016</v>
      </c>
      <c r="BG621">
        <v>2017</v>
      </c>
      <c r="BH621">
        <v>2018</v>
      </c>
      <c r="BI621">
        <v>2019</v>
      </c>
      <c r="BJ621">
        <v>2020</v>
      </c>
      <c r="BK621">
        <v>2021</v>
      </c>
      <c r="BL621">
        <v>2022</v>
      </c>
      <c r="BM621">
        <v>2023</v>
      </c>
    </row>
    <row r="622" spans="1:65" ht="15" customHeight="1" x14ac:dyDescent="0.25">
      <c r="A622" t="s">
        <v>1239</v>
      </c>
      <c r="C622" s="77"/>
      <c r="D622" t="s">
        <v>2722</v>
      </c>
      <c r="E622" s="47" t="s">
        <v>2738</v>
      </c>
      <c r="G622" s="45"/>
      <c r="H622" s="45"/>
      <c r="I622">
        <f t="shared" si="75"/>
        <v>1987</v>
      </c>
      <c r="J622">
        <f t="shared" si="76"/>
        <v>2023</v>
      </c>
      <c r="K622" s="2" t="str">
        <f t="shared" si="77"/>
        <v>-</v>
      </c>
      <c r="AC622">
        <v>1987</v>
      </c>
      <c r="AD622">
        <v>1988</v>
      </c>
      <c r="AE622">
        <v>1989</v>
      </c>
      <c r="AF622">
        <v>1990</v>
      </c>
      <c r="AG622">
        <v>1991</v>
      </c>
      <c r="AH622">
        <v>1992</v>
      </c>
      <c r="AI622">
        <v>1993</v>
      </c>
      <c r="AJ622">
        <v>1994</v>
      </c>
      <c r="AK622">
        <v>1995</v>
      </c>
      <c r="AL622">
        <v>1996</v>
      </c>
      <c r="AM622">
        <v>1997</v>
      </c>
      <c r="AN622">
        <v>1998</v>
      </c>
      <c r="AO622">
        <v>1999</v>
      </c>
      <c r="AP622">
        <v>2000</v>
      </c>
      <c r="AQ622">
        <v>2001</v>
      </c>
      <c r="AR622">
        <v>2002</v>
      </c>
      <c r="AS622">
        <v>2003</v>
      </c>
      <c r="AT622">
        <v>2004</v>
      </c>
      <c r="AU622">
        <v>2005</v>
      </c>
      <c r="AV622">
        <v>2006</v>
      </c>
      <c r="AW622">
        <v>2007</v>
      </c>
      <c r="AX622">
        <v>2008</v>
      </c>
      <c r="AY622">
        <v>2009</v>
      </c>
      <c r="AZ622">
        <v>2010</v>
      </c>
      <c r="BA622">
        <v>2011</v>
      </c>
      <c r="BB622">
        <v>2012</v>
      </c>
      <c r="BC622">
        <v>2013</v>
      </c>
      <c r="BD622">
        <v>2014</v>
      </c>
      <c r="BE622">
        <v>2015</v>
      </c>
      <c r="BF622">
        <v>2016</v>
      </c>
      <c r="BG622">
        <v>2017</v>
      </c>
      <c r="BH622">
        <v>2018</v>
      </c>
      <c r="BI622">
        <v>2019</v>
      </c>
      <c r="BJ622">
        <v>2020</v>
      </c>
      <c r="BK622">
        <v>2021</v>
      </c>
      <c r="BL622">
        <v>2022</v>
      </c>
      <c r="BM622">
        <v>2023</v>
      </c>
    </row>
    <row r="623" spans="1:65" ht="15" customHeight="1" x14ac:dyDescent="0.25">
      <c r="A623" t="s">
        <v>1239</v>
      </c>
      <c r="C623" s="77"/>
      <c r="D623" t="s">
        <v>2723</v>
      </c>
      <c r="E623" s="47" t="s">
        <v>2739</v>
      </c>
      <c r="G623" s="45"/>
      <c r="H623" s="45"/>
      <c r="I623">
        <f t="shared" si="75"/>
        <v>1987</v>
      </c>
      <c r="J623">
        <f t="shared" si="76"/>
        <v>2023</v>
      </c>
      <c r="K623" s="2" t="str">
        <f t="shared" si="77"/>
        <v>-</v>
      </c>
      <c r="AC623">
        <v>1987</v>
      </c>
      <c r="AD623">
        <v>1988</v>
      </c>
      <c r="AE623">
        <v>1989</v>
      </c>
      <c r="AF623">
        <v>1990</v>
      </c>
      <c r="AG623">
        <v>1991</v>
      </c>
      <c r="AH623">
        <v>1992</v>
      </c>
      <c r="AI623">
        <v>1993</v>
      </c>
      <c r="AJ623">
        <v>1994</v>
      </c>
      <c r="AK623">
        <v>1995</v>
      </c>
      <c r="AL623">
        <v>1996</v>
      </c>
      <c r="AM623">
        <v>1997</v>
      </c>
      <c r="AN623">
        <v>1998</v>
      </c>
      <c r="AO623">
        <v>1999</v>
      </c>
      <c r="AP623">
        <v>2000</v>
      </c>
      <c r="AQ623">
        <v>2001</v>
      </c>
      <c r="AR623">
        <v>2002</v>
      </c>
      <c r="AS623">
        <v>2003</v>
      </c>
      <c r="AT623">
        <v>2004</v>
      </c>
      <c r="AU623">
        <v>2005</v>
      </c>
      <c r="AV623">
        <v>2006</v>
      </c>
      <c r="AW623">
        <v>2007</v>
      </c>
      <c r="AX623">
        <v>2008</v>
      </c>
      <c r="AY623">
        <v>2009</v>
      </c>
      <c r="AZ623">
        <v>2010</v>
      </c>
      <c r="BA623">
        <v>2011</v>
      </c>
      <c r="BB623">
        <v>2012</v>
      </c>
      <c r="BC623">
        <v>2013</v>
      </c>
      <c r="BD623">
        <v>2014</v>
      </c>
      <c r="BE623">
        <v>2015</v>
      </c>
      <c r="BF623">
        <v>2016</v>
      </c>
      <c r="BG623">
        <v>2017</v>
      </c>
      <c r="BH623">
        <v>2018</v>
      </c>
      <c r="BI623">
        <v>2019</v>
      </c>
      <c r="BJ623">
        <v>2020</v>
      </c>
      <c r="BK623">
        <v>2021</v>
      </c>
      <c r="BL623">
        <v>2022</v>
      </c>
      <c r="BM623">
        <v>2023</v>
      </c>
    </row>
    <row r="624" spans="1:65" ht="15" customHeight="1" x14ac:dyDescent="0.25">
      <c r="A624" t="s">
        <v>1239</v>
      </c>
      <c r="C624" s="77"/>
      <c r="D624" t="s">
        <v>2724</v>
      </c>
      <c r="E624" s="47" t="s">
        <v>2740</v>
      </c>
      <c r="G624" s="45"/>
      <c r="H624" s="45"/>
      <c r="I624">
        <f>MIN(L624:BT624)</f>
        <v>1987</v>
      </c>
      <c r="J624">
        <f>MAX(L625:BT625)</f>
        <v>2023</v>
      </c>
      <c r="K624" s="2" t="str">
        <f>IF(J624-I624+1-COUNTA(L625:BT625)=0, "-", "Yes")</f>
        <v>-</v>
      </c>
      <c r="AC624">
        <v>1987</v>
      </c>
      <c r="AD624">
        <v>1988</v>
      </c>
      <c r="AE624">
        <v>1989</v>
      </c>
      <c r="AF624">
        <v>1990</v>
      </c>
      <c r="AG624">
        <v>1991</v>
      </c>
      <c r="AH624">
        <v>1992</v>
      </c>
      <c r="AI624">
        <v>1993</v>
      </c>
      <c r="AJ624">
        <v>1994</v>
      </c>
      <c r="AK624">
        <v>1995</v>
      </c>
      <c r="AL624">
        <v>1996</v>
      </c>
      <c r="AM624">
        <v>1997</v>
      </c>
      <c r="AN624">
        <v>1998</v>
      </c>
      <c r="AO624">
        <v>1999</v>
      </c>
      <c r="AP624">
        <v>2000</v>
      </c>
      <c r="AQ624">
        <v>2001</v>
      </c>
      <c r="AR624">
        <v>2002</v>
      </c>
      <c r="AS624">
        <v>2003</v>
      </c>
      <c r="AT624">
        <v>2004</v>
      </c>
      <c r="AU624">
        <v>2005</v>
      </c>
      <c r="AV624">
        <v>2006</v>
      </c>
      <c r="AW624">
        <v>2007</v>
      </c>
      <c r="AX624">
        <v>2008</v>
      </c>
      <c r="AY624">
        <v>2009</v>
      </c>
      <c r="AZ624">
        <v>2010</v>
      </c>
      <c r="BA624">
        <v>2011</v>
      </c>
      <c r="BB624">
        <v>2012</v>
      </c>
      <c r="BC624">
        <v>2013</v>
      </c>
      <c r="BD624">
        <v>2014</v>
      </c>
      <c r="BE624">
        <v>2015</v>
      </c>
      <c r="BF624">
        <v>2016</v>
      </c>
      <c r="BG624">
        <v>2017</v>
      </c>
      <c r="BH624">
        <v>2018</v>
      </c>
      <c r="BI624">
        <v>2019</v>
      </c>
      <c r="BJ624">
        <v>2020</v>
      </c>
      <c r="BK624">
        <v>2021</v>
      </c>
      <c r="BL624">
        <v>2022</v>
      </c>
      <c r="BM624">
        <v>2023</v>
      </c>
    </row>
    <row r="625" spans="1:65" ht="15" customHeight="1" x14ac:dyDescent="0.25">
      <c r="A625" t="s">
        <v>1239</v>
      </c>
      <c r="C625" s="77"/>
      <c r="D625" t="s">
        <v>21</v>
      </c>
      <c r="E625" s="21" t="s">
        <v>12</v>
      </c>
      <c r="F625" s="68" t="s">
        <v>1303</v>
      </c>
      <c r="G625" s="21" t="s">
        <v>733</v>
      </c>
      <c r="H625" s="21" t="s">
        <v>1533</v>
      </c>
      <c r="I625">
        <f>MIN(L625:BT625)</f>
        <v>1987</v>
      </c>
      <c r="J625">
        <f>MAX(L625:BT625)</f>
        <v>2023</v>
      </c>
      <c r="K625" s="2" t="str">
        <f t="shared" si="77"/>
        <v>-</v>
      </c>
      <c r="AC625">
        <v>1987</v>
      </c>
      <c r="AD625">
        <v>1988</v>
      </c>
      <c r="AE625">
        <v>1989</v>
      </c>
      <c r="AF625">
        <v>1990</v>
      </c>
      <c r="AG625">
        <v>1991</v>
      </c>
      <c r="AH625">
        <v>1992</v>
      </c>
      <c r="AI625">
        <v>1993</v>
      </c>
      <c r="AJ625">
        <v>1994</v>
      </c>
      <c r="AK625">
        <v>1995</v>
      </c>
      <c r="AL625">
        <v>1996</v>
      </c>
      <c r="AM625">
        <v>1997</v>
      </c>
      <c r="AN625">
        <v>1998</v>
      </c>
      <c r="AO625">
        <v>1999</v>
      </c>
      <c r="AP625">
        <v>2000</v>
      </c>
      <c r="AQ625">
        <v>2001</v>
      </c>
      <c r="AR625">
        <v>2002</v>
      </c>
      <c r="AS625">
        <v>2003</v>
      </c>
      <c r="AT625">
        <v>2004</v>
      </c>
      <c r="AU625">
        <v>2005</v>
      </c>
      <c r="AV625">
        <v>2006</v>
      </c>
      <c r="AW625">
        <v>2007</v>
      </c>
      <c r="AX625">
        <v>2008</v>
      </c>
      <c r="AY625">
        <v>2009</v>
      </c>
      <c r="AZ625">
        <v>2010</v>
      </c>
      <c r="BA625">
        <v>2011</v>
      </c>
      <c r="BB625">
        <v>2012</v>
      </c>
      <c r="BC625">
        <v>2013</v>
      </c>
      <c r="BD625">
        <v>2014</v>
      </c>
      <c r="BE625">
        <v>2015</v>
      </c>
      <c r="BF625">
        <v>2016</v>
      </c>
      <c r="BG625">
        <v>2017</v>
      </c>
      <c r="BH625">
        <v>2018</v>
      </c>
      <c r="BI625">
        <v>2019</v>
      </c>
      <c r="BJ625">
        <v>2020</v>
      </c>
      <c r="BK625">
        <v>2021</v>
      </c>
      <c r="BL625">
        <v>2022</v>
      </c>
      <c r="BM625">
        <v>2023</v>
      </c>
    </row>
    <row r="626" spans="1:65" ht="15" customHeight="1" x14ac:dyDescent="0.25">
      <c r="C626" s="63"/>
      <c r="E626" s="45"/>
      <c r="G626" s="45"/>
      <c r="H626" s="45"/>
    </row>
    <row r="627" spans="1:65" ht="15" customHeight="1" x14ac:dyDescent="0.25">
      <c r="A627" t="s">
        <v>1240</v>
      </c>
      <c r="B627" s="1" t="str">
        <f>A627&amp;MIN(I627:I646)&amp;"(-"&amp;MAX(J627:J646)&amp;")"</f>
        <v>FAIN1980(-2007)</v>
      </c>
      <c r="C627" s="77"/>
      <c r="D627" t="s">
        <v>130</v>
      </c>
      <c r="E627" s="45" t="s">
        <v>12</v>
      </c>
      <c r="F627" s="7" t="s">
        <v>1303</v>
      </c>
      <c r="G627" s="45" t="s">
        <v>1578</v>
      </c>
      <c r="H627" s="45" t="s">
        <v>1541</v>
      </c>
      <c r="I627">
        <f t="shared" ref="I627:I646" si="78">MIN(L627:BT627)</f>
        <v>1980</v>
      </c>
      <c r="J627">
        <f t="shared" ref="J627:J634" si="79">MAX(L627:BT627)</f>
        <v>2007</v>
      </c>
      <c r="K627" s="2" t="str">
        <f t="shared" ref="K627:K646" si="80">IF(J627-I627+1-COUNTA(L627:BT627)=0, "-", "Yes")</f>
        <v>-</v>
      </c>
      <c r="V627">
        <v>1980</v>
      </c>
      <c r="W627">
        <v>1981</v>
      </c>
      <c r="X627">
        <v>1982</v>
      </c>
      <c r="Y627">
        <v>1983</v>
      </c>
      <c r="Z627">
        <v>1984</v>
      </c>
      <c r="AA627">
        <v>1985</v>
      </c>
      <c r="AB627">
        <v>1986</v>
      </c>
      <c r="AC627">
        <v>1987</v>
      </c>
      <c r="AD627">
        <v>1988</v>
      </c>
      <c r="AE627">
        <v>1989</v>
      </c>
      <c r="AF627">
        <v>1990</v>
      </c>
      <c r="AG627">
        <v>1991</v>
      </c>
      <c r="AH627">
        <v>1992</v>
      </c>
      <c r="AI627">
        <v>1993</v>
      </c>
      <c r="AJ627">
        <v>1994</v>
      </c>
      <c r="AK627">
        <v>1995</v>
      </c>
      <c r="AL627">
        <v>1996</v>
      </c>
      <c r="AM627">
        <v>1997</v>
      </c>
      <c r="AN627">
        <v>1998</v>
      </c>
      <c r="AO627">
        <v>1999</v>
      </c>
      <c r="AP627">
        <v>2000</v>
      </c>
      <c r="AQ627">
        <v>2001</v>
      </c>
      <c r="AR627">
        <v>2002</v>
      </c>
      <c r="AS627">
        <v>2003</v>
      </c>
      <c r="AT627">
        <v>2004</v>
      </c>
      <c r="AU627">
        <v>2005</v>
      </c>
      <c r="AV627">
        <v>2006</v>
      </c>
      <c r="AW627">
        <v>2007</v>
      </c>
    </row>
    <row r="628" spans="1:65" ht="15" customHeight="1" x14ac:dyDescent="0.25">
      <c r="A628" t="s">
        <v>1240</v>
      </c>
      <c r="C628" s="77"/>
      <c r="D628" t="s">
        <v>750</v>
      </c>
      <c r="E628" s="45" t="s">
        <v>799</v>
      </c>
      <c r="G628" s="45" t="s">
        <v>799</v>
      </c>
      <c r="H628" s="45" t="s">
        <v>1579</v>
      </c>
      <c r="I628">
        <f t="shared" si="78"/>
        <v>1980</v>
      </c>
      <c r="J628">
        <f t="shared" si="79"/>
        <v>2007</v>
      </c>
      <c r="K628" s="2" t="str">
        <f t="shared" si="80"/>
        <v>-</v>
      </c>
      <c r="V628">
        <v>1980</v>
      </c>
      <c r="W628">
        <v>1981</v>
      </c>
      <c r="X628">
        <v>1982</v>
      </c>
      <c r="Y628">
        <v>1983</v>
      </c>
      <c r="Z628">
        <v>1984</v>
      </c>
      <c r="AA628">
        <v>1985</v>
      </c>
      <c r="AB628">
        <v>1986</v>
      </c>
      <c r="AC628">
        <v>1987</v>
      </c>
      <c r="AD628">
        <v>1988</v>
      </c>
      <c r="AE628">
        <v>1989</v>
      </c>
      <c r="AF628">
        <v>1990</v>
      </c>
      <c r="AG628">
        <v>1991</v>
      </c>
      <c r="AH628">
        <v>1992</v>
      </c>
      <c r="AI628">
        <v>1993</v>
      </c>
      <c r="AJ628">
        <v>1994</v>
      </c>
      <c r="AK628">
        <v>1995</v>
      </c>
      <c r="AL628">
        <v>1996</v>
      </c>
      <c r="AM628">
        <v>1997</v>
      </c>
      <c r="AN628">
        <v>1998</v>
      </c>
      <c r="AO628">
        <v>1999</v>
      </c>
      <c r="AP628">
        <v>2000</v>
      </c>
      <c r="AQ628">
        <v>2001</v>
      </c>
      <c r="AR628">
        <v>2002</v>
      </c>
      <c r="AS628">
        <v>2003</v>
      </c>
      <c r="AT628">
        <v>2004</v>
      </c>
      <c r="AU628">
        <v>2005</v>
      </c>
      <c r="AV628">
        <v>2006</v>
      </c>
      <c r="AW628">
        <v>2007</v>
      </c>
    </row>
    <row r="629" spans="1:65" ht="15" customHeight="1" x14ac:dyDescent="0.25">
      <c r="A629" t="s">
        <v>1240</v>
      </c>
      <c r="C629" s="77"/>
      <c r="D629" t="s">
        <v>33</v>
      </c>
      <c r="E629" s="45" t="s">
        <v>121</v>
      </c>
      <c r="F629" s="7" t="s">
        <v>1303</v>
      </c>
      <c r="G629" s="45" t="s">
        <v>1580</v>
      </c>
      <c r="H629" s="45" t="s">
        <v>1571</v>
      </c>
      <c r="I629">
        <f t="shared" si="78"/>
        <v>1980</v>
      </c>
      <c r="J629">
        <f t="shared" si="79"/>
        <v>2007</v>
      </c>
      <c r="K629" s="2" t="str">
        <f t="shared" si="80"/>
        <v>-</v>
      </c>
      <c r="V629">
        <v>1980</v>
      </c>
      <c r="W629">
        <v>1981</v>
      </c>
      <c r="X629">
        <v>1982</v>
      </c>
      <c r="Y629">
        <v>1983</v>
      </c>
      <c r="Z629">
        <v>1984</v>
      </c>
      <c r="AA629">
        <v>1985</v>
      </c>
      <c r="AB629">
        <v>1986</v>
      </c>
      <c r="AC629">
        <v>1987</v>
      </c>
      <c r="AD629">
        <v>1988</v>
      </c>
      <c r="AE629">
        <v>1989</v>
      </c>
      <c r="AF629">
        <v>1990</v>
      </c>
      <c r="AG629">
        <v>1991</v>
      </c>
      <c r="AH629">
        <v>1992</v>
      </c>
      <c r="AI629">
        <v>1993</v>
      </c>
      <c r="AJ629">
        <v>1994</v>
      </c>
      <c r="AK629">
        <v>1995</v>
      </c>
      <c r="AL629">
        <v>1996</v>
      </c>
      <c r="AM629">
        <v>1997</v>
      </c>
      <c r="AN629">
        <v>1998</v>
      </c>
      <c r="AO629">
        <v>1999</v>
      </c>
      <c r="AP629">
        <v>2000</v>
      </c>
      <c r="AQ629">
        <v>2001</v>
      </c>
      <c r="AR629">
        <v>2002</v>
      </c>
      <c r="AS629">
        <v>2003</v>
      </c>
      <c r="AT629">
        <v>2004</v>
      </c>
      <c r="AU629">
        <v>2005</v>
      </c>
      <c r="AV629">
        <v>2006</v>
      </c>
      <c r="AW629">
        <v>2007</v>
      </c>
    </row>
    <row r="630" spans="1:65" ht="15" customHeight="1" x14ac:dyDescent="0.25">
      <c r="A630" t="s">
        <v>1240</v>
      </c>
      <c r="C630" s="77"/>
      <c r="D630" t="s">
        <v>131</v>
      </c>
      <c r="E630" s="45" t="s">
        <v>38</v>
      </c>
      <c r="G630" s="45" t="s">
        <v>38</v>
      </c>
      <c r="H630" s="45" t="s">
        <v>1544</v>
      </c>
      <c r="I630">
        <f t="shared" si="78"/>
        <v>1980</v>
      </c>
      <c r="J630">
        <f t="shared" si="79"/>
        <v>2007</v>
      </c>
      <c r="K630" s="2" t="str">
        <f t="shared" si="80"/>
        <v>-</v>
      </c>
      <c r="V630">
        <v>1980</v>
      </c>
      <c r="W630">
        <v>1981</v>
      </c>
      <c r="X630">
        <v>1982</v>
      </c>
      <c r="Y630">
        <v>1983</v>
      </c>
      <c r="Z630">
        <v>1984</v>
      </c>
      <c r="AA630">
        <v>1985</v>
      </c>
      <c r="AB630">
        <v>1986</v>
      </c>
      <c r="AC630">
        <v>1987</v>
      </c>
      <c r="AD630">
        <v>1988</v>
      </c>
      <c r="AE630">
        <v>1989</v>
      </c>
      <c r="AF630">
        <v>1990</v>
      </c>
      <c r="AG630">
        <v>1991</v>
      </c>
      <c r="AH630">
        <v>1992</v>
      </c>
      <c r="AI630">
        <v>1993</v>
      </c>
      <c r="AJ630">
        <v>1994</v>
      </c>
      <c r="AK630">
        <v>1995</v>
      </c>
      <c r="AL630">
        <v>1996</v>
      </c>
      <c r="AM630">
        <v>1997</v>
      </c>
      <c r="AN630">
        <v>1998</v>
      </c>
      <c r="AO630">
        <v>1999</v>
      </c>
      <c r="AP630">
        <v>2000</v>
      </c>
      <c r="AQ630">
        <v>2001</v>
      </c>
      <c r="AR630">
        <v>2002</v>
      </c>
      <c r="AS630">
        <v>2003</v>
      </c>
      <c r="AT630">
        <v>2004</v>
      </c>
      <c r="AU630">
        <v>2005</v>
      </c>
      <c r="AV630">
        <v>2006</v>
      </c>
      <c r="AW630">
        <v>2007</v>
      </c>
    </row>
    <row r="631" spans="1:65" ht="15" customHeight="1" x14ac:dyDescent="0.25">
      <c r="A631" t="s">
        <v>1240</v>
      </c>
      <c r="C631" s="77"/>
      <c r="D631" t="s">
        <v>35</v>
      </c>
      <c r="E631" s="45" t="s">
        <v>36</v>
      </c>
      <c r="G631" s="45" t="s">
        <v>36</v>
      </c>
      <c r="H631" s="45" t="s">
        <v>1545</v>
      </c>
      <c r="I631">
        <f t="shared" si="78"/>
        <v>1980</v>
      </c>
      <c r="J631">
        <f t="shared" si="79"/>
        <v>2007</v>
      </c>
      <c r="K631" s="2" t="str">
        <f t="shared" si="80"/>
        <v>-</v>
      </c>
      <c r="V631">
        <v>1980</v>
      </c>
      <c r="W631">
        <v>1981</v>
      </c>
      <c r="X631">
        <v>1982</v>
      </c>
      <c r="Y631">
        <v>1983</v>
      </c>
      <c r="Z631">
        <v>1984</v>
      </c>
      <c r="AA631">
        <v>1985</v>
      </c>
      <c r="AB631">
        <v>1986</v>
      </c>
      <c r="AC631">
        <v>1987</v>
      </c>
      <c r="AD631">
        <v>1988</v>
      </c>
      <c r="AE631">
        <v>1989</v>
      </c>
      <c r="AF631">
        <v>1990</v>
      </c>
      <c r="AG631">
        <v>1991</v>
      </c>
      <c r="AH631">
        <v>1992</v>
      </c>
      <c r="AI631">
        <v>1993</v>
      </c>
      <c r="AJ631">
        <v>1994</v>
      </c>
      <c r="AK631">
        <v>1995</v>
      </c>
      <c r="AL631">
        <v>1996</v>
      </c>
      <c r="AM631">
        <v>1997</v>
      </c>
      <c r="AN631">
        <v>1998</v>
      </c>
      <c r="AO631">
        <v>1999</v>
      </c>
      <c r="AP631">
        <v>2000</v>
      </c>
      <c r="AQ631">
        <v>2001</v>
      </c>
      <c r="AR631">
        <v>2002</v>
      </c>
      <c r="AS631">
        <v>2003</v>
      </c>
      <c r="AT631">
        <v>2004</v>
      </c>
      <c r="AU631">
        <v>2005</v>
      </c>
      <c r="AV631">
        <v>2006</v>
      </c>
      <c r="AW631">
        <v>2007</v>
      </c>
    </row>
    <row r="632" spans="1:65" ht="15" customHeight="1" x14ac:dyDescent="0.25">
      <c r="A632" t="s">
        <v>1240</v>
      </c>
      <c r="C632" s="77"/>
      <c r="D632" t="s">
        <v>132</v>
      </c>
      <c r="E632" s="45" t="s">
        <v>12</v>
      </c>
      <c r="F632" s="7" t="s">
        <v>1303</v>
      </c>
      <c r="G632" s="45" t="s">
        <v>1581</v>
      </c>
      <c r="H632" s="45" t="s">
        <v>1582</v>
      </c>
      <c r="I632">
        <f t="shared" si="78"/>
        <v>1980</v>
      </c>
      <c r="J632">
        <f t="shared" si="79"/>
        <v>2007</v>
      </c>
      <c r="K632" s="2" t="str">
        <f t="shared" si="80"/>
        <v>-</v>
      </c>
      <c r="V632">
        <v>1980</v>
      </c>
      <c r="W632">
        <v>1981</v>
      </c>
      <c r="X632">
        <v>1982</v>
      </c>
      <c r="Y632">
        <v>1983</v>
      </c>
      <c r="Z632">
        <v>1984</v>
      </c>
      <c r="AA632">
        <v>1985</v>
      </c>
      <c r="AB632">
        <v>1986</v>
      </c>
      <c r="AC632">
        <v>1987</v>
      </c>
      <c r="AD632">
        <v>1988</v>
      </c>
      <c r="AE632">
        <v>1989</v>
      </c>
      <c r="AF632">
        <v>1990</v>
      </c>
      <c r="AG632">
        <v>1991</v>
      </c>
      <c r="AH632">
        <v>1992</v>
      </c>
      <c r="AI632">
        <v>1993</v>
      </c>
      <c r="AJ632">
        <v>1994</v>
      </c>
      <c r="AK632">
        <v>1995</v>
      </c>
      <c r="AL632">
        <v>1996</v>
      </c>
      <c r="AM632">
        <v>1997</v>
      </c>
      <c r="AN632">
        <v>1998</v>
      </c>
      <c r="AO632">
        <v>1999</v>
      </c>
      <c r="AP632">
        <v>2000</v>
      </c>
      <c r="AQ632">
        <v>2001</v>
      </c>
      <c r="AR632">
        <v>2002</v>
      </c>
      <c r="AS632">
        <v>2003</v>
      </c>
      <c r="AT632">
        <v>2004</v>
      </c>
      <c r="AU632">
        <v>2005</v>
      </c>
      <c r="AV632">
        <v>2006</v>
      </c>
      <c r="AW632">
        <v>2007</v>
      </c>
    </row>
    <row r="633" spans="1:65" ht="15" customHeight="1" x14ac:dyDescent="0.25">
      <c r="A633" t="s">
        <v>1240</v>
      </c>
      <c r="C633" s="77"/>
      <c r="D633" t="s">
        <v>116</v>
      </c>
      <c r="E633" s="45" t="s">
        <v>12</v>
      </c>
      <c r="F633" s="7" t="s">
        <v>1303</v>
      </c>
      <c r="G633" s="45" t="s">
        <v>1583</v>
      </c>
      <c r="H633" s="45" t="s">
        <v>1549</v>
      </c>
      <c r="I633">
        <f t="shared" si="78"/>
        <v>1980</v>
      </c>
      <c r="J633">
        <f t="shared" si="79"/>
        <v>2007</v>
      </c>
      <c r="K633" s="2" t="str">
        <f t="shared" si="80"/>
        <v>-</v>
      </c>
      <c r="V633">
        <v>1980</v>
      </c>
      <c r="W633">
        <v>1981</v>
      </c>
      <c r="X633">
        <v>1982</v>
      </c>
      <c r="Y633">
        <v>1983</v>
      </c>
      <c r="Z633">
        <v>1984</v>
      </c>
      <c r="AA633">
        <v>1985</v>
      </c>
      <c r="AB633">
        <v>1986</v>
      </c>
      <c r="AC633">
        <v>1987</v>
      </c>
      <c r="AD633">
        <v>1988</v>
      </c>
      <c r="AE633">
        <v>1989</v>
      </c>
      <c r="AF633">
        <v>1990</v>
      </c>
      <c r="AG633">
        <v>1991</v>
      </c>
      <c r="AH633">
        <v>1992</v>
      </c>
      <c r="AI633">
        <v>1993</v>
      </c>
      <c r="AJ633">
        <v>1994</v>
      </c>
      <c r="AK633">
        <v>1995</v>
      </c>
      <c r="AL633">
        <v>1996</v>
      </c>
      <c r="AM633">
        <v>1997</v>
      </c>
      <c r="AN633">
        <v>1998</v>
      </c>
      <c r="AO633">
        <v>1999</v>
      </c>
      <c r="AP633">
        <v>2000</v>
      </c>
      <c r="AQ633">
        <v>2001</v>
      </c>
      <c r="AR633">
        <v>2002</v>
      </c>
      <c r="AS633">
        <v>2003</v>
      </c>
      <c r="AT633">
        <v>2004</v>
      </c>
      <c r="AU633">
        <v>2005</v>
      </c>
      <c r="AV633">
        <v>2006</v>
      </c>
      <c r="AW633">
        <v>2007</v>
      </c>
    </row>
    <row r="634" spans="1:65" ht="15" customHeight="1" x14ac:dyDescent="0.25">
      <c r="A634" t="s">
        <v>1240</v>
      </c>
      <c r="C634" s="77"/>
      <c r="D634" t="s">
        <v>133</v>
      </c>
      <c r="E634" s="45" t="s">
        <v>134</v>
      </c>
      <c r="G634" s="45" t="s">
        <v>1589</v>
      </c>
      <c r="H634" s="45" t="s">
        <v>1587</v>
      </c>
      <c r="I634">
        <f t="shared" si="78"/>
        <v>1980</v>
      </c>
      <c r="J634">
        <f t="shared" si="79"/>
        <v>2007</v>
      </c>
      <c r="K634" s="2" t="str">
        <f t="shared" si="80"/>
        <v>-</v>
      </c>
      <c r="V634">
        <v>1980</v>
      </c>
      <c r="W634">
        <v>1981</v>
      </c>
      <c r="X634">
        <v>1982</v>
      </c>
      <c r="Y634">
        <v>1983</v>
      </c>
      <c r="Z634">
        <v>1984</v>
      </c>
      <c r="AA634">
        <v>1985</v>
      </c>
      <c r="AB634">
        <v>1986</v>
      </c>
      <c r="AC634">
        <v>1987</v>
      </c>
      <c r="AD634">
        <v>1988</v>
      </c>
      <c r="AE634">
        <v>1989</v>
      </c>
      <c r="AF634">
        <v>1990</v>
      </c>
      <c r="AG634">
        <v>1991</v>
      </c>
      <c r="AH634">
        <v>1992</v>
      </c>
      <c r="AI634">
        <v>1993</v>
      </c>
      <c r="AJ634">
        <v>1994</v>
      </c>
      <c r="AK634">
        <v>1995</v>
      </c>
      <c r="AL634">
        <v>1996</v>
      </c>
      <c r="AM634">
        <v>1997</v>
      </c>
      <c r="AN634">
        <v>1998</v>
      </c>
      <c r="AO634">
        <v>1999</v>
      </c>
      <c r="AP634">
        <v>2000</v>
      </c>
      <c r="AQ634">
        <v>2001</v>
      </c>
      <c r="AR634">
        <v>2002</v>
      </c>
      <c r="AS634">
        <v>2003</v>
      </c>
      <c r="AT634">
        <v>2004</v>
      </c>
      <c r="AU634">
        <v>2005</v>
      </c>
      <c r="AV634">
        <v>2006</v>
      </c>
      <c r="AW634">
        <v>2007</v>
      </c>
    </row>
    <row r="635" spans="1:65" ht="15" customHeight="1" x14ac:dyDescent="0.25">
      <c r="A635" t="s">
        <v>1240</v>
      </c>
      <c r="C635" s="77"/>
      <c r="D635" t="s">
        <v>135</v>
      </c>
      <c r="E635" s="45" t="s">
        <v>136</v>
      </c>
      <c r="G635" s="45" t="s">
        <v>136</v>
      </c>
      <c r="H635" s="45" t="s">
        <v>1588</v>
      </c>
      <c r="I635">
        <f t="shared" si="78"/>
        <v>1980</v>
      </c>
      <c r="J635">
        <f t="shared" ref="J635:J672" si="81">MAX(L635:BT635)</f>
        <v>2007</v>
      </c>
      <c r="K635" s="2" t="str">
        <f t="shared" si="80"/>
        <v>-</v>
      </c>
      <c r="V635">
        <v>1980</v>
      </c>
      <c r="W635">
        <v>1981</v>
      </c>
      <c r="X635">
        <v>1982</v>
      </c>
      <c r="Y635">
        <v>1983</v>
      </c>
      <c r="Z635">
        <v>1984</v>
      </c>
      <c r="AA635">
        <v>1985</v>
      </c>
      <c r="AB635">
        <v>1986</v>
      </c>
      <c r="AC635">
        <v>1987</v>
      </c>
      <c r="AD635">
        <v>1988</v>
      </c>
      <c r="AE635">
        <v>1989</v>
      </c>
      <c r="AF635">
        <v>1990</v>
      </c>
      <c r="AG635">
        <v>1991</v>
      </c>
      <c r="AH635">
        <v>1992</v>
      </c>
      <c r="AI635">
        <v>1993</v>
      </c>
      <c r="AJ635">
        <v>1994</v>
      </c>
      <c r="AK635">
        <v>1995</v>
      </c>
      <c r="AL635">
        <v>1996</v>
      </c>
      <c r="AM635">
        <v>1997</v>
      </c>
      <c r="AN635">
        <v>1998</v>
      </c>
      <c r="AO635">
        <v>1999</v>
      </c>
      <c r="AP635">
        <v>2000</v>
      </c>
      <c r="AQ635">
        <v>2001</v>
      </c>
      <c r="AR635">
        <v>2002</v>
      </c>
      <c r="AS635">
        <v>2003</v>
      </c>
      <c r="AT635">
        <v>2004</v>
      </c>
      <c r="AU635">
        <v>2005</v>
      </c>
      <c r="AV635">
        <v>2006</v>
      </c>
      <c r="AW635">
        <v>2007</v>
      </c>
    </row>
    <row r="636" spans="1:65" ht="15" customHeight="1" x14ac:dyDescent="0.25">
      <c r="A636" t="s">
        <v>1240</v>
      </c>
      <c r="C636" s="77"/>
      <c r="D636" t="s">
        <v>137</v>
      </c>
      <c r="E636" s="45" t="s">
        <v>138</v>
      </c>
      <c r="G636" s="45" t="s">
        <v>138</v>
      </c>
      <c r="H636" s="45" t="s">
        <v>1590</v>
      </c>
      <c r="I636">
        <f t="shared" si="78"/>
        <v>1980</v>
      </c>
      <c r="J636">
        <f t="shared" si="81"/>
        <v>2007</v>
      </c>
      <c r="K636" s="2" t="str">
        <f t="shared" si="80"/>
        <v>-</v>
      </c>
      <c r="V636">
        <v>1980</v>
      </c>
      <c r="W636">
        <v>1981</v>
      </c>
      <c r="X636">
        <v>1982</v>
      </c>
      <c r="Y636">
        <v>1983</v>
      </c>
      <c r="Z636">
        <v>1984</v>
      </c>
      <c r="AA636">
        <v>1985</v>
      </c>
      <c r="AB636">
        <v>1986</v>
      </c>
      <c r="AC636">
        <v>1987</v>
      </c>
      <c r="AD636">
        <v>1988</v>
      </c>
      <c r="AE636">
        <v>1989</v>
      </c>
      <c r="AF636">
        <v>1990</v>
      </c>
      <c r="AG636">
        <v>1991</v>
      </c>
      <c r="AH636">
        <v>1992</v>
      </c>
      <c r="AI636">
        <v>1993</v>
      </c>
      <c r="AJ636">
        <v>1994</v>
      </c>
      <c r="AK636">
        <v>1995</v>
      </c>
      <c r="AL636">
        <v>1996</v>
      </c>
      <c r="AM636">
        <v>1997</v>
      </c>
      <c r="AN636">
        <v>1998</v>
      </c>
      <c r="AO636">
        <v>1999</v>
      </c>
      <c r="AP636">
        <v>2000</v>
      </c>
      <c r="AQ636">
        <v>2001</v>
      </c>
      <c r="AR636">
        <v>2002</v>
      </c>
      <c r="AS636">
        <v>2003</v>
      </c>
      <c r="AT636">
        <v>2004</v>
      </c>
      <c r="AU636">
        <v>2005</v>
      </c>
      <c r="AV636">
        <v>2006</v>
      </c>
      <c r="AW636">
        <v>2007</v>
      </c>
    </row>
    <row r="637" spans="1:65" ht="15" customHeight="1" x14ac:dyDescent="0.25">
      <c r="A637" t="s">
        <v>1240</v>
      </c>
      <c r="C637" s="77"/>
      <c r="D637" t="s">
        <v>139</v>
      </c>
      <c r="E637" s="45" t="s">
        <v>12</v>
      </c>
      <c r="F637" s="7" t="s">
        <v>1303</v>
      </c>
      <c r="G637" s="45" t="s">
        <v>1591</v>
      </c>
      <c r="H637" s="45" t="s">
        <v>1592</v>
      </c>
      <c r="I637">
        <f t="shared" si="78"/>
        <v>1980</v>
      </c>
      <c r="J637">
        <f t="shared" si="81"/>
        <v>2007</v>
      </c>
      <c r="K637" s="2" t="str">
        <f t="shared" si="80"/>
        <v>-</v>
      </c>
      <c r="V637">
        <v>1980</v>
      </c>
      <c r="W637">
        <v>1981</v>
      </c>
      <c r="X637">
        <v>1982</v>
      </c>
      <c r="Y637">
        <v>1983</v>
      </c>
      <c r="Z637">
        <v>1984</v>
      </c>
      <c r="AA637">
        <v>1985</v>
      </c>
      <c r="AB637">
        <v>1986</v>
      </c>
      <c r="AC637">
        <v>1987</v>
      </c>
      <c r="AD637">
        <v>1988</v>
      </c>
      <c r="AE637">
        <v>1989</v>
      </c>
      <c r="AF637">
        <v>1990</v>
      </c>
      <c r="AG637">
        <v>1991</v>
      </c>
      <c r="AH637">
        <v>1992</v>
      </c>
      <c r="AI637">
        <v>1993</v>
      </c>
      <c r="AJ637">
        <v>1994</v>
      </c>
      <c r="AK637">
        <v>1995</v>
      </c>
      <c r="AL637">
        <v>1996</v>
      </c>
      <c r="AM637">
        <v>1997</v>
      </c>
      <c r="AN637">
        <v>1998</v>
      </c>
      <c r="AO637">
        <v>1999</v>
      </c>
      <c r="AP637">
        <v>2000</v>
      </c>
      <c r="AQ637">
        <v>2001</v>
      </c>
      <c r="AR637">
        <v>2002</v>
      </c>
      <c r="AS637">
        <v>2003</v>
      </c>
      <c r="AT637">
        <v>2004</v>
      </c>
      <c r="AU637">
        <v>2005</v>
      </c>
      <c r="AV637">
        <v>2006</v>
      </c>
      <c r="AW637">
        <v>2007</v>
      </c>
    </row>
    <row r="638" spans="1:65" ht="15" customHeight="1" x14ac:dyDescent="0.25">
      <c r="A638" t="s">
        <v>1240</v>
      </c>
      <c r="C638" s="77"/>
      <c r="D638" t="s">
        <v>140</v>
      </c>
      <c r="E638" s="45" t="s">
        <v>141</v>
      </c>
      <c r="G638" s="45" t="s">
        <v>141</v>
      </c>
      <c r="H638" s="45" t="s">
        <v>1584</v>
      </c>
      <c r="I638">
        <f t="shared" si="78"/>
        <v>1980</v>
      </c>
      <c r="J638">
        <f t="shared" si="81"/>
        <v>2007</v>
      </c>
      <c r="K638" s="2" t="str">
        <f t="shared" si="80"/>
        <v>-</v>
      </c>
      <c r="V638">
        <v>1980</v>
      </c>
      <c r="W638">
        <v>1981</v>
      </c>
      <c r="X638">
        <v>1982</v>
      </c>
      <c r="Y638">
        <v>1983</v>
      </c>
      <c r="Z638">
        <v>1984</v>
      </c>
      <c r="AA638">
        <v>1985</v>
      </c>
      <c r="AB638">
        <v>1986</v>
      </c>
      <c r="AC638">
        <v>1987</v>
      </c>
      <c r="AD638">
        <v>1988</v>
      </c>
      <c r="AE638">
        <v>1989</v>
      </c>
      <c r="AF638">
        <v>1990</v>
      </c>
      <c r="AG638">
        <v>1991</v>
      </c>
      <c r="AH638">
        <v>1992</v>
      </c>
      <c r="AI638">
        <v>1993</v>
      </c>
      <c r="AJ638">
        <v>1994</v>
      </c>
      <c r="AK638">
        <v>1995</v>
      </c>
      <c r="AL638">
        <v>1996</v>
      </c>
      <c r="AM638">
        <v>1997</v>
      </c>
      <c r="AN638">
        <v>1998</v>
      </c>
      <c r="AO638">
        <v>1999</v>
      </c>
      <c r="AP638">
        <v>2000</v>
      </c>
      <c r="AQ638">
        <v>2001</v>
      </c>
      <c r="AR638">
        <v>2002</v>
      </c>
      <c r="AS638">
        <v>2003</v>
      </c>
      <c r="AT638">
        <v>2004</v>
      </c>
      <c r="AU638">
        <v>2005</v>
      </c>
      <c r="AV638">
        <v>2006</v>
      </c>
      <c r="AW638">
        <v>2007</v>
      </c>
    </row>
    <row r="639" spans="1:65" ht="15" customHeight="1" x14ac:dyDescent="0.25">
      <c r="A639" t="s">
        <v>1240</v>
      </c>
      <c r="C639" s="77"/>
      <c r="D639" t="s">
        <v>142</v>
      </c>
      <c r="E639" s="45" t="s">
        <v>44</v>
      </c>
      <c r="G639" s="45" t="s">
        <v>44</v>
      </c>
      <c r="H639" s="45" t="s">
        <v>1552</v>
      </c>
      <c r="I639">
        <f t="shared" si="78"/>
        <v>1980</v>
      </c>
      <c r="J639">
        <f t="shared" si="81"/>
        <v>2007</v>
      </c>
      <c r="K639" s="2" t="str">
        <f t="shared" si="80"/>
        <v>-</v>
      </c>
      <c r="V639">
        <v>1980</v>
      </c>
      <c r="W639">
        <v>1981</v>
      </c>
      <c r="X639">
        <v>1982</v>
      </c>
      <c r="Y639">
        <v>1983</v>
      </c>
      <c r="Z639">
        <v>1984</v>
      </c>
      <c r="AA639">
        <v>1985</v>
      </c>
      <c r="AB639">
        <v>1986</v>
      </c>
      <c r="AC639">
        <v>1987</v>
      </c>
      <c r="AD639">
        <v>1988</v>
      </c>
      <c r="AE639">
        <v>1989</v>
      </c>
      <c r="AF639">
        <v>1990</v>
      </c>
      <c r="AG639">
        <v>1991</v>
      </c>
      <c r="AH639">
        <v>1992</v>
      </c>
      <c r="AI639">
        <v>1993</v>
      </c>
      <c r="AJ639">
        <v>1994</v>
      </c>
      <c r="AK639">
        <v>1995</v>
      </c>
      <c r="AL639">
        <v>1996</v>
      </c>
      <c r="AM639">
        <v>1997</v>
      </c>
      <c r="AN639">
        <v>1998</v>
      </c>
      <c r="AO639">
        <v>1999</v>
      </c>
      <c r="AP639">
        <v>2000</v>
      </c>
      <c r="AQ639">
        <v>2001</v>
      </c>
      <c r="AR639">
        <v>2002</v>
      </c>
      <c r="AS639">
        <v>2003</v>
      </c>
      <c r="AT639">
        <v>2004</v>
      </c>
      <c r="AU639">
        <v>2005</v>
      </c>
      <c r="AV639">
        <v>2006</v>
      </c>
      <c r="AW639">
        <v>2007</v>
      </c>
    </row>
    <row r="640" spans="1:65" ht="15" customHeight="1" x14ac:dyDescent="0.25">
      <c r="A640" t="s">
        <v>1240</v>
      </c>
      <c r="C640" s="77"/>
      <c r="D640" t="s">
        <v>143</v>
      </c>
      <c r="E640" s="45" t="s">
        <v>46</v>
      </c>
      <c r="G640" s="45" t="s">
        <v>1585</v>
      </c>
      <c r="H640" s="45" t="s">
        <v>1554</v>
      </c>
      <c r="I640">
        <f t="shared" si="78"/>
        <v>1980</v>
      </c>
      <c r="J640">
        <f t="shared" si="81"/>
        <v>2007</v>
      </c>
      <c r="K640" s="2" t="str">
        <f t="shared" si="80"/>
        <v>-</v>
      </c>
      <c r="V640">
        <v>1980</v>
      </c>
      <c r="W640">
        <v>1981</v>
      </c>
      <c r="X640">
        <v>1982</v>
      </c>
      <c r="Y640">
        <v>1983</v>
      </c>
      <c r="Z640">
        <v>1984</v>
      </c>
      <c r="AA640">
        <v>1985</v>
      </c>
      <c r="AB640">
        <v>1986</v>
      </c>
      <c r="AC640">
        <v>1987</v>
      </c>
      <c r="AD640">
        <v>1988</v>
      </c>
      <c r="AE640">
        <v>1989</v>
      </c>
      <c r="AF640">
        <v>1990</v>
      </c>
      <c r="AG640">
        <v>1991</v>
      </c>
      <c r="AH640">
        <v>1992</v>
      </c>
      <c r="AI640">
        <v>1993</v>
      </c>
      <c r="AJ640">
        <v>1994</v>
      </c>
      <c r="AK640">
        <v>1995</v>
      </c>
      <c r="AL640">
        <v>1996</v>
      </c>
      <c r="AM640">
        <v>1997</v>
      </c>
      <c r="AN640">
        <v>1998</v>
      </c>
      <c r="AO640">
        <v>1999</v>
      </c>
      <c r="AP640">
        <v>2000</v>
      </c>
      <c r="AQ640">
        <v>2001</v>
      </c>
      <c r="AR640">
        <v>2002</v>
      </c>
      <c r="AS640">
        <v>2003</v>
      </c>
      <c r="AT640">
        <v>2004</v>
      </c>
      <c r="AU640">
        <v>2005</v>
      </c>
      <c r="AV640">
        <v>2006</v>
      </c>
      <c r="AW640">
        <v>2007</v>
      </c>
    </row>
    <row r="641" spans="1:61" ht="15" customHeight="1" x14ac:dyDescent="0.25">
      <c r="A641" t="s">
        <v>1240</v>
      </c>
      <c r="C641" s="77"/>
      <c r="D641" t="s">
        <v>800</v>
      </c>
      <c r="E641" s="45" t="s">
        <v>758</v>
      </c>
      <c r="G641" s="45" t="s">
        <v>758</v>
      </c>
      <c r="H641" s="45" t="s">
        <v>1561</v>
      </c>
      <c r="I641">
        <f t="shared" si="78"/>
        <v>1980</v>
      </c>
      <c r="J641">
        <f t="shared" si="81"/>
        <v>2007</v>
      </c>
      <c r="K641" s="2" t="str">
        <f t="shared" si="80"/>
        <v>-</v>
      </c>
      <c r="V641">
        <v>1980</v>
      </c>
      <c r="W641">
        <v>1981</v>
      </c>
      <c r="X641">
        <v>1982</v>
      </c>
      <c r="Y641">
        <v>1983</v>
      </c>
      <c r="Z641">
        <v>1984</v>
      </c>
      <c r="AA641">
        <v>1985</v>
      </c>
      <c r="AB641">
        <v>1986</v>
      </c>
      <c r="AC641">
        <v>1987</v>
      </c>
      <c r="AD641">
        <v>1988</v>
      </c>
      <c r="AE641">
        <v>1989</v>
      </c>
      <c r="AF641">
        <v>1990</v>
      </c>
      <c r="AG641">
        <v>1991</v>
      </c>
      <c r="AH641">
        <v>1992</v>
      </c>
      <c r="AI641">
        <v>1993</v>
      </c>
      <c r="AJ641">
        <v>1994</v>
      </c>
      <c r="AK641">
        <v>1995</v>
      </c>
      <c r="AL641">
        <v>1996</v>
      </c>
      <c r="AM641">
        <v>1997</v>
      </c>
      <c r="AN641">
        <v>1998</v>
      </c>
      <c r="AO641">
        <v>1999</v>
      </c>
      <c r="AP641">
        <v>2000</v>
      </c>
      <c r="AQ641">
        <v>2001</v>
      </c>
      <c r="AR641">
        <v>2002</v>
      </c>
      <c r="AS641">
        <v>2003</v>
      </c>
      <c r="AT641">
        <v>2004</v>
      </c>
      <c r="AU641">
        <v>2005</v>
      </c>
      <c r="AV641">
        <v>2006</v>
      </c>
      <c r="AW641">
        <v>2007</v>
      </c>
    </row>
    <row r="642" spans="1:61" ht="15" customHeight="1" x14ac:dyDescent="0.25">
      <c r="A642" t="s">
        <v>1240</v>
      </c>
      <c r="C642" s="77"/>
      <c r="D642" t="s">
        <v>756</v>
      </c>
      <c r="E642" s="45" t="s">
        <v>184</v>
      </c>
      <c r="G642" s="45" t="s">
        <v>184</v>
      </c>
      <c r="H642" s="45" t="s">
        <v>1557</v>
      </c>
      <c r="I642">
        <f t="shared" si="78"/>
        <v>1980</v>
      </c>
      <c r="J642">
        <f t="shared" si="81"/>
        <v>2007</v>
      </c>
      <c r="K642" s="2" t="str">
        <f t="shared" si="80"/>
        <v>-</v>
      </c>
      <c r="V642">
        <v>1980</v>
      </c>
      <c r="W642">
        <v>1981</v>
      </c>
      <c r="X642">
        <v>1982</v>
      </c>
      <c r="Y642">
        <v>1983</v>
      </c>
      <c r="Z642">
        <v>1984</v>
      </c>
      <c r="AA642">
        <v>1985</v>
      </c>
      <c r="AB642">
        <v>1986</v>
      </c>
      <c r="AC642">
        <v>1987</v>
      </c>
      <c r="AD642">
        <v>1988</v>
      </c>
      <c r="AE642">
        <v>1989</v>
      </c>
      <c r="AF642">
        <v>1990</v>
      </c>
      <c r="AG642">
        <v>1991</v>
      </c>
      <c r="AH642">
        <v>1992</v>
      </c>
      <c r="AI642">
        <v>1993</v>
      </c>
      <c r="AJ642">
        <v>1994</v>
      </c>
      <c r="AK642">
        <v>1995</v>
      </c>
      <c r="AL642">
        <v>1996</v>
      </c>
      <c r="AM642">
        <v>1997</v>
      </c>
      <c r="AN642">
        <v>1998</v>
      </c>
      <c r="AO642">
        <v>1999</v>
      </c>
      <c r="AP642">
        <v>2000</v>
      </c>
      <c r="AQ642">
        <v>2001</v>
      </c>
      <c r="AR642">
        <v>2002</v>
      </c>
      <c r="AS642">
        <v>2003</v>
      </c>
      <c r="AT642">
        <v>2004</v>
      </c>
      <c r="AU642">
        <v>2005</v>
      </c>
      <c r="AV642">
        <v>2006</v>
      </c>
      <c r="AW642">
        <v>2007</v>
      </c>
    </row>
    <row r="643" spans="1:61" ht="15" customHeight="1" x14ac:dyDescent="0.25">
      <c r="A643" t="s">
        <v>1240</v>
      </c>
      <c r="C643" s="77"/>
      <c r="D643" t="s">
        <v>47</v>
      </c>
      <c r="E643" s="45" t="s">
        <v>59</v>
      </c>
      <c r="G643" s="45" t="s">
        <v>1586</v>
      </c>
      <c r="H643" s="45" t="s">
        <v>1558</v>
      </c>
      <c r="I643">
        <f t="shared" si="78"/>
        <v>1980</v>
      </c>
      <c r="J643">
        <f t="shared" si="81"/>
        <v>2007</v>
      </c>
      <c r="K643" s="2" t="str">
        <f t="shared" si="80"/>
        <v>-</v>
      </c>
      <c r="V643">
        <v>1980</v>
      </c>
      <c r="W643">
        <v>1981</v>
      </c>
      <c r="X643">
        <v>1982</v>
      </c>
      <c r="Y643">
        <v>1983</v>
      </c>
      <c r="Z643">
        <v>1984</v>
      </c>
      <c r="AA643">
        <v>1985</v>
      </c>
      <c r="AB643">
        <v>1986</v>
      </c>
      <c r="AC643">
        <v>1987</v>
      </c>
      <c r="AD643">
        <v>1988</v>
      </c>
      <c r="AE643">
        <v>1989</v>
      </c>
      <c r="AF643">
        <v>1990</v>
      </c>
      <c r="AG643">
        <v>1991</v>
      </c>
      <c r="AH643">
        <v>1992</v>
      </c>
      <c r="AI643">
        <v>1993</v>
      </c>
      <c r="AJ643">
        <v>1994</v>
      </c>
      <c r="AK643">
        <v>1995</v>
      </c>
      <c r="AL643">
        <v>1996</v>
      </c>
      <c r="AM643">
        <v>1997</v>
      </c>
      <c r="AN643">
        <v>1998</v>
      </c>
      <c r="AO643">
        <v>1999</v>
      </c>
      <c r="AP643">
        <v>2000</v>
      </c>
      <c r="AQ643">
        <v>2001</v>
      </c>
      <c r="AR643">
        <v>2002</v>
      </c>
      <c r="AS643">
        <v>2003</v>
      </c>
      <c r="AT643">
        <v>2004</v>
      </c>
      <c r="AU643">
        <v>2005</v>
      </c>
      <c r="AV643">
        <v>2006</v>
      </c>
      <c r="AW643">
        <v>2007</v>
      </c>
    </row>
    <row r="644" spans="1:61" ht="15" customHeight="1" x14ac:dyDescent="0.25">
      <c r="A644" t="s">
        <v>1240</v>
      </c>
      <c r="C644" s="77"/>
      <c r="D644" t="s">
        <v>21</v>
      </c>
      <c r="E644" s="45" t="s">
        <v>12</v>
      </c>
      <c r="F644" s="7" t="s">
        <v>1303</v>
      </c>
      <c r="G644" s="45" t="s">
        <v>733</v>
      </c>
      <c r="H644" s="45" t="s">
        <v>1533</v>
      </c>
      <c r="I644">
        <f t="shared" si="78"/>
        <v>1980</v>
      </c>
      <c r="J644">
        <f t="shared" si="81"/>
        <v>2007</v>
      </c>
      <c r="K644" s="2" t="str">
        <f t="shared" si="80"/>
        <v>-</v>
      </c>
      <c r="V644">
        <v>1980</v>
      </c>
      <c r="W644">
        <v>1981</v>
      </c>
      <c r="X644">
        <v>1982</v>
      </c>
      <c r="Y644">
        <v>1983</v>
      </c>
      <c r="Z644">
        <v>1984</v>
      </c>
      <c r="AA644">
        <v>1985</v>
      </c>
      <c r="AB644">
        <v>1986</v>
      </c>
      <c r="AC644">
        <v>1987</v>
      </c>
      <c r="AD644">
        <v>1988</v>
      </c>
      <c r="AE644">
        <v>1989</v>
      </c>
      <c r="AF644">
        <v>1990</v>
      </c>
      <c r="AG644">
        <v>1991</v>
      </c>
      <c r="AH644">
        <v>1992</v>
      </c>
      <c r="AI644">
        <v>1993</v>
      </c>
      <c r="AJ644">
        <v>1994</v>
      </c>
      <c r="AK644">
        <v>1995</v>
      </c>
      <c r="AL644">
        <v>1996</v>
      </c>
      <c r="AM644">
        <v>1997</v>
      </c>
      <c r="AN644">
        <v>1998</v>
      </c>
      <c r="AO644">
        <v>1999</v>
      </c>
      <c r="AP644">
        <v>2000</v>
      </c>
      <c r="AQ644">
        <v>2001</v>
      </c>
      <c r="AR644">
        <v>2002</v>
      </c>
      <c r="AS644">
        <v>2003</v>
      </c>
      <c r="AT644">
        <v>2004</v>
      </c>
      <c r="AU644">
        <v>2005</v>
      </c>
      <c r="AV644">
        <v>2006</v>
      </c>
      <c r="AW644">
        <v>2007</v>
      </c>
    </row>
    <row r="645" spans="1:61" ht="15" customHeight="1" x14ac:dyDescent="0.25">
      <c r="A645" t="s">
        <v>1240</v>
      </c>
      <c r="C645" s="77"/>
      <c r="D645" t="s">
        <v>13</v>
      </c>
      <c r="E645" s="45" t="s">
        <v>12</v>
      </c>
      <c r="F645" s="7" t="s">
        <v>1303</v>
      </c>
      <c r="G645" s="45" t="s">
        <v>1527</v>
      </c>
      <c r="H645" s="45" t="s">
        <v>1528</v>
      </c>
      <c r="I645">
        <f t="shared" si="78"/>
        <v>1980</v>
      </c>
      <c r="J645">
        <f t="shared" si="81"/>
        <v>2007</v>
      </c>
      <c r="K645" s="2" t="str">
        <f t="shared" si="80"/>
        <v>-</v>
      </c>
      <c r="V645">
        <v>1980</v>
      </c>
      <c r="W645">
        <v>1981</v>
      </c>
      <c r="X645">
        <v>1982</v>
      </c>
      <c r="Y645">
        <v>1983</v>
      </c>
      <c r="Z645">
        <v>1984</v>
      </c>
      <c r="AA645">
        <v>1985</v>
      </c>
      <c r="AB645">
        <v>1986</v>
      </c>
      <c r="AC645">
        <v>1987</v>
      </c>
      <c r="AD645">
        <v>1988</v>
      </c>
      <c r="AE645">
        <v>1989</v>
      </c>
      <c r="AF645">
        <v>1990</v>
      </c>
      <c r="AG645">
        <v>1991</v>
      </c>
      <c r="AH645">
        <v>1992</v>
      </c>
      <c r="AI645">
        <v>1993</v>
      </c>
      <c r="AJ645">
        <v>1994</v>
      </c>
      <c r="AK645">
        <v>1995</v>
      </c>
      <c r="AL645">
        <v>1996</v>
      </c>
      <c r="AM645">
        <v>1997</v>
      </c>
      <c r="AN645">
        <v>1998</v>
      </c>
      <c r="AO645">
        <v>1999</v>
      </c>
      <c r="AP645">
        <v>2000</v>
      </c>
      <c r="AQ645">
        <v>2001</v>
      </c>
      <c r="AR645">
        <v>2002</v>
      </c>
      <c r="AS645">
        <v>2003</v>
      </c>
      <c r="AT645">
        <v>2004</v>
      </c>
      <c r="AU645">
        <v>2005</v>
      </c>
      <c r="AV645">
        <v>2006</v>
      </c>
      <c r="AW645">
        <v>2007</v>
      </c>
    </row>
    <row r="646" spans="1:61" ht="15" customHeight="1" x14ac:dyDescent="0.25">
      <c r="A646" t="s">
        <v>1240</v>
      </c>
      <c r="C646" s="77"/>
      <c r="D646" t="s">
        <v>14</v>
      </c>
      <c r="E646" s="45" t="s">
        <v>12</v>
      </c>
      <c r="F646" s="7" t="s">
        <v>1303</v>
      </c>
      <c r="G646" s="45" t="s">
        <v>1529</v>
      </c>
      <c r="H646" s="45" t="s">
        <v>1530</v>
      </c>
      <c r="I646">
        <f t="shared" si="78"/>
        <v>1980</v>
      </c>
      <c r="J646">
        <f t="shared" si="81"/>
        <v>2007</v>
      </c>
      <c r="K646" s="2" t="str">
        <f t="shared" si="80"/>
        <v>-</v>
      </c>
      <c r="V646">
        <v>1980</v>
      </c>
      <c r="W646">
        <v>1981</v>
      </c>
      <c r="X646">
        <v>1982</v>
      </c>
      <c r="Y646">
        <v>1983</v>
      </c>
      <c r="Z646">
        <v>1984</v>
      </c>
      <c r="AA646">
        <v>1985</v>
      </c>
      <c r="AB646">
        <v>1986</v>
      </c>
      <c r="AC646">
        <v>1987</v>
      </c>
      <c r="AD646">
        <v>1988</v>
      </c>
      <c r="AE646">
        <v>1989</v>
      </c>
      <c r="AF646">
        <v>1990</v>
      </c>
      <c r="AG646">
        <v>1991</v>
      </c>
      <c r="AH646">
        <v>1992</v>
      </c>
      <c r="AI646">
        <v>1993</v>
      </c>
      <c r="AJ646">
        <v>1994</v>
      </c>
      <c r="AK646">
        <v>1995</v>
      </c>
      <c r="AL646">
        <v>1996</v>
      </c>
      <c r="AM646">
        <v>1997</v>
      </c>
      <c r="AN646">
        <v>1998</v>
      </c>
      <c r="AO646">
        <v>1999</v>
      </c>
      <c r="AP646">
        <v>2000</v>
      </c>
      <c r="AQ646">
        <v>2001</v>
      </c>
      <c r="AR646">
        <v>2002</v>
      </c>
      <c r="AS646">
        <v>2003</v>
      </c>
      <c r="AT646">
        <v>2004</v>
      </c>
      <c r="AU646">
        <v>2005</v>
      </c>
      <c r="AV646">
        <v>2006</v>
      </c>
      <c r="AW646">
        <v>2007</v>
      </c>
    </row>
    <row r="647" spans="1:61" ht="15" customHeight="1" x14ac:dyDescent="0.25">
      <c r="C647" s="63"/>
      <c r="E647" s="45"/>
      <c r="G647" s="45"/>
      <c r="H647" s="45"/>
    </row>
    <row r="648" spans="1:61" ht="15" customHeight="1" x14ac:dyDescent="0.25">
      <c r="A648" t="s">
        <v>1241</v>
      </c>
      <c r="B648" s="1" t="str">
        <f>A648&amp;MIN(I648:I655)&amp;"(-"&amp;MAX(J648:J655)&amp;")"</f>
        <v>FAM1986(-2019)</v>
      </c>
      <c r="C648" s="77"/>
      <c r="D648" t="s">
        <v>112</v>
      </c>
      <c r="E648" s="45" t="s">
        <v>144</v>
      </c>
      <c r="G648" s="45" t="s">
        <v>144</v>
      </c>
      <c r="H648" s="45" t="s">
        <v>1596</v>
      </c>
      <c r="I648">
        <f t="shared" ref="I648:I655" si="82">MIN(L648:BT648)</f>
        <v>1986</v>
      </c>
      <c r="J648">
        <f t="shared" si="81"/>
        <v>2019</v>
      </c>
      <c r="K648" s="2" t="str">
        <f t="shared" ref="K648:K655" si="83">IF(J648-I648+1-COUNTA(L648:BT648)=0, "-", "Yes")</f>
        <v>-</v>
      </c>
      <c r="AB648">
        <v>1986</v>
      </c>
      <c r="AC648">
        <v>1987</v>
      </c>
      <c r="AD648">
        <v>1988</v>
      </c>
      <c r="AE648">
        <v>1989</v>
      </c>
      <c r="AF648">
        <v>1990</v>
      </c>
      <c r="AG648">
        <v>1991</v>
      </c>
      <c r="AH648">
        <v>1992</v>
      </c>
      <c r="AI648">
        <v>1993</v>
      </c>
      <c r="AJ648">
        <v>1994</v>
      </c>
      <c r="AK648">
        <v>1995</v>
      </c>
      <c r="AL648">
        <v>1996</v>
      </c>
      <c r="AM648">
        <v>1997</v>
      </c>
      <c r="AN648">
        <v>1998</v>
      </c>
      <c r="AO648">
        <v>1999</v>
      </c>
      <c r="AP648">
        <v>2000</v>
      </c>
      <c r="AQ648">
        <v>2001</v>
      </c>
      <c r="AR648">
        <v>2002</v>
      </c>
      <c r="AS648">
        <v>2003</v>
      </c>
      <c r="AT648">
        <v>2004</v>
      </c>
      <c r="AU648">
        <v>2005</v>
      </c>
      <c r="AV648">
        <v>2006</v>
      </c>
      <c r="AW648">
        <v>2007</v>
      </c>
      <c r="AX648">
        <v>2008</v>
      </c>
      <c r="AY648">
        <v>2009</v>
      </c>
      <c r="AZ648">
        <v>2010</v>
      </c>
      <c r="BA648">
        <v>2011</v>
      </c>
      <c r="BB648">
        <v>2012</v>
      </c>
      <c r="BC648">
        <v>2013</v>
      </c>
      <c r="BD648">
        <v>2014</v>
      </c>
      <c r="BE648">
        <v>2015</v>
      </c>
      <c r="BF648">
        <v>2016</v>
      </c>
      <c r="BG648">
        <v>2017</v>
      </c>
      <c r="BH648">
        <v>2018</v>
      </c>
      <c r="BI648">
        <v>2019</v>
      </c>
    </row>
    <row r="649" spans="1:61" ht="15" customHeight="1" x14ac:dyDescent="0.25">
      <c r="A649" t="s">
        <v>1241</v>
      </c>
      <c r="C649" s="77"/>
      <c r="D649" t="s">
        <v>114</v>
      </c>
      <c r="E649" s="45" t="s">
        <v>145</v>
      </c>
      <c r="G649" s="45" t="s">
        <v>145</v>
      </c>
      <c r="H649" s="45" t="s">
        <v>1597</v>
      </c>
      <c r="I649">
        <f t="shared" si="82"/>
        <v>1986</v>
      </c>
      <c r="J649">
        <f t="shared" si="81"/>
        <v>2019</v>
      </c>
      <c r="K649" s="2" t="str">
        <f t="shared" si="83"/>
        <v>-</v>
      </c>
      <c r="AB649">
        <v>1986</v>
      </c>
      <c r="AC649">
        <v>1987</v>
      </c>
      <c r="AD649">
        <v>1988</v>
      </c>
      <c r="AE649">
        <v>1989</v>
      </c>
      <c r="AF649">
        <v>1990</v>
      </c>
      <c r="AG649">
        <v>1991</v>
      </c>
      <c r="AH649">
        <v>1992</v>
      </c>
      <c r="AI649">
        <v>1993</v>
      </c>
      <c r="AJ649">
        <v>1994</v>
      </c>
      <c r="AK649">
        <v>1995</v>
      </c>
      <c r="AL649">
        <v>1996</v>
      </c>
      <c r="AM649">
        <v>1997</v>
      </c>
      <c r="AN649">
        <v>1998</v>
      </c>
      <c r="AO649">
        <v>1999</v>
      </c>
      <c r="AP649">
        <v>2000</v>
      </c>
      <c r="AQ649">
        <v>2001</v>
      </c>
      <c r="AR649">
        <v>2002</v>
      </c>
      <c r="AS649">
        <v>2003</v>
      </c>
      <c r="AT649">
        <v>2004</v>
      </c>
      <c r="AU649">
        <v>2005</v>
      </c>
      <c r="AV649">
        <v>2006</v>
      </c>
      <c r="AW649">
        <v>2007</v>
      </c>
      <c r="AX649">
        <v>2008</v>
      </c>
      <c r="AY649">
        <v>2009</v>
      </c>
      <c r="AZ649">
        <v>2010</v>
      </c>
      <c r="BA649">
        <v>2011</v>
      </c>
      <c r="BB649">
        <v>2012</v>
      </c>
      <c r="BC649">
        <v>2013</v>
      </c>
      <c r="BD649">
        <v>2014</v>
      </c>
      <c r="BE649">
        <v>2015</v>
      </c>
      <c r="BF649">
        <v>2016</v>
      </c>
      <c r="BG649">
        <v>2017</v>
      </c>
      <c r="BH649">
        <v>2018</v>
      </c>
      <c r="BI649">
        <v>2019</v>
      </c>
    </row>
    <row r="650" spans="1:61" ht="15" customHeight="1" x14ac:dyDescent="0.25">
      <c r="A650" t="s">
        <v>1241</v>
      </c>
      <c r="C650" s="77"/>
      <c r="D650" t="s">
        <v>39</v>
      </c>
      <c r="E650" s="45" t="s">
        <v>146</v>
      </c>
      <c r="F650" s="7" t="s">
        <v>1303</v>
      </c>
      <c r="G650" s="45" t="s">
        <v>146</v>
      </c>
      <c r="H650" s="45" t="s">
        <v>1593</v>
      </c>
      <c r="I650">
        <f t="shared" si="82"/>
        <v>1986</v>
      </c>
      <c r="J650">
        <f t="shared" si="81"/>
        <v>2019</v>
      </c>
      <c r="K650" s="2" t="str">
        <f t="shared" si="83"/>
        <v>-</v>
      </c>
      <c r="AB650">
        <v>1986</v>
      </c>
      <c r="AC650">
        <v>1987</v>
      </c>
      <c r="AD650">
        <v>1988</v>
      </c>
      <c r="AE650">
        <v>1989</v>
      </c>
      <c r="AF650">
        <v>1990</v>
      </c>
      <c r="AG650">
        <v>1991</v>
      </c>
      <c r="AH650">
        <v>1992</v>
      </c>
      <c r="AI650">
        <v>1993</v>
      </c>
      <c r="AJ650">
        <v>1994</v>
      </c>
      <c r="AK650">
        <v>1995</v>
      </c>
      <c r="AL650">
        <v>1996</v>
      </c>
      <c r="AM650">
        <v>1997</v>
      </c>
      <c r="AN650">
        <v>1998</v>
      </c>
      <c r="AO650">
        <v>1999</v>
      </c>
      <c r="AP650">
        <v>2000</v>
      </c>
      <c r="AQ650">
        <v>2001</v>
      </c>
      <c r="AR650">
        <v>2002</v>
      </c>
      <c r="AS650">
        <v>2003</v>
      </c>
      <c r="AT650">
        <v>2004</v>
      </c>
      <c r="AU650">
        <v>2005</v>
      </c>
      <c r="AV650">
        <v>2006</v>
      </c>
      <c r="AW650">
        <v>2007</v>
      </c>
      <c r="AX650">
        <v>2008</v>
      </c>
      <c r="AY650">
        <v>2009</v>
      </c>
      <c r="AZ650">
        <v>2010</v>
      </c>
      <c r="BA650">
        <v>2011</v>
      </c>
      <c r="BB650">
        <v>2012</v>
      </c>
      <c r="BC650">
        <v>2013</v>
      </c>
      <c r="BD650">
        <v>2014</v>
      </c>
      <c r="BE650">
        <v>2015</v>
      </c>
      <c r="BF650">
        <v>2016</v>
      </c>
      <c r="BG650">
        <v>2017</v>
      </c>
      <c r="BH650">
        <v>2018</v>
      </c>
      <c r="BI650">
        <v>2019</v>
      </c>
    </row>
    <row r="651" spans="1:61" ht="15" customHeight="1" x14ac:dyDescent="0.25">
      <c r="A651" t="s">
        <v>1241</v>
      </c>
      <c r="C651" s="77"/>
      <c r="D651" t="s">
        <v>41</v>
      </c>
      <c r="E651" s="45" t="s">
        <v>42</v>
      </c>
      <c r="F651" s="7"/>
      <c r="G651" s="45" t="s">
        <v>42</v>
      </c>
      <c r="H651" s="45" t="s">
        <v>2750</v>
      </c>
      <c r="I651">
        <f t="shared" si="82"/>
        <v>2019</v>
      </c>
      <c r="J651">
        <f>MAX(L651:BT651)</f>
        <v>2019</v>
      </c>
      <c r="K651" s="2" t="str">
        <f t="shared" si="83"/>
        <v>-</v>
      </c>
      <c r="BI651">
        <v>2019</v>
      </c>
    </row>
    <row r="652" spans="1:61" ht="15" customHeight="1" x14ac:dyDescent="0.25">
      <c r="A652" t="s">
        <v>1241</v>
      </c>
      <c r="C652" s="77"/>
      <c r="D652" t="s">
        <v>147</v>
      </c>
      <c r="E652" s="45" t="s">
        <v>148</v>
      </c>
      <c r="G652" s="45" t="s">
        <v>148</v>
      </c>
      <c r="H652" s="45" t="s">
        <v>1594</v>
      </c>
      <c r="I652">
        <f t="shared" si="82"/>
        <v>1986</v>
      </c>
      <c r="J652">
        <f>MAX(L652:BT652)</f>
        <v>2019</v>
      </c>
      <c r="K652" s="2" t="str">
        <f t="shared" si="83"/>
        <v>-</v>
      </c>
      <c r="AB652">
        <v>1986</v>
      </c>
      <c r="AC652">
        <v>1987</v>
      </c>
      <c r="AD652">
        <v>1988</v>
      </c>
      <c r="AE652">
        <v>1989</v>
      </c>
      <c r="AF652">
        <v>1990</v>
      </c>
      <c r="AG652">
        <v>1991</v>
      </c>
      <c r="AH652">
        <v>1992</v>
      </c>
      <c r="AI652">
        <v>1993</v>
      </c>
      <c r="AJ652">
        <v>1994</v>
      </c>
      <c r="AK652">
        <v>1995</v>
      </c>
      <c r="AL652">
        <v>1996</v>
      </c>
      <c r="AM652">
        <v>1997</v>
      </c>
      <c r="AN652">
        <v>1998</v>
      </c>
      <c r="AO652">
        <v>1999</v>
      </c>
      <c r="AP652">
        <v>2000</v>
      </c>
      <c r="AQ652">
        <v>2001</v>
      </c>
      <c r="AR652">
        <v>2002</v>
      </c>
      <c r="AS652">
        <v>2003</v>
      </c>
      <c r="AT652">
        <v>2004</v>
      </c>
      <c r="AU652">
        <v>2005</v>
      </c>
      <c r="AV652">
        <v>2006</v>
      </c>
      <c r="AW652">
        <v>2007</v>
      </c>
      <c r="AX652">
        <v>2008</v>
      </c>
      <c r="AY652">
        <v>2009</v>
      </c>
      <c r="AZ652">
        <v>2010</v>
      </c>
      <c r="BA652">
        <v>2011</v>
      </c>
      <c r="BB652">
        <v>2012</v>
      </c>
      <c r="BC652">
        <v>2013</v>
      </c>
      <c r="BD652">
        <v>2014</v>
      </c>
      <c r="BE652">
        <v>2015</v>
      </c>
      <c r="BF652">
        <v>2016</v>
      </c>
      <c r="BG652">
        <v>2017</v>
      </c>
      <c r="BH652">
        <v>2018</v>
      </c>
      <c r="BI652">
        <v>2019</v>
      </c>
    </row>
    <row r="653" spans="1:61" ht="15" customHeight="1" x14ac:dyDescent="0.25">
      <c r="A653" t="s">
        <v>1241</v>
      </c>
      <c r="C653" s="77"/>
      <c r="D653" t="s">
        <v>45</v>
      </c>
      <c r="E653" s="45" t="s">
        <v>46</v>
      </c>
      <c r="G653" s="45" t="s">
        <v>2751</v>
      </c>
      <c r="H653" s="45" t="s">
        <v>2752</v>
      </c>
      <c r="I653">
        <f t="shared" si="82"/>
        <v>2019</v>
      </c>
      <c r="J653">
        <f>MAX(L653:BT653)</f>
        <v>2019</v>
      </c>
      <c r="K653" s="2" t="str">
        <f t="shared" si="83"/>
        <v>-</v>
      </c>
      <c r="BI653">
        <v>2019</v>
      </c>
    </row>
    <row r="654" spans="1:61" ht="15" customHeight="1" x14ac:dyDescent="0.25">
      <c r="A654" t="s">
        <v>1241</v>
      </c>
      <c r="C654" s="77"/>
      <c r="D654" t="s">
        <v>149</v>
      </c>
      <c r="E654" s="45" t="s">
        <v>150</v>
      </c>
      <c r="G654" s="45" t="s">
        <v>150</v>
      </c>
      <c r="H654" s="45" t="s">
        <v>1595</v>
      </c>
      <c r="I654">
        <f t="shared" si="82"/>
        <v>1986</v>
      </c>
      <c r="J654">
        <f>MAX(L654:BT654)</f>
        <v>2019</v>
      </c>
      <c r="K654" s="2" t="str">
        <f t="shared" si="83"/>
        <v>-</v>
      </c>
      <c r="AB654">
        <v>1986</v>
      </c>
      <c r="AC654">
        <v>1987</v>
      </c>
      <c r="AD654">
        <v>1988</v>
      </c>
      <c r="AE654">
        <v>1989</v>
      </c>
      <c r="AF654">
        <v>1990</v>
      </c>
      <c r="AG654">
        <v>1991</v>
      </c>
      <c r="AH654">
        <v>1992</v>
      </c>
      <c r="AI654">
        <v>1993</v>
      </c>
      <c r="AJ654">
        <v>1994</v>
      </c>
      <c r="AK654">
        <v>1995</v>
      </c>
      <c r="AL654">
        <v>1996</v>
      </c>
      <c r="AM654">
        <v>1997</v>
      </c>
      <c r="AN654">
        <v>1998</v>
      </c>
      <c r="AO654">
        <v>1999</v>
      </c>
      <c r="AP654">
        <v>2000</v>
      </c>
      <c r="AQ654">
        <v>2001</v>
      </c>
      <c r="AR654">
        <v>2002</v>
      </c>
      <c r="AS654">
        <v>2003</v>
      </c>
      <c r="AT654">
        <v>2004</v>
      </c>
      <c r="AU654">
        <v>2005</v>
      </c>
      <c r="AV654">
        <v>2006</v>
      </c>
      <c r="AW654">
        <v>2007</v>
      </c>
      <c r="AX654">
        <v>2008</v>
      </c>
      <c r="AY654">
        <v>2009</v>
      </c>
      <c r="AZ654">
        <v>2010</v>
      </c>
      <c r="BA654">
        <v>2011</v>
      </c>
      <c r="BB654">
        <v>2012</v>
      </c>
      <c r="BC654">
        <v>2013</v>
      </c>
      <c r="BD654">
        <v>2014</v>
      </c>
      <c r="BE654">
        <v>2015</v>
      </c>
      <c r="BF654">
        <v>2016</v>
      </c>
      <c r="BG654">
        <v>2017</v>
      </c>
      <c r="BH654">
        <v>2018</v>
      </c>
      <c r="BI654">
        <v>2019</v>
      </c>
    </row>
    <row r="655" spans="1:61" ht="15" customHeight="1" x14ac:dyDescent="0.25">
      <c r="A655" t="s">
        <v>1241</v>
      </c>
      <c r="C655" s="77"/>
      <c r="D655" t="s">
        <v>21</v>
      </c>
      <c r="E655" s="45" t="s">
        <v>12</v>
      </c>
      <c r="F655" s="7" t="s">
        <v>1303</v>
      </c>
      <c r="G655" s="45" t="s">
        <v>733</v>
      </c>
      <c r="H655" s="45" t="s">
        <v>1533</v>
      </c>
      <c r="I655">
        <f t="shared" si="82"/>
        <v>1986</v>
      </c>
      <c r="J655">
        <f>MAX(L655:BT655)</f>
        <v>2019</v>
      </c>
      <c r="K655" s="2" t="str">
        <f t="shared" si="83"/>
        <v>-</v>
      </c>
      <c r="AB655">
        <v>1986</v>
      </c>
      <c r="AC655">
        <v>1987</v>
      </c>
      <c r="AD655">
        <v>1988</v>
      </c>
      <c r="AE655">
        <v>1989</v>
      </c>
      <c r="AF655">
        <v>1990</v>
      </c>
      <c r="AG655">
        <v>1991</v>
      </c>
      <c r="AH655">
        <v>1992</v>
      </c>
      <c r="AI655">
        <v>1993</v>
      </c>
      <c r="AJ655">
        <v>1994</v>
      </c>
      <c r="AK655">
        <v>1995</v>
      </c>
      <c r="AL655">
        <v>1996</v>
      </c>
      <c r="AM655">
        <v>1997</v>
      </c>
      <c r="AN655">
        <v>1998</v>
      </c>
      <c r="AO655">
        <v>1999</v>
      </c>
      <c r="AP655">
        <v>2000</v>
      </c>
      <c r="AQ655">
        <v>2001</v>
      </c>
      <c r="AR655">
        <v>2002</v>
      </c>
      <c r="AS655">
        <v>2003</v>
      </c>
      <c r="AT655">
        <v>2004</v>
      </c>
      <c r="AU655">
        <v>2005</v>
      </c>
      <c r="AV655">
        <v>2006</v>
      </c>
      <c r="AW655">
        <v>2007</v>
      </c>
      <c r="AX655">
        <v>2008</v>
      </c>
      <c r="AY655">
        <v>2009</v>
      </c>
      <c r="AZ655">
        <v>2010</v>
      </c>
      <c r="BA655">
        <v>2011</v>
      </c>
      <c r="BB655">
        <v>2012</v>
      </c>
      <c r="BC655">
        <v>2013</v>
      </c>
      <c r="BD655">
        <v>2014</v>
      </c>
      <c r="BE655">
        <v>2015</v>
      </c>
      <c r="BF655">
        <v>2016</v>
      </c>
      <c r="BG655">
        <v>2017</v>
      </c>
      <c r="BH655">
        <v>2018</v>
      </c>
      <c r="BI655">
        <v>2019</v>
      </c>
    </row>
    <row r="656" spans="1:61" ht="15" customHeight="1" x14ac:dyDescent="0.25">
      <c r="C656" s="63"/>
      <c r="E656" s="45"/>
      <c r="G656" s="45"/>
      <c r="H656" s="45"/>
    </row>
    <row r="657" spans="1:54" ht="15" customHeight="1" x14ac:dyDescent="0.25">
      <c r="A657" t="s">
        <v>1242</v>
      </c>
      <c r="B657" s="1" t="str">
        <f>A657&amp;J657</f>
        <v>FOB1970</v>
      </c>
      <c r="C657" s="77"/>
      <c r="D657" t="s">
        <v>154</v>
      </c>
      <c r="E657" s="45" t="s">
        <v>155</v>
      </c>
      <c r="G657" s="45" t="s">
        <v>155</v>
      </c>
      <c r="H657" s="45" t="s">
        <v>1615</v>
      </c>
      <c r="J657">
        <f t="shared" si="81"/>
        <v>1970</v>
      </c>
      <c r="L657">
        <v>1970</v>
      </c>
    </row>
    <row r="658" spans="1:54" ht="15" customHeight="1" x14ac:dyDescent="0.25">
      <c r="A658" t="s">
        <v>1242</v>
      </c>
      <c r="C658" s="77"/>
      <c r="D658" t="s">
        <v>156</v>
      </c>
      <c r="E658" s="45" t="s">
        <v>36</v>
      </c>
      <c r="G658" s="45" t="s">
        <v>36</v>
      </c>
      <c r="H658" s="45" t="s">
        <v>1545</v>
      </c>
      <c r="J658">
        <f t="shared" si="81"/>
        <v>1970</v>
      </c>
      <c r="L658">
        <v>1970</v>
      </c>
    </row>
    <row r="659" spans="1:54" ht="15" customHeight="1" x14ac:dyDescent="0.25">
      <c r="A659" t="s">
        <v>1242</v>
      </c>
      <c r="C659" s="77"/>
      <c r="D659" t="s">
        <v>157</v>
      </c>
      <c r="E659" s="45" t="s">
        <v>158</v>
      </c>
      <c r="G659" s="45" t="s">
        <v>158</v>
      </c>
      <c r="H659" s="45" t="s">
        <v>1616</v>
      </c>
      <c r="J659">
        <f t="shared" si="81"/>
        <v>1970</v>
      </c>
      <c r="L659">
        <v>1970</v>
      </c>
    </row>
    <row r="660" spans="1:54" ht="15" customHeight="1" x14ac:dyDescent="0.25">
      <c r="A660" t="s">
        <v>1242</v>
      </c>
      <c r="C660" s="77"/>
      <c r="D660" t="s">
        <v>159</v>
      </c>
      <c r="E660" s="45" t="s">
        <v>160</v>
      </c>
      <c r="G660" s="45" t="s">
        <v>1617</v>
      </c>
      <c r="H660" s="45" t="s">
        <v>1618</v>
      </c>
      <c r="J660">
        <f t="shared" si="81"/>
        <v>1970</v>
      </c>
      <c r="L660">
        <v>1970</v>
      </c>
    </row>
    <row r="661" spans="1:54" ht="15" customHeight="1" x14ac:dyDescent="0.25">
      <c r="A661" t="s">
        <v>1242</v>
      </c>
      <c r="C661" s="77"/>
      <c r="D661" t="s">
        <v>161</v>
      </c>
      <c r="E661" s="45" t="s">
        <v>162</v>
      </c>
      <c r="G661" s="45" t="s">
        <v>162</v>
      </c>
      <c r="H661" s="45" t="s">
        <v>1619</v>
      </c>
      <c r="J661">
        <f t="shared" si="81"/>
        <v>1970</v>
      </c>
      <c r="L661">
        <v>1970</v>
      </c>
    </row>
    <row r="662" spans="1:54" ht="15" customHeight="1" x14ac:dyDescent="0.25">
      <c r="A662" t="s">
        <v>1242</v>
      </c>
      <c r="C662" s="77"/>
      <c r="D662" t="s">
        <v>163</v>
      </c>
      <c r="E662" s="45" t="s">
        <v>164</v>
      </c>
      <c r="G662" s="45" t="s">
        <v>1620</v>
      </c>
      <c r="H662" s="45" t="s">
        <v>1621</v>
      </c>
      <c r="J662">
        <f t="shared" si="81"/>
        <v>1970</v>
      </c>
      <c r="L662">
        <v>1970</v>
      </c>
    </row>
    <row r="663" spans="1:54" ht="15" customHeight="1" x14ac:dyDescent="0.25">
      <c r="A663" t="s">
        <v>1242</v>
      </c>
      <c r="C663" s="77"/>
      <c r="D663" t="s">
        <v>165</v>
      </c>
      <c r="E663" s="45" t="s">
        <v>166</v>
      </c>
      <c r="G663" s="45" t="s">
        <v>166</v>
      </c>
      <c r="H663" s="45" t="s">
        <v>1622</v>
      </c>
      <c r="J663">
        <f t="shared" si="81"/>
        <v>1970</v>
      </c>
      <c r="L663">
        <v>1970</v>
      </c>
    </row>
    <row r="664" spans="1:54" ht="15" customHeight="1" x14ac:dyDescent="0.25">
      <c r="A664" t="s">
        <v>1242</v>
      </c>
      <c r="C664" s="77"/>
      <c r="D664" t="s">
        <v>167</v>
      </c>
      <c r="E664" s="45" t="s">
        <v>168</v>
      </c>
      <c r="G664" s="45" t="s">
        <v>168</v>
      </c>
      <c r="H664" s="45" t="s">
        <v>1623</v>
      </c>
      <c r="J664">
        <f t="shared" si="81"/>
        <v>1970</v>
      </c>
      <c r="L664">
        <v>1970</v>
      </c>
    </row>
    <row r="665" spans="1:54" ht="15" customHeight="1" x14ac:dyDescent="0.25">
      <c r="A665" t="s">
        <v>1242</v>
      </c>
      <c r="C665" s="77"/>
      <c r="D665" t="s">
        <v>21</v>
      </c>
      <c r="E665" s="45" t="s">
        <v>12</v>
      </c>
      <c r="F665" s="7" t="s">
        <v>1303</v>
      </c>
      <c r="G665" s="45" t="s">
        <v>733</v>
      </c>
      <c r="H665" s="45" t="s">
        <v>1533</v>
      </c>
      <c r="J665">
        <f t="shared" si="81"/>
        <v>1970</v>
      </c>
      <c r="L665">
        <v>1970</v>
      </c>
    </row>
    <row r="666" spans="1:54" ht="15" customHeight="1" x14ac:dyDescent="0.25">
      <c r="A666" t="s">
        <v>1242</v>
      </c>
      <c r="C666" s="77"/>
      <c r="D666" t="s">
        <v>169</v>
      </c>
      <c r="E666" s="45" t="s">
        <v>170</v>
      </c>
      <c r="G666" s="45" t="s">
        <v>1624</v>
      </c>
      <c r="H666" s="45" t="s">
        <v>1625</v>
      </c>
      <c r="J666">
        <f t="shared" si="81"/>
        <v>1970</v>
      </c>
      <c r="L666">
        <v>1970</v>
      </c>
    </row>
    <row r="667" spans="1:54" ht="15" customHeight="1" x14ac:dyDescent="0.25">
      <c r="C667" s="63"/>
      <c r="E667" s="45"/>
      <c r="G667" s="45"/>
      <c r="H667" s="45"/>
    </row>
    <row r="668" spans="1:54" ht="15" customHeight="1" x14ac:dyDescent="0.25">
      <c r="A668" t="s">
        <v>1243</v>
      </c>
      <c r="B668" s="1" t="str">
        <f>A668&amp;J668</f>
        <v>FTDB2012</v>
      </c>
      <c r="C668" s="77"/>
      <c r="D668" t="s">
        <v>171</v>
      </c>
      <c r="E668" s="45" t="s">
        <v>172</v>
      </c>
      <c r="G668" s="45" t="s">
        <v>172</v>
      </c>
      <c r="H668" s="45" t="s">
        <v>1598</v>
      </c>
      <c r="J668">
        <f t="shared" si="81"/>
        <v>2012</v>
      </c>
      <c r="BB668">
        <v>2012</v>
      </c>
    </row>
    <row r="669" spans="1:54" ht="15" customHeight="1" x14ac:dyDescent="0.25">
      <c r="A669" t="s">
        <v>1243</v>
      </c>
      <c r="C669" s="77"/>
      <c r="D669" t="s">
        <v>173</v>
      </c>
      <c r="E669" s="45" t="s">
        <v>174</v>
      </c>
      <c r="G669" s="45" t="s">
        <v>174</v>
      </c>
      <c r="H669" s="45" t="s">
        <v>1599</v>
      </c>
      <c r="J669">
        <f t="shared" si="81"/>
        <v>2012</v>
      </c>
      <c r="BB669">
        <v>2012</v>
      </c>
    </row>
    <row r="670" spans="1:54" ht="15" customHeight="1" x14ac:dyDescent="0.25">
      <c r="A670" t="s">
        <v>1243</v>
      </c>
      <c r="C670" s="77"/>
      <c r="D670" t="s">
        <v>175</v>
      </c>
      <c r="E670" s="45" t="s">
        <v>176</v>
      </c>
      <c r="G670" s="45" t="s">
        <v>176</v>
      </c>
      <c r="H670" s="45" t="s">
        <v>1600</v>
      </c>
      <c r="J670">
        <f t="shared" si="81"/>
        <v>2012</v>
      </c>
      <c r="BB670">
        <v>2012</v>
      </c>
    </row>
    <row r="671" spans="1:54" ht="15" customHeight="1" x14ac:dyDescent="0.25">
      <c r="A671" t="s">
        <v>1243</v>
      </c>
      <c r="C671" s="77"/>
      <c r="D671" t="s">
        <v>177</v>
      </c>
      <c r="E671" s="45" t="s">
        <v>178</v>
      </c>
      <c r="G671" s="45" t="s">
        <v>1601</v>
      </c>
      <c r="H671" s="45" t="s">
        <v>1602</v>
      </c>
      <c r="J671">
        <f t="shared" si="81"/>
        <v>2012</v>
      </c>
      <c r="BB671">
        <v>2012</v>
      </c>
    </row>
    <row r="672" spans="1:54" ht="15" customHeight="1" x14ac:dyDescent="0.25">
      <c r="A672" t="s">
        <v>1243</v>
      </c>
      <c r="C672" s="77"/>
      <c r="D672" t="s">
        <v>179</v>
      </c>
      <c r="E672" s="45" t="s">
        <v>180</v>
      </c>
      <c r="G672" s="45" t="s">
        <v>180</v>
      </c>
      <c r="H672" s="45" t="s">
        <v>1603</v>
      </c>
      <c r="J672">
        <f t="shared" si="81"/>
        <v>2012</v>
      </c>
      <c r="BB672">
        <v>2012</v>
      </c>
    </row>
    <row r="673" spans="1:61" ht="15" customHeight="1" x14ac:dyDescent="0.25">
      <c r="A673" t="s">
        <v>1243</v>
      </c>
      <c r="C673" s="77"/>
      <c r="D673" t="s">
        <v>181</v>
      </c>
      <c r="E673" s="45" t="s">
        <v>182</v>
      </c>
      <c r="G673" s="45" t="s">
        <v>1607</v>
      </c>
      <c r="H673" s="45" t="s">
        <v>1608</v>
      </c>
      <c r="J673">
        <f t="shared" ref="J673:J738" si="84">MAX(L673:BT673)</f>
        <v>2012</v>
      </c>
      <c r="BB673">
        <v>2012</v>
      </c>
    </row>
    <row r="674" spans="1:61" ht="15" customHeight="1" x14ac:dyDescent="0.25">
      <c r="A674" t="s">
        <v>1243</v>
      </c>
      <c r="C674" s="77"/>
      <c r="D674" t="s">
        <v>183</v>
      </c>
      <c r="E674" s="45" t="s">
        <v>184</v>
      </c>
      <c r="G674" s="45" t="s">
        <v>184</v>
      </c>
      <c r="H674" s="45" t="s">
        <v>1557</v>
      </c>
      <c r="J674">
        <f t="shared" si="84"/>
        <v>2012</v>
      </c>
      <c r="BB674">
        <v>2012</v>
      </c>
    </row>
    <row r="675" spans="1:61" ht="15" customHeight="1" x14ac:dyDescent="0.25">
      <c r="A675" t="s">
        <v>1243</v>
      </c>
      <c r="C675" s="77"/>
      <c r="D675" t="s">
        <v>185</v>
      </c>
      <c r="E675" s="45" t="s">
        <v>186</v>
      </c>
      <c r="G675" s="45" t="s">
        <v>186</v>
      </c>
      <c r="H675" s="45" t="s">
        <v>1604</v>
      </c>
      <c r="J675">
        <f t="shared" si="84"/>
        <v>2012</v>
      </c>
      <c r="BB675">
        <v>2012</v>
      </c>
    </row>
    <row r="676" spans="1:61" ht="15" customHeight="1" x14ac:dyDescent="0.25">
      <c r="A676" t="s">
        <v>1243</v>
      </c>
      <c r="C676" s="77"/>
      <c r="D676" t="s">
        <v>187</v>
      </c>
      <c r="E676" s="45" t="s">
        <v>188</v>
      </c>
      <c r="G676" s="45" t="s">
        <v>188</v>
      </c>
      <c r="H676" s="45" t="s">
        <v>1605</v>
      </c>
      <c r="J676">
        <f t="shared" si="84"/>
        <v>2012</v>
      </c>
      <c r="BB676">
        <v>2012</v>
      </c>
    </row>
    <row r="677" spans="1:61" ht="15" customHeight="1" x14ac:dyDescent="0.25">
      <c r="A677" t="s">
        <v>1243</v>
      </c>
      <c r="C677" s="77"/>
      <c r="D677" t="s">
        <v>189</v>
      </c>
      <c r="E677" s="45" t="s">
        <v>190</v>
      </c>
      <c r="G677" s="45" t="s">
        <v>190</v>
      </c>
      <c r="H677" s="45" t="s">
        <v>1606</v>
      </c>
      <c r="J677">
        <f t="shared" si="84"/>
        <v>2012</v>
      </c>
      <c r="BB677">
        <v>2012</v>
      </c>
    </row>
    <row r="678" spans="1:61" ht="15" customHeight="1" x14ac:dyDescent="0.25">
      <c r="A678" t="s">
        <v>1243</v>
      </c>
      <c r="C678" s="77"/>
      <c r="D678" t="s">
        <v>11</v>
      </c>
      <c r="E678" s="45" t="s">
        <v>801</v>
      </c>
      <c r="F678" s="7" t="s">
        <v>1303</v>
      </c>
      <c r="G678" s="45" t="s">
        <v>1525</v>
      </c>
      <c r="H678" s="45" t="s">
        <v>1526</v>
      </c>
      <c r="J678">
        <f t="shared" si="84"/>
        <v>2012</v>
      </c>
      <c r="BB678">
        <v>2012</v>
      </c>
    </row>
    <row r="679" spans="1:61" ht="15" customHeight="1" x14ac:dyDescent="0.25">
      <c r="A679" t="s">
        <v>1243</v>
      </c>
      <c r="C679" s="77"/>
      <c r="D679" t="s">
        <v>13</v>
      </c>
      <c r="E679" s="45" t="s">
        <v>802</v>
      </c>
      <c r="F679" s="7" t="s">
        <v>1303</v>
      </c>
      <c r="G679" s="45" t="s">
        <v>1527</v>
      </c>
      <c r="H679" s="45" t="s">
        <v>1528</v>
      </c>
      <c r="J679">
        <f t="shared" si="84"/>
        <v>2012</v>
      </c>
      <c r="BB679">
        <v>2012</v>
      </c>
    </row>
    <row r="680" spans="1:61" ht="15" customHeight="1" x14ac:dyDescent="0.25">
      <c r="A680" t="s">
        <v>1243</v>
      </c>
      <c r="C680" s="77"/>
      <c r="D680" t="s">
        <v>14</v>
      </c>
      <c r="E680" s="45" t="s">
        <v>803</v>
      </c>
      <c r="F680" s="7" t="s">
        <v>1303</v>
      </c>
      <c r="G680" s="45" t="s">
        <v>1529</v>
      </c>
      <c r="H680" s="45" t="s">
        <v>1530</v>
      </c>
      <c r="J680">
        <f t="shared" si="84"/>
        <v>2012</v>
      </c>
      <c r="BB680">
        <v>2012</v>
      </c>
    </row>
    <row r="681" spans="1:61" ht="15" customHeight="1" x14ac:dyDescent="0.25">
      <c r="C681" s="63"/>
      <c r="E681" s="45"/>
      <c r="G681" s="45"/>
      <c r="H681" s="45"/>
    </row>
    <row r="682" spans="1:61" ht="15" customHeight="1" x14ac:dyDescent="0.25">
      <c r="A682" t="s">
        <v>1244</v>
      </c>
      <c r="B682" s="1" t="str">
        <f>A682&amp;MIN(I682:I688)&amp;"(-"&amp;MAX(J682:J688)&amp;")"</f>
        <v>HUST1986(-2019)</v>
      </c>
      <c r="C682" s="77"/>
      <c r="D682" t="s">
        <v>2059</v>
      </c>
      <c r="E682" s="45" t="s">
        <v>2062</v>
      </c>
      <c r="G682" s="45"/>
      <c r="H682" s="45"/>
      <c r="I682">
        <f t="shared" ref="I682:I713" si="85">MIN(L682:BT682)</f>
        <v>2017</v>
      </c>
      <c r="J682">
        <f t="shared" si="84"/>
        <v>2017</v>
      </c>
      <c r="K682" s="2" t="str">
        <f t="shared" ref="K682:K712" si="86">IF(J682-I682+1-COUNTA(L682:BT682)=0, "-", "Yes")</f>
        <v>-</v>
      </c>
      <c r="BG682">
        <v>2017</v>
      </c>
    </row>
    <row r="683" spans="1:61" ht="15" customHeight="1" x14ac:dyDescent="0.25">
      <c r="A683" t="s">
        <v>1244</v>
      </c>
      <c r="B683" s="1"/>
      <c r="C683" s="77"/>
      <c r="D683" t="s">
        <v>2060</v>
      </c>
      <c r="E683" s="45" t="s">
        <v>2061</v>
      </c>
      <c r="G683" s="45"/>
      <c r="H683" s="45"/>
      <c r="I683">
        <f t="shared" si="85"/>
        <v>2017</v>
      </c>
      <c r="J683">
        <f t="shared" si="84"/>
        <v>2019</v>
      </c>
      <c r="K683" s="2" t="str">
        <f t="shared" si="86"/>
        <v>-</v>
      </c>
      <c r="BG683">
        <v>2017</v>
      </c>
      <c r="BH683">
        <v>2018</v>
      </c>
      <c r="BI683">
        <v>2019</v>
      </c>
    </row>
    <row r="684" spans="1:61" ht="15" customHeight="1" x14ac:dyDescent="0.25">
      <c r="A684" t="s">
        <v>1244</v>
      </c>
      <c r="B684" s="1"/>
      <c r="C684" s="77"/>
      <c r="D684" t="s">
        <v>191</v>
      </c>
      <c r="E684" s="45" t="s">
        <v>118</v>
      </c>
      <c r="G684" s="45" t="s">
        <v>118</v>
      </c>
      <c r="H684" s="45" t="s">
        <v>1568</v>
      </c>
      <c r="I684">
        <f t="shared" si="85"/>
        <v>1986</v>
      </c>
      <c r="J684">
        <f t="shared" si="84"/>
        <v>2019</v>
      </c>
      <c r="K684" s="2" t="str">
        <f t="shared" si="86"/>
        <v>-</v>
      </c>
      <c r="AB684">
        <v>1986</v>
      </c>
      <c r="AC684">
        <v>1987</v>
      </c>
      <c r="AD684">
        <v>1988</v>
      </c>
      <c r="AE684">
        <v>1989</v>
      </c>
      <c r="AF684">
        <v>1990</v>
      </c>
      <c r="AG684">
        <v>1991</v>
      </c>
      <c r="AH684">
        <v>1992</v>
      </c>
      <c r="AI684">
        <v>1993</v>
      </c>
      <c r="AJ684">
        <v>1994</v>
      </c>
      <c r="AK684">
        <v>1995</v>
      </c>
      <c r="AL684">
        <v>1996</v>
      </c>
      <c r="AM684">
        <v>1997</v>
      </c>
      <c r="AN684">
        <v>1998</v>
      </c>
      <c r="AO684">
        <v>1999</v>
      </c>
      <c r="AP684">
        <v>2000</v>
      </c>
      <c r="AQ684">
        <v>2001</v>
      </c>
      <c r="AR684">
        <v>2002</v>
      </c>
      <c r="AS684">
        <v>2003</v>
      </c>
      <c r="AT684">
        <v>2004</v>
      </c>
      <c r="AU684">
        <v>2005</v>
      </c>
      <c r="AV684">
        <v>2006</v>
      </c>
      <c r="AW684">
        <v>2007</v>
      </c>
      <c r="AX684">
        <v>2008</v>
      </c>
      <c r="AY684">
        <v>2009</v>
      </c>
      <c r="AZ684">
        <v>2010</v>
      </c>
      <c r="BA684">
        <v>2011</v>
      </c>
      <c r="BB684">
        <v>2012</v>
      </c>
      <c r="BC684">
        <v>2013</v>
      </c>
      <c r="BD684">
        <v>2014</v>
      </c>
      <c r="BE684">
        <v>2015</v>
      </c>
      <c r="BF684">
        <v>2016</v>
      </c>
      <c r="BG684">
        <v>2017</v>
      </c>
      <c r="BH684">
        <v>2018</v>
      </c>
      <c r="BI684">
        <v>2019</v>
      </c>
    </row>
    <row r="685" spans="1:61" ht="15" customHeight="1" x14ac:dyDescent="0.25">
      <c r="A685" t="s">
        <v>1244</v>
      </c>
      <c r="C685" s="77"/>
      <c r="D685" t="s">
        <v>192</v>
      </c>
      <c r="E685" s="45" t="s">
        <v>120</v>
      </c>
      <c r="G685" s="45" t="s">
        <v>120</v>
      </c>
      <c r="H685" s="45" t="s">
        <v>1569</v>
      </c>
      <c r="I685">
        <f t="shared" si="85"/>
        <v>1986</v>
      </c>
      <c r="J685">
        <f t="shared" si="84"/>
        <v>2019</v>
      </c>
      <c r="K685" s="2" t="str">
        <f t="shared" si="86"/>
        <v>-</v>
      </c>
      <c r="AB685">
        <v>1986</v>
      </c>
      <c r="AC685">
        <v>1987</v>
      </c>
      <c r="AD685">
        <v>1988</v>
      </c>
      <c r="AE685">
        <v>1989</v>
      </c>
      <c r="AF685">
        <v>1990</v>
      </c>
      <c r="AG685">
        <v>1991</v>
      </c>
      <c r="AH685">
        <v>1992</v>
      </c>
      <c r="AI685">
        <v>1993</v>
      </c>
      <c r="AJ685">
        <v>1994</v>
      </c>
      <c r="AK685">
        <v>1995</v>
      </c>
      <c r="AL685">
        <v>1996</v>
      </c>
      <c r="AM685">
        <v>1997</v>
      </c>
      <c r="AN685">
        <v>1998</v>
      </c>
      <c r="AO685">
        <v>1999</v>
      </c>
      <c r="AP685">
        <v>2000</v>
      </c>
      <c r="AQ685">
        <v>2001</v>
      </c>
      <c r="AR685">
        <v>2002</v>
      </c>
      <c r="AS685">
        <v>2003</v>
      </c>
      <c r="AT685">
        <v>2004</v>
      </c>
      <c r="AU685">
        <v>2005</v>
      </c>
      <c r="AV685">
        <v>2006</v>
      </c>
      <c r="AW685">
        <v>2007</v>
      </c>
      <c r="AX685">
        <v>2008</v>
      </c>
      <c r="AY685">
        <v>2009</v>
      </c>
      <c r="AZ685">
        <v>2010</v>
      </c>
      <c r="BA685">
        <v>2011</v>
      </c>
      <c r="BB685">
        <v>2012</v>
      </c>
      <c r="BC685">
        <v>2013</v>
      </c>
      <c r="BD685">
        <v>2014</v>
      </c>
      <c r="BE685">
        <v>2015</v>
      </c>
      <c r="BF685">
        <v>2016</v>
      </c>
      <c r="BG685">
        <v>2017</v>
      </c>
      <c r="BH685">
        <v>2018</v>
      </c>
      <c r="BI685">
        <v>2019</v>
      </c>
    </row>
    <row r="686" spans="1:61" ht="15" customHeight="1" x14ac:dyDescent="0.25">
      <c r="A686" t="s">
        <v>1244</v>
      </c>
      <c r="C686" s="77"/>
      <c r="D686" t="s">
        <v>33</v>
      </c>
      <c r="E686" s="45" t="s">
        <v>34</v>
      </c>
      <c r="F686" s="7" t="s">
        <v>1303</v>
      </c>
      <c r="G686" s="45" t="s">
        <v>1570</v>
      </c>
      <c r="H686" s="45" t="s">
        <v>1571</v>
      </c>
      <c r="I686">
        <f t="shared" si="85"/>
        <v>1986</v>
      </c>
      <c r="J686">
        <f t="shared" si="84"/>
        <v>2019</v>
      </c>
      <c r="K686" s="2" t="str">
        <f t="shared" si="86"/>
        <v>-</v>
      </c>
      <c r="AB686">
        <v>1986</v>
      </c>
      <c r="AC686">
        <v>1987</v>
      </c>
      <c r="AD686">
        <v>1988</v>
      </c>
      <c r="AE686">
        <v>1989</v>
      </c>
      <c r="AF686">
        <v>1990</v>
      </c>
      <c r="AG686">
        <v>1991</v>
      </c>
      <c r="AH686">
        <v>1992</v>
      </c>
      <c r="AI686">
        <v>1993</v>
      </c>
      <c r="AJ686">
        <v>1994</v>
      </c>
      <c r="AK686">
        <v>1995</v>
      </c>
      <c r="AL686">
        <v>1996</v>
      </c>
      <c r="AM686">
        <v>1997</v>
      </c>
      <c r="AN686">
        <v>1998</v>
      </c>
      <c r="AO686">
        <v>1999</v>
      </c>
      <c r="AP686">
        <v>2000</v>
      </c>
      <c r="AQ686">
        <v>2001</v>
      </c>
      <c r="AR686">
        <v>2002</v>
      </c>
      <c r="AS686">
        <v>2003</v>
      </c>
      <c r="AT686">
        <v>2004</v>
      </c>
      <c r="AU686">
        <v>2005</v>
      </c>
      <c r="AV686">
        <v>2006</v>
      </c>
      <c r="AW686">
        <v>2007</v>
      </c>
      <c r="AX686">
        <v>2008</v>
      </c>
      <c r="AY686">
        <v>2009</v>
      </c>
      <c r="AZ686">
        <v>2010</v>
      </c>
      <c r="BA686">
        <v>2011</v>
      </c>
      <c r="BB686">
        <v>2012</v>
      </c>
      <c r="BC686">
        <v>2013</v>
      </c>
      <c r="BD686">
        <v>2014</v>
      </c>
      <c r="BE686">
        <v>2015</v>
      </c>
      <c r="BF686">
        <v>2016</v>
      </c>
      <c r="BG686">
        <v>2017</v>
      </c>
      <c r="BH686">
        <v>2018</v>
      </c>
      <c r="BI686">
        <v>2019</v>
      </c>
    </row>
    <row r="687" spans="1:61" ht="15" customHeight="1" x14ac:dyDescent="0.25">
      <c r="A687" t="s">
        <v>1244</v>
      </c>
      <c r="C687" s="77"/>
      <c r="D687" t="s">
        <v>45</v>
      </c>
      <c r="E687" s="45" t="s">
        <v>46</v>
      </c>
      <c r="G687" s="45" t="s">
        <v>46</v>
      </c>
      <c r="H687" s="45" t="s">
        <v>1554</v>
      </c>
      <c r="I687">
        <f t="shared" si="85"/>
        <v>1986</v>
      </c>
      <c r="J687">
        <f t="shared" si="84"/>
        <v>2019</v>
      </c>
      <c r="K687" s="2" t="str">
        <f t="shared" si="86"/>
        <v>-</v>
      </c>
      <c r="AB687">
        <v>1986</v>
      </c>
      <c r="AC687">
        <v>1987</v>
      </c>
      <c r="AD687">
        <v>1988</v>
      </c>
      <c r="AE687">
        <v>1989</v>
      </c>
      <c r="AF687">
        <v>1990</v>
      </c>
      <c r="AG687">
        <v>1991</v>
      </c>
      <c r="AH687">
        <v>1992</v>
      </c>
      <c r="AI687">
        <v>1993</v>
      </c>
      <c r="AJ687">
        <v>1994</v>
      </c>
      <c r="AK687">
        <v>1995</v>
      </c>
      <c r="AL687">
        <v>1996</v>
      </c>
      <c r="AM687">
        <v>1997</v>
      </c>
      <c r="AN687">
        <v>1998</v>
      </c>
      <c r="AO687">
        <v>1999</v>
      </c>
      <c r="AP687">
        <v>2000</v>
      </c>
      <c r="AQ687">
        <v>2001</v>
      </c>
      <c r="AR687">
        <v>2002</v>
      </c>
      <c r="AS687">
        <v>2003</v>
      </c>
      <c r="AT687">
        <v>2004</v>
      </c>
      <c r="AU687">
        <v>2005</v>
      </c>
      <c r="AV687">
        <v>2006</v>
      </c>
      <c r="AW687">
        <v>2007</v>
      </c>
      <c r="AX687">
        <v>2008</v>
      </c>
      <c r="AY687">
        <v>2009</v>
      </c>
      <c r="AZ687">
        <v>2010</v>
      </c>
      <c r="BA687">
        <v>2011</v>
      </c>
      <c r="BB687">
        <v>2012</v>
      </c>
      <c r="BC687">
        <v>2013</v>
      </c>
      <c r="BD687">
        <v>2014</v>
      </c>
      <c r="BE687">
        <v>2015</v>
      </c>
      <c r="BF687">
        <v>2016</v>
      </c>
      <c r="BG687">
        <v>2017</v>
      </c>
      <c r="BH687">
        <v>2018</v>
      </c>
      <c r="BI687">
        <v>2019</v>
      </c>
    </row>
    <row r="688" spans="1:61" ht="15" customHeight="1" x14ac:dyDescent="0.25">
      <c r="A688" t="s">
        <v>1244</v>
      </c>
      <c r="C688" s="77"/>
      <c r="D688" t="s">
        <v>47</v>
      </c>
      <c r="E688" s="45" t="s">
        <v>59</v>
      </c>
      <c r="G688" s="45" t="s">
        <v>59</v>
      </c>
      <c r="H688" s="45" t="s">
        <v>1558</v>
      </c>
      <c r="I688">
        <f t="shared" si="85"/>
        <v>1986</v>
      </c>
      <c r="J688">
        <f t="shared" si="84"/>
        <v>2019</v>
      </c>
      <c r="K688" s="2" t="str">
        <f t="shared" si="86"/>
        <v>-</v>
      </c>
      <c r="AB688">
        <v>1986</v>
      </c>
      <c r="AC688">
        <v>1987</v>
      </c>
      <c r="AD688">
        <v>1988</v>
      </c>
      <c r="AE688">
        <v>1989</v>
      </c>
      <c r="AF688">
        <v>1990</v>
      </c>
      <c r="AG688">
        <v>1991</v>
      </c>
      <c r="AH688">
        <v>1992</v>
      </c>
      <c r="AI688">
        <v>1993</v>
      </c>
      <c r="AJ688">
        <v>1994</v>
      </c>
      <c r="AK688">
        <v>1995</v>
      </c>
      <c r="AL688">
        <v>1996</v>
      </c>
      <c r="AM688">
        <v>1997</v>
      </c>
      <c r="AN688">
        <v>1998</v>
      </c>
      <c r="AO688">
        <v>1999</v>
      </c>
      <c r="AP688">
        <v>2000</v>
      </c>
      <c r="AQ688">
        <v>2001</v>
      </c>
      <c r="AR688">
        <v>2002</v>
      </c>
      <c r="AS688">
        <v>2003</v>
      </c>
      <c r="AT688">
        <v>2004</v>
      </c>
      <c r="AU688">
        <v>2005</v>
      </c>
      <c r="AV688">
        <v>2006</v>
      </c>
      <c r="AW688">
        <v>2007</v>
      </c>
      <c r="AX688">
        <v>2008</v>
      </c>
      <c r="AY688">
        <v>2009</v>
      </c>
      <c r="AZ688">
        <v>2010</v>
      </c>
      <c r="BA688">
        <v>2011</v>
      </c>
      <c r="BB688">
        <v>2012</v>
      </c>
      <c r="BC688">
        <v>2013</v>
      </c>
      <c r="BD688">
        <v>2014</v>
      </c>
      <c r="BE688">
        <v>2015</v>
      </c>
      <c r="BF688">
        <v>2016</v>
      </c>
      <c r="BG688">
        <v>2017</v>
      </c>
      <c r="BH688">
        <v>2018</v>
      </c>
      <c r="BI688">
        <v>2019</v>
      </c>
    </row>
    <row r="689" spans="1:65" ht="15" customHeight="1" x14ac:dyDescent="0.25">
      <c r="A689" t="s">
        <v>1244</v>
      </c>
      <c r="C689" s="77"/>
      <c r="D689" t="s">
        <v>21</v>
      </c>
      <c r="E689" s="45" t="s">
        <v>12</v>
      </c>
      <c r="F689" s="7" t="s">
        <v>1303</v>
      </c>
      <c r="G689" s="45" t="s">
        <v>733</v>
      </c>
      <c r="H689" s="45" t="s">
        <v>1533</v>
      </c>
      <c r="I689">
        <f t="shared" si="85"/>
        <v>1986</v>
      </c>
      <c r="J689">
        <f t="shared" si="84"/>
        <v>2019</v>
      </c>
      <c r="K689" s="2" t="str">
        <f t="shared" si="86"/>
        <v>-</v>
      </c>
      <c r="AB689">
        <v>1986</v>
      </c>
      <c r="AC689">
        <v>1987</v>
      </c>
      <c r="AD689">
        <v>1988</v>
      </c>
      <c r="AE689">
        <v>1989</v>
      </c>
      <c r="AF689">
        <v>1990</v>
      </c>
      <c r="AG689">
        <v>1991</v>
      </c>
      <c r="AH689">
        <v>1992</v>
      </c>
      <c r="AI689">
        <v>1993</v>
      </c>
      <c r="AJ689">
        <v>1994</v>
      </c>
      <c r="AK689">
        <v>1995</v>
      </c>
      <c r="AL689">
        <v>1996</v>
      </c>
      <c r="AM689">
        <v>1997</v>
      </c>
      <c r="AN689">
        <v>1998</v>
      </c>
      <c r="AO689">
        <v>1999</v>
      </c>
      <c r="AP689">
        <v>2000</v>
      </c>
      <c r="AQ689">
        <v>2001</v>
      </c>
      <c r="AR689">
        <v>2002</v>
      </c>
      <c r="AS689">
        <v>2003</v>
      </c>
      <c r="AT689">
        <v>2004</v>
      </c>
      <c r="AU689">
        <v>2005</v>
      </c>
      <c r="AV689">
        <v>2006</v>
      </c>
      <c r="AW689">
        <v>2007</v>
      </c>
      <c r="AX689">
        <v>2008</v>
      </c>
      <c r="AY689">
        <v>2009</v>
      </c>
      <c r="AZ689">
        <v>2010</v>
      </c>
      <c r="BA689">
        <v>2011</v>
      </c>
      <c r="BB689">
        <v>2012</v>
      </c>
      <c r="BC689">
        <v>2013</v>
      </c>
      <c r="BD689">
        <v>2014</v>
      </c>
      <c r="BE689">
        <v>2015</v>
      </c>
      <c r="BF689">
        <v>2016</v>
      </c>
      <c r="BG689">
        <v>2017</v>
      </c>
      <c r="BH689">
        <v>2018</v>
      </c>
      <c r="BI689">
        <v>2019</v>
      </c>
    </row>
    <row r="690" spans="1:65" ht="15" customHeight="1" x14ac:dyDescent="0.25">
      <c r="C690" s="63"/>
      <c r="E690" s="45"/>
      <c r="G690" s="45"/>
      <c r="H690" s="45"/>
    </row>
    <row r="691" spans="1:65" ht="15" customHeight="1" x14ac:dyDescent="0.25">
      <c r="A691" t="s">
        <v>1245</v>
      </c>
      <c r="B691" s="1" t="str">
        <f>A691&amp;MIN(I691:I733)&amp;"(-"&amp;MAX(J691:J733)&amp;")"</f>
        <v>IDAN1980(-2023)</v>
      </c>
      <c r="C691" s="60"/>
      <c r="D691" t="s">
        <v>193</v>
      </c>
      <c r="E691" s="45" t="s">
        <v>194</v>
      </c>
      <c r="G691" s="45" t="s">
        <v>194</v>
      </c>
      <c r="H691" s="45" t="s">
        <v>1345</v>
      </c>
      <c r="I691">
        <f t="shared" si="85"/>
        <v>1980</v>
      </c>
      <c r="J691">
        <f t="shared" si="84"/>
        <v>2023</v>
      </c>
      <c r="K691" s="2" t="str">
        <f t="shared" si="86"/>
        <v>-</v>
      </c>
      <c r="V691">
        <v>1980</v>
      </c>
      <c r="W691">
        <v>1981</v>
      </c>
      <c r="X691">
        <v>1982</v>
      </c>
      <c r="Y691">
        <v>1983</v>
      </c>
      <c r="Z691">
        <v>1984</v>
      </c>
      <c r="AA691">
        <v>1985</v>
      </c>
      <c r="AB691">
        <v>1986</v>
      </c>
      <c r="AC691">
        <v>1987</v>
      </c>
      <c r="AD691">
        <v>1988</v>
      </c>
      <c r="AE691">
        <v>1989</v>
      </c>
      <c r="AF691">
        <v>1990</v>
      </c>
      <c r="AG691">
        <v>1991</v>
      </c>
      <c r="AH691">
        <v>1992</v>
      </c>
      <c r="AI691">
        <v>1993</v>
      </c>
      <c r="AJ691">
        <v>1994</v>
      </c>
      <c r="AK691">
        <v>1995</v>
      </c>
      <c r="AL691">
        <v>1996</v>
      </c>
      <c r="AM691">
        <v>1997</v>
      </c>
      <c r="AN691">
        <v>1998</v>
      </c>
      <c r="AO691">
        <v>1999</v>
      </c>
      <c r="AP691">
        <v>2000</v>
      </c>
      <c r="AQ691">
        <v>2001</v>
      </c>
      <c r="AR691">
        <v>2002</v>
      </c>
      <c r="AS691">
        <v>2003</v>
      </c>
      <c r="AT691">
        <v>2004</v>
      </c>
      <c r="AU691">
        <v>2005</v>
      </c>
      <c r="AV691">
        <v>2006</v>
      </c>
      <c r="AW691">
        <v>2007</v>
      </c>
      <c r="AX691">
        <v>2008</v>
      </c>
      <c r="AY691">
        <v>2009</v>
      </c>
      <c r="AZ691">
        <v>2010</v>
      </c>
      <c r="BA691">
        <v>2011</v>
      </c>
      <c r="BB691">
        <v>2012</v>
      </c>
      <c r="BC691">
        <v>2013</v>
      </c>
      <c r="BD691">
        <v>2014</v>
      </c>
      <c r="BE691">
        <v>2015</v>
      </c>
      <c r="BF691">
        <v>2016</v>
      </c>
      <c r="BG691">
        <v>2017</v>
      </c>
      <c r="BH691">
        <v>2018</v>
      </c>
      <c r="BI691">
        <v>2019</v>
      </c>
      <c r="BJ691">
        <v>2020</v>
      </c>
      <c r="BK691">
        <v>2021</v>
      </c>
      <c r="BL691">
        <v>2022</v>
      </c>
      <c r="BM691">
        <v>2023</v>
      </c>
    </row>
    <row r="692" spans="1:65" ht="15" customHeight="1" x14ac:dyDescent="0.25">
      <c r="A692" t="s">
        <v>1245</v>
      </c>
      <c r="C692" s="60"/>
      <c r="D692" t="s">
        <v>195</v>
      </c>
      <c r="E692" s="45" t="s">
        <v>196</v>
      </c>
      <c r="G692" s="45" t="s">
        <v>196</v>
      </c>
      <c r="H692" s="45" t="s">
        <v>1346</v>
      </c>
      <c r="I692">
        <f t="shared" si="85"/>
        <v>1980</v>
      </c>
      <c r="J692">
        <f t="shared" si="84"/>
        <v>2017</v>
      </c>
      <c r="K692" s="2" t="str">
        <f t="shared" si="86"/>
        <v>-</v>
      </c>
      <c r="V692">
        <v>1980</v>
      </c>
      <c r="W692">
        <v>1981</v>
      </c>
      <c r="X692">
        <v>1982</v>
      </c>
      <c r="Y692">
        <v>1983</v>
      </c>
      <c r="Z692">
        <v>1984</v>
      </c>
      <c r="AA692">
        <v>1985</v>
      </c>
      <c r="AB692">
        <v>1986</v>
      </c>
      <c r="AC692">
        <v>1987</v>
      </c>
      <c r="AD692">
        <v>1988</v>
      </c>
      <c r="AE692">
        <v>1989</v>
      </c>
      <c r="AF692">
        <v>1990</v>
      </c>
      <c r="AG692">
        <v>1991</v>
      </c>
      <c r="AH692">
        <v>1992</v>
      </c>
      <c r="AI692">
        <v>1993</v>
      </c>
      <c r="AJ692">
        <v>1994</v>
      </c>
      <c r="AK692">
        <v>1995</v>
      </c>
      <c r="AL692">
        <v>1996</v>
      </c>
      <c r="AM692">
        <v>1997</v>
      </c>
      <c r="AN692">
        <v>1998</v>
      </c>
      <c r="AO692">
        <v>1999</v>
      </c>
      <c r="AP692">
        <v>2000</v>
      </c>
      <c r="AQ692">
        <v>2001</v>
      </c>
      <c r="AR692">
        <v>2002</v>
      </c>
      <c r="AS692">
        <v>2003</v>
      </c>
      <c r="AT692">
        <v>2004</v>
      </c>
      <c r="AU692">
        <v>2005</v>
      </c>
      <c r="AV692">
        <v>2006</v>
      </c>
      <c r="AW692">
        <v>2007</v>
      </c>
      <c r="AX692">
        <v>2008</v>
      </c>
      <c r="AY692">
        <v>2009</v>
      </c>
      <c r="AZ692">
        <v>2010</v>
      </c>
      <c r="BA692">
        <v>2011</v>
      </c>
      <c r="BB692">
        <v>2012</v>
      </c>
      <c r="BC692">
        <v>2013</v>
      </c>
      <c r="BD692">
        <v>2014</v>
      </c>
      <c r="BE692">
        <v>2015</v>
      </c>
      <c r="BF692">
        <v>2016</v>
      </c>
      <c r="BG692">
        <v>2017</v>
      </c>
    </row>
    <row r="693" spans="1:65" ht="15" customHeight="1" x14ac:dyDescent="0.25">
      <c r="A693" t="s">
        <v>1245</v>
      </c>
      <c r="C693" s="60"/>
      <c r="D693" t="s">
        <v>2815</v>
      </c>
      <c r="E693" s="45" t="s">
        <v>2816</v>
      </c>
      <c r="G693" s="45" t="s">
        <v>2816</v>
      </c>
      <c r="H693" s="45" t="s">
        <v>1346</v>
      </c>
      <c r="I693">
        <f>MIN(L693:BT693)</f>
        <v>2018</v>
      </c>
      <c r="J693">
        <f>MAX(L693:BT693)</f>
        <v>2023</v>
      </c>
      <c r="K693" s="2" t="str">
        <f>IF(J693-I693+1-COUNTA(L693:BT693)=0, "-", "Yes")</f>
        <v>-</v>
      </c>
      <c r="BH693">
        <v>2018</v>
      </c>
      <c r="BI693">
        <v>2019</v>
      </c>
      <c r="BJ693">
        <v>2020</v>
      </c>
      <c r="BK693">
        <v>2021</v>
      </c>
      <c r="BL693">
        <v>2022</v>
      </c>
      <c r="BM693">
        <v>2023</v>
      </c>
    </row>
    <row r="694" spans="1:65" ht="15" customHeight="1" x14ac:dyDescent="0.25">
      <c r="A694" t="s">
        <v>1245</v>
      </c>
      <c r="C694" s="60"/>
      <c r="D694" t="s">
        <v>197</v>
      </c>
      <c r="E694" s="45" t="s">
        <v>198</v>
      </c>
      <c r="G694" s="45" t="s">
        <v>198</v>
      </c>
      <c r="H694" s="45" t="s">
        <v>1347</v>
      </c>
      <c r="I694">
        <f t="shared" si="85"/>
        <v>1980</v>
      </c>
      <c r="J694">
        <f t="shared" si="84"/>
        <v>2022</v>
      </c>
      <c r="K694" s="2" t="str">
        <f t="shared" si="86"/>
        <v>Yes</v>
      </c>
      <c r="V694">
        <v>1980</v>
      </c>
      <c r="W694">
        <v>1981</v>
      </c>
      <c r="X694">
        <v>1982</v>
      </c>
      <c r="Y694">
        <v>1983</v>
      </c>
      <c r="Z694">
        <v>1984</v>
      </c>
      <c r="AA694">
        <v>1985</v>
      </c>
      <c r="AB694">
        <v>1986</v>
      </c>
      <c r="AC694">
        <v>1987</v>
      </c>
      <c r="AD694">
        <v>1988</v>
      </c>
      <c r="AE694">
        <v>1989</v>
      </c>
      <c r="AF694">
        <v>1990</v>
      </c>
      <c r="AG694">
        <v>1991</v>
      </c>
      <c r="AH694">
        <v>1992</v>
      </c>
      <c r="AI694">
        <v>1993</v>
      </c>
      <c r="AJ694">
        <v>1994</v>
      </c>
      <c r="AK694">
        <v>1995</v>
      </c>
      <c r="AL694">
        <v>1996</v>
      </c>
      <c r="AM694">
        <v>1997</v>
      </c>
      <c r="AN694">
        <v>1998</v>
      </c>
      <c r="AO694">
        <v>1999</v>
      </c>
      <c r="AP694">
        <v>2000</v>
      </c>
      <c r="AQ694">
        <v>2001</v>
      </c>
      <c r="AR694">
        <v>2002</v>
      </c>
      <c r="AS694">
        <v>2003</v>
      </c>
      <c r="AT694">
        <v>2004</v>
      </c>
      <c r="AU694">
        <v>2005</v>
      </c>
      <c r="AV694">
        <v>2006</v>
      </c>
      <c r="AW694">
        <v>2007</v>
      </c>
      <c r="BL694">
        <v>2022</v>
      </c>
    </row>
    <row r="695" spans="1:65" ht="15" customHeight="1" x14ac:dyDescent="0.25">
      <c r="A695" t="s">
        <v>1245</v>
      </c>
      <c r="C695" s="60"/>
      <c r="D695" t="s">
        <v>199</v>
      </c>
      <c r="E695" s="45" t="s">
        <v>200</v>
      </c>
      <c r="G695" s="45" t="s">
        <v>200</v>
      </c>
      <c r="H695" s="45" t="s">
        <v>1348</v>
      </c>
      <c r="I695">
        <f t="shared" si="85"/>
        <v>1981</v>
      </c>
      <c r="J695">
        <f t="shared" si="84"/>
        <v>2023</v>
      </c>
      <c r="K695" s="2" t="str">
        <f t="shared" si="86"/>
        <v>-</v>
      </c>
      <c r="W695">
        <v>1981</v>
      </c>
      <c r="X695">
        <v>1982</v>
      </c>
      <c r="Y695">
        <v>1983</v>
      </c>
      <c r="Z695">
        <v>1984</v>
      </c>
      <c r="AA695">
        <v>1985</v>
      </c>
      <c r="AB695">
        <v>1986</v>
      </c>
      <c r="AC695">
        <v>1987</v>
      </c>
      <c r="AD695">
        <v>1988</v>
      </c>
      <c r="AE695">
        <v>1989</v>
      </c>
      <c r="AF695">
        <v>1990</v>
      </c>
      <c r="AG695">
        <v>1991</v>
      </c>
      <c r="AH695">
        <v>1992</v>
      </c>
      <c r="AI695">
        <v>1993</v>
      </c>
      <c r="AJ695">
        <v>1994</v>
      </c>
      <c r="AK695">
        <v>1995</v>
      </c>
      <c r="AL695">
        <v>1996</v>
      </c>
      <c r="AM695">
        <v>1997</v>
      </c>
      <c r="AN695">
        <v>1998</v>
      </c>
      <c r="AO695">
        <v>1999</v>
      </c>
      <c r="AP695">
        <v>2000</v>
      </c>
      <c r="AQ695">
        <v>2001</v>
      </c>
      <c r="AR695">
        <v>2002</v>
      </c>
      <c r="AS695">
        <v>2003</v>
      </c>
      <c r="AT695">
        <v>2004</v>
      </c>
      <c r="AU695">
        <v>2005</v>
      </c>
      <c r="AV695">
        <v>2006</v>
      </c>
      <c r="AW695">
        <v>2007</v>
      </c>
      <c r="AX695">
        <v>2008</v>
      </c>
      <c r="AY695">
        <v>2009</v>
      </c>
      <c r="AZ695">
        <v>2010</v>
      </c>
      <c r="BA695">
        <v>2011</v>
      </c>
      <c r="BB695">
        <v>2012</v>
      </c>
      <c r="BC695">
        <v>2013</v>
      </c>
      <c r="BD695">
        <v>2014</v>
      </c>
      <c r="BE695">
        <v>2015</v>
      </c>
      <c r="BF695">
        <v>2016</v>
      </c>
      <c r="BG695">
        <v>2017</v>
      </c>
      <c r="BH695">
        <v>2018</v>
      </c>
      <c r="BI695">
        <v>2019</v>
      </c>
      <c r="BJ695">
        <v>2020</v>
      </c>
      <c r="BK695">
        <v>2021</v>
      </c>
      <c r="BL695">
        <v>2022</v>
      </c>
      <c r="BM695">
        <v>2023</v>
      </c>
    </row>
    <row r="696" spans="1:65" ht="15" customHeight="1" x14ac:dyDescent="0.25">
      <c r="A696" t="s">
        <v>1245</v>
      </c>
      <c r="C696" s="60"/>
      <c r="D696" t="s">
        <v>201</v>
      </c>
      <c r="E696" s="45" t="s">
        <v>202</v>
      </c>
      <c r="G696" s="45" t="s">
        <v>202</v>
      </c>
      <c r="H696" s="45" t="s">
        <v>1359</v>
      </c>
      <c r="I696">
        <f t="shared" si="85"/>
        <v>1980</v>
      </c>
      <c r="J696">
        <f t="shared" si="84"/>
        <v>2007</v>
      </c>
      <c r="K696" s="2" t="str">
        <f t="shared" si="86"/>
        <v>-</v>
      </c>
      <c r="V696">
        <v>1980</v>
      </c>
      <c r="W696">
        <v>1981</v>
      </c>
      <c r="X696">
        <v>1982</v>
      </c>
      <c r="Y696">
        <v>1983</v>
      </c>
      <c r="Z696">
        <v>1984</v>
      </c>
      <c r="AA696">
        <v>1985</v>
      </c>
      <c r="AB696">
        <v>1986</v>
      </c>
      <c r="AC696">
        <v>1987</v>
      </c>
      <c r="AD696">
        <v>1988</v>
      </c>
      <c r="AE696">
        <v>1989</v>
      </c>
      <c r="AF696">
        <v>1990</v>
      </c>
      <c r="AG696">
        <v>1991</v>
      </c>
      <c r="AH696">
        <v>1992</v>
      </c>
      <c r="AI696">
        <v>1993</v>
      </c>
      <c r="AJ696">
        <v>1994</v>
      </c>
      <c r="AK696">
        <v>1995</v>
      </c>
      <c r="AL696">
        <v>1996</v>
      </c>
      <c r="AM696">
        <v>1997</v>
      </c>
      <c r="AN696">
        <v>1998</v>
      </c>
      <c r="AO696">
        <v>1999</v>
      </c>
      <c r="AP696">
        <v>2000</v>
      </c>
      <c r="AQ696">
        <v>2001</v>
      </c>
      <c r="AR696">
        <v>2002</v>
      </c>
      <c r="AS696">
        <v>2003</v>
      </c>
      <c r="AT696">
        <v>2004</v>
      </c>
      <c r="AU696">
        <v>2005</v>
      </c>
      <c r="AV696">
        <v>2006</v>
      </c>
      <c r="AW696">
        <v>2007</v>
      </c>
    </row>
    <row r="697" spans="1:65" ht="15" customHeight="1" x14ac:dyDescent="0.25">
      <c r="A697" t="s">
        <v>1245</v>
      </c>
      <c r="C697" s="60"/>
      <c r="D697" t="s">
        <v>203</v>
      </c>
      <c r="E697" s="45" t="s">
        <v>204</v>
      </c>
      <c r="G697" s="45" t="s">
        <v>1349</v>
      </c>
      <c r="H697" s="45" t="s">
        <v>1350</v>
      </c>
      <c r="I697">
        <f t="shared" si="85"/>
        <v>1980</v>
      </c>
      <c r="J697">
        <f t="shared" si="84"/>
        <v>2007</v>
      </c>
      <c r="K697" s="2" t="str">
        <f t="shared" si="86"/>
        <v>-</v>
      </c>
      <c r="V697">
        <v>1980</v>
      </c>
      <c r="W697">
        <v>1981</v>
      </c>
      <c r="X697">
        <v>1982</v>
      </c>
      <c r="Y697">
        <v>1983</v>
      </c>
      <c r="Z697">
        <v>1984</v>
      </c>
      <c r="AA697">
        <v>1985</v>
      </c>
      <c r="AB697">
        <v>1986</v>
      </c>
      <c r="AC697">
        <v>1987</v>
      </c>
      <c r="AD697">
        <v>1988</v>
      </c>
      <c r="AE697">
        <v>1989</v>
      </c>
      <c r="AF697">
        <v>1990</v>
      </c>
      <c r="AG697">
        <v>1991</v>
      </c>
      <c r="AH697">
        <v>1992</v>
      </c>
      <c r="AI697">
        <v>1993</v>
      </c>
      <c r="AJ697">
        <v>1994</v>
      </c>
      <c r="AK697">
        <v>1995</v>
      </c>
      <c r="AL697">
        <v>1996</v>
      </c>
      <c r="AM697">
        <v>1997</v>
      </c>
      <c r="AN697">
        <v>1998</v>
      </c>
      <c r="AO697">
        <v>1999</v>
      </c>
      <c r="AP697">
        <v>2000</v>
      </c>
      <c r="AQ697">
        <v>2001</v>
      </c>
      <c r="AR697">
        <v>2002</v>
      </c>
      <c r="AS697">
        <v>2003</v>
      </c>
      <c r="AT697">
        <v>2004</v>
      </c>
      <c r="AU697">
        <v>2005</v>
      </c>
      <c r="AV697">
        <v>2006</v>
      </c>
      <c r="AW697">
        <v>2007</v>
      </c>
    </row>
    <row r="698" spans="1:65" ht="15" customHeight="1" x14ac:dyDescent="0.25">
      <c r="A698" t="s">
        <v>1245</v>
      </c>
      <c r="C698" s="60"/>
      <c r="D698" t="s">
        <v>291</v>
      </c>
      <c r="E698" s="45" t="s">
        <v>292</v>
      </c>
      <c r="G698" s="45"/>
      <c r="H698" s="45"/>
      <c r="I698">
        <f t="shared" si="85"/>
        <v>2008</v>
      </c>
      <c r="J698">
        <f t="shared" si="84"/>
        <v>2023</v>
      </c>
      <c r="K698" s="2" t="str">
        <f t="shared" si="86"/>
        <v>-</v>
      </c>
      <c r="AX698">
        <v>2008</v>
      </c>
      <c r="AY698">
        <v>2009</v>
      </c>
      <c r="AZ698">
        <v>2010</v>
      </c>
      <c r="BA698">
        <v>2011</v>
      </c>
      <c r="BB698">
        <v>2012</v>
      </c>
      <c r="BC698">
        <v>2013</v>
      </c>
      <c r="BD698">
        <v>2014</v>
      </c>
      <c r="BE698">
        <v>2015</v>
      </c>
      <c r="BF698">
        <v>2016</v>
      </c>
      <c r="BG698">
        <v>2017</v>
      </c>
      <c r="BH698">
        <v>2018</v>
      </c>
      <c r="BI698">
        <v>2019</v>
      </c>
      <c r="BJ698">
        <v>2020</v>
      </c>
      <c r="BK698">
        <v>2021</v>
      </c>
      <c r="BL698">
        <v>2022</v>
      </c>
      <c r="BM698">
        <v>2023</v>
      </c>
    </row>
    <row r="699" spans="1:65" ht="15" customHeight="1" x14ac:dyDescent="0.25">
      <c r="A699" t="s">
        <v>1245</v>
      </c>
      <c r="C699" s="60"/>
      <c r="D699" t="s">
        <v>1999</v>
      </c>
      <c r="E699" s="47" t="s">
        <v>2098</v>
      </c>
      <c r="G699" s="45"/>
      <c r="H699" s="45"/>
      <c r="I699">
        <f t="shared" si="85"/>
        <v>2008</v>
      </c>
      <c r="J699">
        <f t="shared" si="84"/>
        <v>2023</v>
      </c>
      <c r="K699" s="2" t="str">
        <f t="shared" si="86"/>
        <v>Yes</v>
      </c>
      <c r="AX699">
        <v>2008</v>
      </c>
      <c r="AY699">
        <v>2009</v>
      </c>
      <c r="AZ699">
        <v>2010</v>
      </c>
      <c r="BA699">
        <v>2011</v>
      </c>
      <c r="BB699">
        <v>2012</v>
      </c>
      <c r="BC699">
        <v>2013</v>
      </c>
      <c r="BD699">
        <v>2014</v>
      </c>
      <c r="BE699">
        <v>2015</v>
      </c>
      <c r="BF699">
        <v>2016</v>
      </c>
      <c r="BG699">
        <v>2017</v>
      </c>
      <c r="BL699">
        <v>2022</v>
      </c>
      <c r="BM699">
        <v>2023</v>
      </c>
    </row>
    <row r="700" spans="1:65" ht="15" customHeight="1" x14ac:dyDescent="0.25">
      <c r="A700" t="s">
        <v>1245</v>
      </c>
      <c r="C700" s="60"/>
      <c r="D700" t="s">
        <v>1058</v>
      </c>
      <c r="E700" s="45" t="s">
        <v>1059</v>
      </c>
      <c r="G700" s="45"/>
      <c r="H700" s="45"/>
      <c r="I700">
        <f t="shared" si="85"/>
        <v>1980</v>
      </c>
      <c r="J700">
        <f t="shared" si="84"/>
        <v>2007</v>
      </c>
      <c r="K700" s="2" t="str">
        <f t="shared" si="86"/>
        <v>-</v>
      </c>
      <c r="V700">
        <v>1980</v>
      </c>
      <c r="W700">
        <v>1981</v>
      </c>
      <c r="X700">
        <v>1982</v>
      </c>
      <c r="Y700">
        <v>1983</v>
      </c>
      <c r="Z700">
        <v>1984</v>
      </c>
      <c r="AA700">
        <v>1985</v>
      </c>
      <c r="AB700">
        <v>1986</v>
      </c>
      <c r="AC700">
        <v>1987</v>
      </c>
      <c r="AD700">
        <v>1988</v>
      </c>
      <c r="AE700">
        <v>1989</v>
      </c>
      <c r="AF700">
        <v>1990</v>
      </c>
      <c r="AG700">
        <v>1991</v>
      </c>
      <c r="AH700">
        <v>1992</v>
      </c>
      <c r="AI700">
        <v>1993</v>
      </c>
      <c r="AJ700">
        <v>1994</v>
      </c>
      <c r="AK700">
        <v>1995</v>
      </c>
      <c r="AL700">
        <v>1996</v>
      </c>
      <c r="AM700">
        <v>1997</v>
      </c>
      <c r="AN700">
        <v>1998</v>
      </c>
      <c r="AO700">
        <v>1999</v>
      </c>
      <c r="AP700">
        <v>2000</v>
      </c>
      <c r="AQ700">
        <v>2001</v>
      </c>
      <c r="AR700">
        <v>2002</v>
      </c>
      <c r="AS700">
        <v>2003</v>
      </c>
      <c r="AT700">
        <v>2004</v>
      </c>
      <c r="AU700">
        <v>2005</v>
      </c>
      <c r="AV700">
        <v>2006</v>
      </c>
      <c r="AW700">
        <v>2007</v>
      </c>
    </row>
    <row r="701" spans="1:65" ht="15" customHeight="1" x14ac:dyDescent="0.25">
      <c r="A701" t="s">
        <v>1245</v>
      </c>
      <c r="C701" s="60"/>
      <c r="D701" t="s">
        <v>1060</v>
      </c>
      <c r="E701" s="45" t="s">
        <v>1061</v>
      </c>
      <c r="G701" s="45"/>
      <c r="H701" s="45"/>
      <c r="I701">
        <f t="shared" si="85"/>
        <v>1980</v>
      </c>
      <c r="J701">
        <f t="shared" si="84"/>
        <v>2007</v>
      </c>
      <c r="K701" s="2" t="str">
        <f t="shared" si="86"/>
        <v>-</v>
      </c>
      <c r="V701">
        <v>1980</v>
      </c>
      <c r="W701">
        <v>1981</v>
      </c>
      <c r="X701">
        <v>1982</v>
      </c>
      <c r="Y701">
        <v>1983</v>
      </c>
      <c r="Z701">
        <v>1984</v>
      </c>
      <c r="AA701">
        <v>1985</v>
      </c>
      <c r="AB701">
        <v>1986</v>
      </c>
      <c r="AC701">
        <v>1987</v>
      </c>
      <c r="AD701">
        <v>1988</v>
      </c>
      <c r="AE701">
        <v>1989</v>
      </c>
      <c r="AF701">
        <v>1990</v>
      </c>
      <c r="AG701">
        <v>1991</v>
      </c>
      <c r="AH701">
        <v>1992</v>
      </c>
      <c r="AI701">
        <v>1993</v>
      </c>
      <c r="AJ701">
        <v>1994</v>
      </c>
      <c r="AK701">
        <v>1995</v>
      </c>
      <c r="AL701">
        <v>1996</v>
      </c>
      <c r="AM701">
        <v>1997</v>
      </c>
      <c r="AN701">
        <v>1998</v>
      </c>
      <c r="AO701">
        <v>1999</v>
      </c>
      <c r="AP701">
        <v>2000</v>
      </c>
      <c r="AQ701">
        <v>2001</v>
      </c>
      <c r="AR701">
        <v>2002</v>
      </c>
      <c r="AS701">
        <v>2003</v>
      </c>
      <c r="AT701">
        <v>2004</v>
      </c>
      <c r="AU701">
        <v>2005</v>
      </c>
      <c r="AV701">
        <v>2006</v>
      </c>
      <c r="AW701">
        <v>2007</v>
      </c>
    </row>
    <row r="702" spans="1:65" ht="15" customHeight="1" x14ac:dyDescent="0.25">
      <c r="A702" t="s">
        <v>1245</v>
      </c>
      <c r="C702" s="60"/>
      <c r="D702" t="s">
        <v>2000</v>
      </c>
      <c r="E702" s="47" t="s">
        <v>2099</v>
      </c>
      <c r="G702" s="45"/>
      <c r="H702" s="45"/>
      <c r="I702">
        <f t="shared" si="85"/>
        <v>2008</v>
      </c>
      <c r="J702">
        <f t="shared" si="84"/>
        <v>2023</v>
      </c>
      <c r="K702" s="2" t="str">
        <f t="shared" si="86"/>
        <v>-</v>
      </c>
      <c r="AX702">
        <v>2008</v>
      </c>
      <c r="AY702">
        <v>2009</v>
      </c>
      <c r="AZ702">
        <v>2010</v>
      </c>
      <c r="BA702">
        <v>2011</v>
      </c>
      <c r="BB702">
        <v>2012</v>
      </c>
      <c r="BC702">
        <v>2013</v>
      </c>
      <c r="BD702">
        <v>2014</v>
      </c>
      <c r="BE702">
        <v>2015</v>
      </c>
      <c r="BF702">
        <v>2016</v>
      </c>
      <c r="BG702">
        <v>2017</v>
      </c>
      <c r="BH702">
        <v>2018</v>
      </c>
      <c r="BI702">
        <v>2019</v>
      </c>
      <c r="BJ702">
        <v>2020</v>
      </c>
      <c r="BK702">
        <v>2021</v>
      </c>
      <c r="BL702">
        <v>2022</v>
      </c>
      <c r="BM702">
        <v>2023</v>
      </c>
    </row>
    <row r="703" spans="1:65" ht="15" customHeight="1" x14ac:dyDescent="0.25">
      <c r="A703" t="s">
        <v>1245</v>
      </c>
      <c r="C703" s="60"/>
      <c r="D703" t="s">
        <v>2001</v>
      </c>
      <c r="E703" s="47" t="s">
        <v>2104</v>
      </c>
      <c r="G703" s="45"/>
      <c r="H703" s="45"/>
      <c r="I703">
        <f t="shared" si="85"/>
        <v>2008</v>
      </c>
      <c r="J703">
        <f t="shared" si="84"/>
        <v>2023</v>
      </c>
      <c r="K703" s="2" t="str">
        <f t="shared" si="86"/>
        <v>-</v>
      </c>
      <c r="AX703">
        <v>2008</v>
      </c>
      <c r="AY703">
        <v>2009</v>
      </c>
      <c r="AZ703">
        <v>2010</v>
      </c>
      <c r="BA703">
        <v>2011</v>
      </c>
      <c r="BB703">
        <v>2012</v>
      </c>
      <c r="BC703">
        <v>2013</v>
      </c>
      <c r="BD703">
        <v>2014</v>
      </c>
      <c r="BE703">
        <v>2015</v>
      </c>
      <c r="BF703">
        <v>2016</v>
      </c>
      <c r="BG703">
        <v>2017</v>
      </c>
      <c r="BH703">
        <v>2018</v>
      </c>
      <c r="BI703">
        <v>2019</v>
      </c>
      <c r="BJ703">
        <v>2020</v>
      </c>
      <c r="BK703">
        <v>2021</v>
      </c>
      <c r="BL703">
        <v>2022</v>
      </c>
      <c r="BM703">
        <v>2023</v>
      </c>
    </row>
    <row r="704" spans="1:65" ht="15" customHeight="1" x14ac:dyDescent="0.25">
      <c r="A704" t="s">
        <v>1245</v>
      </c>
      <c r="C704" s="60"/>
      <c r="D704" t="s">
        <v>2100</v>
      </c>
      <c r="E704" s="47" t="s">
        <v>2105</v>
      </c>
      <c r="G704" s="45"/>
      <c r="H704" s="45"/>
      <c r="I704">
        <f t="shared" si="85"/>
        <v>2008</v>
      </c>
      <c r="J704">
        <f t="shared" si="84"/>
        <v>2023</v>
      </c>
      <c r="K704" s="2" t="str">
        <f t="shared" si="86"/>
        <v>-</v>
      </c>
      <c r="AX704">
        <v>2008</v>
      </c>
      <c r="AY704">
        <v>2009</v>
      </c>
      <c r="AZ704">
        <v>2010</v>
      </c>
      <c r="BA704">
        <v>2011</v>
      </c>
      <c r="BB704">
        <v>2012</v>
      </c>
      <c r="BC704">
        <v>2013</v>
      </c>
      <c r="BD704">
        <v>2014</v>
      </c>
      <c r="BE704">
        <v>2015</v>
      </c>
      <c r="BF704">
        <v>2016</v>
      </c>
      <c r="BG704">
        <v>2017</v>
      </c>
      <c r="BH704">
        <v>2018</v>
      </c>
      <c r="BI704">
        <v>2019</v>
      </c>
      <c r="BJ704">
        <v>2020</v>
      </c>
      <c r="BK704">
        <v>2021</v>
      </c>
      <c r="BL704">
        <v>2022</v>
      </c>
      <c r="BM704">
        <v>2023</v>
      </c>
    </row>
    <row r="705" spans="1:65" ht="15" customHeight="1" x14ac:dyDescent="0.25">
      <c r="A705" t="s">
        <v>1245</v>
      </c>
      <c r="C705" s="60"/>
      <c r="D705" t="s">
        <v>2101</v>
      </c>
      <c r="E705" s="47" t="s">
        <v>2106</v>
      </c>
      <c r="G705" s="45"/>
      <c r="H705" s="45"/>
      <c r="I705">
        <f t="shared" si="85"/>
        <v>2008</v>
      </c>
      <c r="J705">
        <f t="shared" si="84"/>
        <v>2023</v>
      </c>
      <c r="K705" s="2" t="str">
        <f t="shared" si="86"/>
        <v>-</v>
      </c>
      <c r="AX705">
        <v>2008</v>
      </c>
      <c r="AY705">
        <v>2009</v>
      </c>
      <c r="AZ705">
        <v>2010</v>
      </c>
      <c r="BA705">
        <v>2011</v>
      </c>
      <c r="BB705">
        <v>2012</v>
      </c>
      <c r="BC705">
        <v>2013</v>
      </c>
      <c r="BD705">
        <v>2014</v>
      </c>
      <c r="BE705">
        <v>2015</v>
      </c>
      <c r="BF705">
        <v>2016</v>
      </c>
      <c r="BG705">
        <v>2017</v>
      </c>
      <c r="BH705">
        <v>2018</v>
      </c>
      <c r="BI705">
        <v>2019</v>
      </c>
      <c r="BJ705">
        <v>2020</v>
      </c>
      <c r="BK705">
        <v>2021</v>
      </c>
      <c r="BL705">
        <v>2022</v>
      </c>
      <c r="BM705">
        <v>2023</v>
      </c>
    </row>
    <row r="706" spans="1:65" ht="15" customHeight="1" x14ac:dyDescent="0.25">
      <c r="A706" t="s">
        <v>1245</v>
      </c>
      <c r="C706" s="60"/>
      <c r="D706" t="s">
        <v>2102</v>
      </c>
      <c r="E706" s="47" t="s">
        <v>2107</v>
      </c>
      <c r="G706" s="45"/>
      <c r="H706" s="45"/>
      <c r="I706">
        <f t="shared" si="85"/>
        <v>2008</v>
      </c>
      <c r="J706">
        <f t="shared" si="84"/>
        <v>2023</v>
      </c>
      <c r="K706" s="2" t="str">
        <f t="shared" si="86"/>
        <v>-</v>
      </c>
      <c r="AX706">
        <v>2008</v>
      </c>
      <c r="AY706">
        <v>2009</v>
      </c>
      <c r="AZ706">
        <v>2010</v>
      </c>
      <c r="BA706">
        <v>2011</v>
      </c>
      <c r="BB706">
        <v>2012</v>
      </c>
      <c r="BC706">
        <v>2013</v>
      </c>
      <c r="BD706">
        <v>2014</v>
      </c>
      <c r="BE706">
        <v>2015</v>
      </c>
      <c r="BF706">
        <v>2016</v>
      </c>
      <c r="BG706">
        <v>2017</v>
      </c>
      <c r="BH706">
        <v>2018</v>
      </c>
      <c r="BI706">
        <v>2019</v>
      </c>
      <c r="BJ706">
        <v>2020</v>
      </c>
      <c r="BK706">
        <v>2021</v>
      </c>
      <c r="BL706">
        <v>2022</v>
      </c>
      <c r="BM706">
        <v>2023</v>
      </c>
    </row>
    <row r="707" spans="1:65" ht="15" customHeight="1" x14ac:dyDescent="0.25">
      <c r="A707" t="s">
        <v>1245</v>
      </c>
      <c r="C707" s="60"/>
      <c r="D707" t="s">
        <v>2103</v>
      </c>
      <c r="E707" s="47" t="s">
        <v>2108</v>
      </c>
      <c r="G707" s="45"/>
      <c r="H707" s="45"/>
      <c r="I707">
        <f t="shared" si="85"/>
        <v>2008</v>
      </c>
      <c r="J707">
        <f t="shared" si="84"/>
        <v>2023</v>
      </c>
      <c r="K707" s="2" t="str">
        <f t="shared" si="86"/>
        <v>-</v>
      </c>
      <c r="AX707">
        <v>2008</v>
      </c>
      <c r="AY707">
        <v>2009</v>
      </c>
      <c r="AZ707">
        <v>2010</v>
      </c>
      <c r="BA707">
        <v>2011</v>
      </c>
      <c r="BB707">
        <v>2012</v>
      </c>
      <c r="BC707">
        <v>2013</v>
      </c>
      <c r="BD707">
        <v>2014</v>
      </c>
      <c r="BE707">
        <v>2015</v>
      </c>
      <c r="BF707">
        <v>2016</v>
      </c>
      <c r="BG707">
        <v>2017</v>
      </c>
      <c r="BH707">
        <v>2018</v>
      </c>
      <c r="BI707">
        <v>2019</v>
      </c>
      <c r="BJ707">
        <v>2020</v>
      </c>
      <c r="BK707">
        <v>2021</v>
      </c>
      <c r="BL707">
        <v>2022</v>
      </c>
      <c r="BM707">
        <v>2023</v>
      </c>
    </row>
    <row r="708" spans="1:65" ht="15" customHeight="1" x14ac:dyDescent="0.25">
      <c r="A708" t="s">
        <v>1245</v>
      </c>
      <c r="C708" s="60"/>
      <c r="D708" t="s">
        <v>151</v>
      </c>
      <c r="E708" s="45" t="s">
        <v>205</v>
      </c>
      <c r="F708" s="7" t="s">
        <v>1303</v>
      </c>
      <c r="G708" s="45" t="s">
        <v>1361</v>
      </c>
      <c r="H708" s="45" t="s">
        <v>1360</v>
      </c>
      <c r="I708">
        <f t="shared" si="85"/>
        <v>2008</v>
      </c>
      <c r="J708">
        <f t="shared" si="84"/>
        <v>2023</v>
      </c>
      <c r="K708" s="2" t="str">
        <f t="shared" si="86"/>
        <v>-</v>
      </c>
      <c r="AX708">
        <v>2008</v>
      </c>
      <c r="AY708">
        <v>2009</v>
      </c>
      <c r="AZ708">
        <v>2010</v>
      </c>
      <c r="BA708">
        <v>2011</v>
      </c>
      <c r="BB708">
        <v>2012</v>
      </c>
      <c r="BC708">
        <v>2013</v>
      </c>
      <c r="BD708">
        <v>2014</v>
      </c>
      <c r="BE708">
        <v>2015</v>
      </c>
      <c r="BF708">
        <v>2016</v>
      </c>
      <c r="BG708">
        <v>2017</v>
      </c>
      <c r="BH708">
        <v>2018</v>
      </c>
      <c r="BI708">
        <v>2019</v>
      </c>
      <c r="BJ708">
        <v>2020</v>
      </c>
      <c r="BK708">
        <v>2021</v>
      </c>
      <c r="BL708">
        <v>2022</v>
      </c>
      <c r="BM708">
        <v>2023</v>
      </c>
    </row>
    <row r="709" spans="1:65" ht="15" customHeight="1" x14ac:dyDescent="0.25">
      <c r="A709" t="s">
        <v>1245</v>
      </c>
      <c r="C709" s="60"/>
      <c r="D709" t="s">
        <v>2004</v>
      </c>
      <c r="E709" s="47" t="s">
        <v>2109</v>
      </c>
      <c r="F709" s="7"/>
      <c r="G709" s="45"/>
      <c r="H709" s="45"/>
      <c r="I709">
        <f t="shared" si="85"/>
        <v>2008</v>
      </c>
      <c r="J709">
        <f t="shared" si="84"/>
        <v>2023</v>
      </c>
      <c r="K709" s="2" t="str">
        <f t="shared" si="86"/>
        <v>-</v>
      </c>
      <c r="AX709">
        <v>2008</v>
      </c>
      <c r="AY709">
        <v>2009</v>
      </c>
      <c r="AZ709">
        <v>2010</v>
      </c>
      <c r="BA709">
        <v>2011</v>
      </c>
      <c r="BB709">
        <v>2012</v>
      </c>
      <c r="BC709">
        <v>2013</v>
      </c>
      <c r="BD709">
        <v>2014</v>
      </c>
      <c r="BE709">
        <v>2015</v>
      </c>
      <c r="BF709">
        <v>2016</v>
      </c>
      <c r="BG709">
        <v>2017</v>
      </c>
      <c r="BH709">
        <v>2018</v>
      </c>
      <c r="BI709">
        <v>2019</v>
      </c>
      <c r="BJ709">
        <v>2020</v>
      </c>
      <c r="BK709">
        <v>2021</v>
      </c>
      <c r="BL709">
        <v>2022</v>
      </c>
      <c r="BM709">
        <v>2023</v>
      </c>
    </row>
    <row r="710" spans="1:65" ht="15" customHeight="1" x14ac:dyDescent="0.25">
      <c r="A710" t="s">
        <v>1245</v>
      </c>
      <c r="C710" s="60"/>
      <c r="D710" t="s">
        <v>2005</v>
      </c>
      <c r="E710" s="47" t="s">
        <v>2110</v>
      </c>
      <c r="F710" s="7"/>
      <c r="G710" s="45"/>
      <c r="H710" s="45"/>
      <c r="I710">
        <f t="shared" si="85"/>
        <v>2008</v>
      </c>
      <c r="J710">
        <f t="shared" si="84"/>
        <v>2023</v>
      </c>
      <c r="K710" s="2" t="str">
        <f t="shared" si="86"/>
        <v>-</v>
      </c>
      <c r="AX710">
        <v>2008</v>
      </c>
      <c r="AY710">
        <v>2009</v>
      </c>
      <c r="AZ710">
        <v>2010</v>
      </c>
      <c r="BA710">
        <v>2011</v>
      </c>
      <c r="BB710">
        <v>2012</v>
      </c>
      <c r="BC710">
        <v>2013</v>
      </c>
      <c r="BD710">
        <v>2014</v>
      </c>
      <c r="BE710">
        <v>2015</v>
      </c>
      <c r="BF710">
        <v>2016</v>
      </c>
      <c r="BG710">
        <v>2017</v>
      </c>
      <c r="BH710">
        <v>2018</v>
      </c>
      <c r="BI710">
        <v>2019</v>
      </c>
      <c r="BJ710">
        <v>2020</v>
      </c>
      <c r="BK710">
        <v>2021</v>
      </c>
      <c r="BL710">
        <v>2022</v>
      </c>
      <c r="BM710">
        <v>2023</v>
      </c>
    </row>
    <row r="711" spans="1:65" ht="15" customHeight="1" x14ac:dyDescent="0.25">
      <c r="A711" t="s">
        <v>1245</v>
      </c>
      <c r="C711" s="60"/>
      <c r="D711" t="s">
        <v>2007</v>
      </c>
      <c r="E711" s="47" t="s">
        <v>2111</v>
      </c>
      <c r="F711" s="7"/>
      <c r="G711" s="45"/>
      <c r="H711" s="45"/>
      <c r="I711">
        <f t="shared" si="85"/>
        <v>2008</v>
      </c>
      <c r="J711">
        <f t="shared" si="84"/>
        <v>2023</v>
      </c>
      <c r="K711" s="2" t="str">
        <f t="shared" si="86"/>
        <v>-</v>
      </c>
      <c r="AX711">
        <v>2008</v>
      </c>
      <c r="AY711">
        <v>2009</v>
      </c>
      <c r="AZ711">
        <v>2010</v>
      </c>
      <c r="BA711">
        <v>2011</v>
      </c>
      <c r="BB711">
        <v>2012</v>
      </c>
      <c r="BC711">
        <v>2013</v>
      </c>
      <c r="BD711">
        <v>2014</v>
      </c>
      <c r="BE711">
        <v>2015</v>
      </c>
      <c r="BF711">
        <v>2016</v>
      </c>
      <c r="BG711">
        <v>2017</v>
      </c>
      <c r="BH711">
        <v>2018</v>
      </c>
      <c r="BI711">
        <v>2019</v>
      </c>
      <c r="BJ711">
        <v>2020</v>
      </c>
      <c r="BK711">
        <v>2021</v>
      </c>
      <c r="BL711">
        <v>2022</v>
      </c>
      <c r="BM711">
        <v>2023</v>
      </c>
    </row>
    <row r="712" spans="1:65" ht="15" customHeight="1" x14ac:dyDescent="0.25">
      <c r="A712" t="s">
        <v>1245</v>
      </c>
      <c r="C712" s="60"/>
      <c r="D712" t="s">
        <v>206</v>
      </c>
      <c r="E712" s="45" t="s">
        <v>207</v>
      </c>
      <c r="G712" s="45" t="s">
        <v>207</v>
      </c>
      <c r="H712" s="45" t="s">
        <v>1351</v>
      </c>
      <c r="I712">
        <f t="shared" si="85"/>
        <v>1980</v>
      </c>
      <c r="J712">
        <f t="shared" si="84"/>
        <v>2007</v>
      </c>
      <c r="K712" s="2" t="str">
        <f t="shared" si="86"/>
        <v>-</v>
      </c>
      <c r="V712">
        <v>1980</v>
      </c>
      <c r="W712">
        <v>1981</v>
      </c>
      <c r="X712">
        <v>1982</v>
      </c>
      <c r="Y712">
        <v>1983</v>
      </c>
      <c r="Z712">
        <v>1984</v>
      </c>
      <c r="AA712">
        <v>1985</v>
      </c>
      <c r="AB712">
        <v>1986</v>
      </c>
      <c r="AC712">
        <v>1987</v>
      </c>
      <c r="AD712">
        <v>1988</v>
      </c>
      <c r="AE712">
        <v>1989</v>
      </c>
      <c r="AF712">
        <v>1990</v>
      </c>
      <c r="AG712">
        <v>1991</v>
      </c>
      <c r="AH712">
        <v>1992</v>
      </c>
      <c r="AI712">
        <v>1993</v>
      </c>
      <c r="AJ712">
        <v>1994</v>
      </c>
      <c r="AK712">
        <v>1995</v>
      </c>
      <c r="AL712">
        <v>1996</v>
      </c>
      <c r="AM712">
        <v>1997</v>
      </c>
      <c r="AN712">
        <v>1998</v>
      </c>
      <c r="AO712">
        <v>1999</v>
      </c>
      <c r="AP712">
        <v>2000</v>
      </c>
      <c r="AQ712">
        <v>2001</v>
      </c>
      <c r="AR712">
        <v>2002</v>
      </c>
      <c r="AS712">
        <v>2003</v>
      </c>
      <c r="AT712">
        <v>2004</v>
      </c>
      <c r="AU712">
        <v>2005</v>
      </c>
      <c r="AV712">
        <v>2006</v>
      </c>
      <c r="AW712">
        <v>2007</v>
      </c>
    </row>
    <row r="713" spans="1:65" ht="15" customHeight="1" x14ac:dyDescent="0.25">
      <c r="A713" t="s">
        <v>1245</v>
      </c>
      <c r="C713" s="60"/>
      <c r="D713" t="s">
        <v>208</v>
      </c>
      <c r="E713" s="45" t="s">
        <v>209</v>
      </c>
      <c r="G713" s="45" t="s">
        <v>209</v>
      </c>
      <c r="H713" s="45" t="s">
        <v>1702</v>
      </c>
      <c r="I713">
        <f t="shared" si="85"/>
        <v>1980</v>
      </c>
      <c r="J713">
        <f t="shared" si="84"/>
        <v>2007</v>
      </c>
      <c r="K713" s="2" t="str">
        <f t="shared" ref="K713:K778" si="87">IF(J713-I713+1-COUNTA(L713:BT713)=0, "-", "Yes")</f>
        <v>-</v>
      </c>
      <c r="V713">
        <v>1980</v>
      </c>
      <c r="W713">
        <v>1981</v>
      </c>
      <c r="X713">
        <v>1982</v>
      </c>
      <c r="Y713">
        <v>1983</v>
      </c>
      <c r="Z713">
        <v>1984</v>
      </c>
      <c r="AA713">
        <v>1985</v>
      </c>
      <c r="AB713">
        <v>1986</v>
      </c>
      <c r="AC713">
        <v>1987</v>
      </c>
      <c r="AD713">
        <v>1988</v>
      </c>
      <c r="AE713">
        <v>1989</v>
      </c>
      <c r="AF713">
        <v>1990</v>
      </c>
      <c r="AG713">
        <v>1991</v>
      </c>
      <c r="AH713">
        <v>1992</v>
      </c>
      <c r="AI713">
        <v>1993</v>
      </c>
      <c r="AJ713">
        <v>1994</v>
      </c>
      <c r="AK713">
        <v>1995</v>
      </c>
      <c r="AL713">
        <v>1996</v>
      </c>
      <c r="AM713">
        <v>1997</v>
      </c>
      <c r="AN713">
        <v>1998</v>
      </c>
      <c r="AO713">
        <v>1999</v>
      </c>
      <c r="AP713">
        <v>2000</v>
      </c>
      <c r="AQ713">
        <v>2001</v>
      </c>
      <c r="AR713">
        <v>2002</v>
      </c>
      <c r="AS713">
        <v>2003</v>
      </c>
      <c r="AT713">
        <v>2004</v>
      </c>
      <c r="AU713">
        <v>2005</v>
      </c>
      <c r="AV713">
        <v>2006</v>
      </c>
      <c r="AW713">
        <v>2007</v>
      </c>
    </row>
    <row r="714" spans="1:65" ht="15" customHeight="1" x14ac:dyDescent="0.25">
      <c r="A714" t="s">
        <v>1245</v>
      </c>
      <c r="C714" s="60"/>
      <c r="D714" t="s">
        <v>47</v>
      </c>
      <c r="E714" s="45" t="s">
        <v>48</v>
      </c>
      <c r="G714" s="45"/>
      <c r="H714" s="45"/>
      <c r="I714">
        <f t="shared" ref="I714:I779" si="88">MIN(L714:BT714)</f>
        <v>2008</v>
      </c>
      <c r="J714">
        <f t="shared" si="84"/>
        <v>2023</v>
      </c>
      <c r="K714" s="2" t="str">
        <f t="shared" si="87"/>
        <v>-</v>
      </c>
      <c r="AX714">
        <v>2008</v>
      </c>
      <c r="AY714">
        <v>2009</v>
      </c>
      <c r="AZ714">
        <v>2010</v>
      </c>
      <c r="BA714">
        <v>2011</v>
      </c>
      <c r="BB714">
        <v>2012</v>
      </c>
      <c r="BC714">
        <v>2013</v>
      </c>
      <c r="BD714">
        <v>2014</v>
      </c>
      <c r="BE714">
        <v>2015</v>
      </c>
      <c r="BF714">
        <v>2016</v>
      </c>
      <c r="BG714">
        <v>2017</v>
      </c>
      <c r="BH714">
        <v>2018</v>
      </c>
      <c r="BI714">
        <v>2019</v>
      </c>
      <c r="BJ714">
        <v>2020</v>
      </c>
      <c r="BK714">
        <v>2021</v>
      </c>
      <c r="BL714">
        <v>2022</v>
      </c>
      <c r="BM714">
        <v>2023</v>
      </c>
    </row>
    <row r="715" spans="1:65" ht="15" customHeight="1" x14ac:dyDescent="0.25">
      <c r="A715" t="s">
        <v>1245</v>
      </c>
      <c r="C715" s="60"/>
      <c r="D715" t="s">
        <v>210</v>
      </c>
      <c r="E715" s="45" t="s">
        <v>211</v>
      </c>
      <c r="G715" s="45" t="s">
        <v>1352</v>
      </c>
      <c r="H715" s="45" t="s">
        <v>1353</v>
      </c>
      <c r="I715">
        <f t="shared" si="88"/>
        <v>1980</v>
      </c>
      <c r="J715">
        <f t="shared" si="84"/>
        <v>2023</v>
      </c>
      <c r="K715" s="2" t="str">
        <f t="shared" si="87"/>
        <v>-</v>
      </c>
      <c r="V715">
        <v>1980</v>
      </c>
      <c r="W715">
        <v>1981</v>
      </c>
      <c r="X715">
        <v>1982</v>
      </c>
      <c r="Y715">
        <v>1983</v>
      </c>
      <c r="Z715">
        <v>1984</v>
      </c>
      <c r="AA715">
        <v>1985</v>
      </c>
      <c r="AB715">
        <v>1986</v>
      </c>
      <c r="AC715">
        <v>1987</v>
      </c>
      <c r="AD715">
        <v>1988</v>
      </c>
      <c r="AE715">
        <v>1989</v>
      </c>
      <c r="AF715">
        <v>1990</v>
      </c>
      <c r="AG715">
        <v>1991</v>
      </c>
      <c r="AH715">
        <v>1992</v>
      </c>
      <c r="AI715">
        <v>1993</v>
      </c>
      <c r="AJ715">
        <v>1994</v>
      </c>
      <c r="AK715">
        <v>1995</v>
      </c>
      <c r="AL715">
        <v>1996</v>
      </c>
      <c r="AM715">
        <v>1997</v>
      </c>
      <c r="AN715">
        <v>1998</v>
      </c>
      <c r="AO715">
        <v>1999</v>
      </c>
      <c r="AP715">
        <v>2000</v>
      </c>
      <c r="AQ715">
        <v>2001</v>
      </c>
      <c r="AR715">
        <v>2002</v>
      </c>
      <c r="AS715">
        <v>2003</v>
      </c>
      <c r="AT715">
        <v>2004</v>
      </c>
      <c r="AU715">
        <v>2005</v>
      </c>
      <c r="AV715">
        <v>2006</v>
      </c>
      <c r="AW715">
        <v>2007</v>
      </c>
      <c r="AX715">
        <v>2008</v>
      </c>
      <c r="AY715">
        <v>2009</v>
      </c>
      <c r="AZ715">
        <v>2010</v>
      </c>
      <c r="BA715">
        <v>2011</v>
      </c>
      <c r="BB715">
        <v>2012</v>
      </c>
      <c r="BC715">
        <v>2013</v>
      </c>
      <c r="BD715">
        <v>2014</v>
      </c>
      <c r="BE715">
        <v>2015</v>
      </c>
      <c r="BF715">
        <v>2016</v>
      </c>
      <c r="BG715">
        <v>2017</v>
      </c>
      <c r="BH715">
        <v>2018</v>
      </c>
      <c r="BI715">
        <v>2019</v>
      </c>
      <c r="BJ715">
        <v>2020</v>
      </c>
      <c r="BK715">
        <v>2021</v>
      </c>
      <c r="BL715">
        <v>2022</v>
      </c>
      <c r="BM715">
        <v>2023</v>
      </c>
    </row>
    <row r="716" spans="1:65" ht="15" customHeight="1" x14ac:dyDescent="0.25">
      <c r="A716" t="s">
        <v>1245</v>
      </c>
      <c r="C716" s="60"/>
      <c r="D716" t="s">
        <v>2112</v>
      </c>
      <c r="E716" s="47" t="s">
        <v>2113</v>
      </c>
      <c r="G716" s="45"/>
      <c r="H716" s="45"/>
      <c r="I716">
        <f t="shared" si="88"/>
        <v>2008</v>
      </c>
      <c r="J716">
        <f t="shared" si="84"/>
        <v>2023</v>
      </c>
      <c r="K716" s="2" t="str">
        <f t="shared" si="87"/>
        <v>-</v>
      </c>
      <c r="AX716">
        <v>2008</v>
      </c>
      <c r="AY716">
        <v>2009</v>
      </c>
      <c r="AZ716">
        <v>2010</v>
      </c>
      <c r="BA716">
        <v>2011</v>
      </c>
      <c r="BB716">
        <v>2012</v>
      </c>
      <c r="BC716">
        <v>2013</v>
      </c>
      <c r="BD716">
        <v>2014</v>
      </c>
      <c r="BE716">
        <v>2015</v>
      </c>
      <c r="BF716">
        <v>2016</v>
      </c>
      <c r="BG716">
        <v>2017</v>
      </c>
      <c r="BH716">
        <v>2018</v>
      </c>
      <c r="BI716">
        <v>2019</v>
      </c>
      <c r="BJ716">
        <v>2020</v>
      </c>
      <c r="BK716">
        <v>2021</v>
      </c>
      <c r="BL716">
        <v>2022</v>
      </c>
      <c r="BM716">
        <v>2023</v>
      </c>
    </row>
    <row r="717" spans="1:65" ht="15" customHeight="1" x14ac:dyDescent="0.25">
      <c r="A717" t="s">
        <v>1245</v>
      </c>
      <c r="C717" s="60"/>
      <c r="D717" t="s">
        <v>212</v>
      </c>
      <c r="E717" s="45" t="s">
        <v>213</v>
      </c>
      <c r="G717" s="45" t="s">
        <v>213</v>
      </c>
      <c r="H717" s="45" t="s">
        <v>1362</v>
      </c>
      <c r="I717">
        <f t="shared" si="88"/>
        <v>1980</v>
      </c>
      <c r="J717">
        <f t="shared" si="84"/>
        <v>2022</v>
      </c>
      <c r="K717" s="2" t="str">
        <f t="shared" si="87"/>
        <v>Yes</v>
      </c>
      <c r="V717">
        <v>1980</v>
      </c>
      <c r="W717">
        <v>1981</v>
      </c>
      <c r="X717">
        <v>1982</v>
      </c>
      <c r="Y717">
        <v>1983</v>
      </c>
      <c r="Z717">
        <v>1984</v>
      </c>
      <c r="AA717">
        <v>1985</v>
      </c>
      <c r="AB717">
        <v>1986</v>
      </c>
      <c r="AC717">
        <v>1987</v>
      </c>
      <c r="AD717">
        <v>1988</v>
      </c>
      <c r="AE717">
        <v>1989</v>
      </c>
      <c r="AF717">
        <v>1990</v>
      </c>
      <c r="AG717">
        <v>1991</v>
      </c>
      <c r="AH717">
        <v>1992</v>
      </c>
      <c r="AI717">
        <v>1993</v>
      </c>
      <c r="AJ717">
        <v>1994</v>
      </c>
      <c r="AK717">
        <v>1995</v>
      </c>
      <c r="AL717">
        <v>1996</v>
      </c>
      <c r="AM717">
        <v>1997</v>
      </c>
      <c r="AN717">
        <v>1998</v>
      </c>
      <c r="AO717">
        <v>1999</v>
      </c>
      <c r="AP717">
        <v>2000</v>
      </c>
      <c r="AQ717">
        <v>2001</v>
      </c>
      <c r="AR717">
        <v>2002</v>
      </c>
      <c r="AS717">
        <v>2003</v>
      </c>
      <c r="AT717">
        <v>2004</v>
      </c>
      <c r="AU717">
        <v>2005</v>
      </c>
      <c r="AV717">
        <v>2006</v>
      </c>
      <c r="AW717">
        <v>2007</v>
      </c>
      <c r="BL717">
        <v>2022</v>
      </c>
    </row>
    <row r="718" spans="1:65" ht="15" customHeight="1" x14ac:dyDescent="0.25">
      <c r="A718" t="s">
        <v>1245</v>
      </c>
      <c r="C718" s="60"/>
      <c r="D718" t="s">
        <v>214</v>
      </c>
      <c r="E718" s="45" t="s">
        <v>215</v>
      </c>
      <c r="G718" s="45" t="s">
        <v>215</v>
      </c>
      <c r="H718" s="45" t="s">
        <v>1363</v>
      </c>
      <c r="I718">
        <f t="shared" si="88"/>
        <v>1981</v>
      </c>
      <c r="J718">
        <f t="shared" si="84"/>
        <v>2023</v>
      </c>
      <c r="K718" s="2" t="str">
        <f t="shared" si="87"/>
        <v>-</v>
      </c>
      <c r="W718">
        <v>1981</v>
      </c>
      <c r="X718">
        <v>1982</v>
      </c>
      <c r="Y718">
        <v>1983</v>
      </c>
      <c r="Z718">
        <v>1984</v>
      </c>
      <c r="AA718">
        <v>1985</v>
      </c>
      <c r="AB718">
        <v>1986</v>
      </c>
      <c r="AC718">
        <v>1987</v>
      </c>
      <c r="AD718">
        <v>1988</v>
      </c>
      <c r="AE718">
        <v>1989</v>
      </c>
      <c r="AF718">
        <v>1990</v>
      </c>
      <c r="AG718">
        <v>1991</v>
      </c>
      <c r="AH718">
        <v>1992</v>
      </c>
      <c r="AI718">
        <v>1993</v>
      </c>
      <c r="AJ718">
        <v>1994</v>
      </c>
      <c r="AK718">
        <v>1995</v>
      </c>
      <c r="AL718">
        <v>1996</v>
      </c>
      <c r="AM718">
        <v>1997</v>
      </c>
      <c r="AN718">
        <v>1998</v>
      </c>
      <c r="AO718">
        <v>1999</v>
      </c>
      <c r="AP718">
        <v>2000</v>
      </c>
      <c r="AQ718">
        <v>2001</v>
      </c>
      <c r="AR718">
        <v>2002</v>
      </c>
      <c r="AS718">
        <v>2003</v>
      </c>
      <c r="AT718">
        <v>2004</v>
      </c>
      <c r="AU718">
        <v>2005</v>
      </c>
      <c r="AV718">
        <v>2006</v>
      </c>
      <c r="AW718">
        <v>2007</v>
      </c>
      <c r="AX718">
        <v>2008</v>
      </c>
      <c r="AY718">
        <v>2009</v>
      </c>
      <c r="AZ718">
        <v>2010</v>
      </c>
      <c r="BA718">
        <v>2011</v>
      </c>
      <c r="BB718">
        <v>2012</v>
      </c>
      <c r="BC718">
        <v>2013</v>
      </c>
      <c r="BD718">
        <v>2014</v>
      </c>
      <c r="BE718">
        <v>2015</v>
      </c>
      <c r="BF718">
        <v>2016</v>
      </c>
      <c r="BG718">
        <v>2017</v>
      </c>
      <c r="BH718">
        <v>2018</v>
      </c>
      <c r="BI718">
        <v>2019</v>
      </c>
      <c r="BJ718">
        <v>2020</v>
      </c>
      <c r="BK718">
        <v>2021</v>
      </c>
      <c r="BL718">
        <v>2022</v>
      </c>
      <c r="BM718">
        <v>2023</v>
      </c>
    </row>
    <row r="719" spans="1:65" ht="15" customHeight="1" x14ac:dyDescent="0.25">
      <c r="A719" t="s">
        <v>1245</v>
      </c>
      <c r="C719" s="60"/>
      <c r="D719" t="s">
        <v>2114</v>
      </c>
      <c r="E719" s="47" t="s">
        <v>2116</v>
      </c>
      <c r="G719" s="45"/>
      <c r="H719" s="45"/>
      <c r="I719">
        <f t="shared" si="88"/>
        <v>2008</v>
      </c>
      <c r="J719">
        <f t="shared" si="84"/>
        <v>2023</v>
      </c>
      <c r="K719" s="2" t="str">
        <f t="shared" si="87"/>
        <v>-</v>
      </c>
      <c r="AX719">
        <v>2008</v>
      </c>
      <c r="AY719">
        <v>2009</v>
      </c>
      <c r="AZ719">
        <v>2010</v>
      </c>
      <c r="BA719">
        <v>2011</v>
      </c>
      <c r="BB719">
        <v>2012</v>
      </c>
      <c r="BC719">
        <v>2013</v>
      </c>
      <c r="BD719">
        <v>2014</v>
      </c>
      <c r="BE719">
        <v>2015</v>
      </c>
      <c r="BF719">
        <v>2016</v>
      </c>
      <c r="BG719">
        <v>2017</v>
      </c>
      <c r="BH719">
        <v>2018</v>
      </c>
      <c r="BI719">
        <v>2019</v>
      </c>
      <c r="BJ719">
        <v>2020</v>
      </c>
      <c r="BK719">
        <v>2021</v>
      </c>
      <c r="BL719">
        <v>2022</v>
      </c>
      <c r="BM719">
        <v>2023</v>
      </c>
    </row>
    <row r="720" spans="1:65" ht="15" customHeight="1" x14ac:dyDescent="0.25">
      <c r="A720" t="s">
        <v>1245</v>
      </c>
      <c r="C720" s="60"/>
      <c r="D720" t="s">
        <v>2115</v>
      </c>
      <c r="E720" s="47" t="s">
        <v>2117</v>
      </c>
      <c r="G720" s="45"/>
      <c r="H720" s="45"/>
      <c r="I720">
        <f t="shared" si="88"/>
        <v>2008</v>
      </c>
      <c r="J720">
        <f t="shared" si="84"/>
        <v>2023</v>
      </c>
      <c r="K720" s="2" t="str">
        <f t="shared" si="87"/>
        <v>-</v>
      </c>
      <c r="AX720">
        <v>2008</v>
      </c>
      <c r="AY720">
        <v>2009</v>
      </c>
      <c r="AZ720">
        <v>2010</v>
      </c>
      <c r="BA720">
        <v>2011</v>
      </c>
      <c r="BB720">
        <v>2012</v>
      </c>
      <c r="BC720">
        <v>2013</v>
      </c>
      <c r="BD720">
        <v>2014</v>
      </c>
      <c r="BE720">
        <v>2015</v>
      </c>
      <c r="BF720">
        <v>2016</v>
      </c>
      <c r="BG720">
        <v>2017</v>
      </c>
      <c r="BH720">
        <v>2018</v>
      </c>
      <c r="BI720">
        <v>2019</v>
      </c>
      <c r="BJ720">
        <v>2020</v>
      </c>
      <c r="BK720">
        <v>2021</v>
      </c>
      <c r="BL720">
        <v>2022</v>
      </c>
      <c r="BM720">
        <v>2023</v>
      </c>
    </row>
    <row r="721" spans="1:65" ht="15" customHeight="1" x14ac:dyDescent="0.25">
      <c r="A721" t="s">
        <v>1245</v>
      </c>
      <c r="C721" s="60"/>
      <c r="D721" t="s">
        <v>62</v>
      </c>
      <c r="E721" s="47" t="s">
        <v>2118</v>
      </c>
      <c r="G721" s="45"/>
      <c r="H721" s="45"/>
      <c r="I721">
        <f t="shared" si="88"/>
        <v>2008</v>
      </c>
      <c r="J721">
        <f t="shared" si="84"/>
        <v>2023</v>
      </c>
      <c r="K721" s="2" t="str">
        <f t="shared" si="87"/>
        <v>-</v>
      </c>
      <c r="AX721">
        <v>2008</v>
      </c>
      <c r="AY721">
        <v>2009</v>
      </c>
      <c r="AZ721">
        <v>2010</v>
      </c>
      <c r="BA721">
        <v>2011</v>
      </c>
      <c r="BB721">
        <v>2012</v>
      </c>
      <c r="BC721">
        <v>2013</v>
      </c>
      <c r="BD721">
        <v>2014</v>
      </c>
      <c r="BE721">
        <v>2015</v>
      </c>
      <c r="BF721">
        <v>2016</v>
      </c>
      <c r="BG721">
        <v>2017</v>
      </c>
      <c r="BH721">
        <v>2018</v>
      </c>
      <c r="BI721">
        <v>2019</v>
      </c>
      <c r="BJ721">
        <v>2020</v>
      </c>
      <c r="BK721">
        <v>2021</v>
      </c>
      <c r="BL721">
        <v>2022</v>
      </c>
      <c r="BM721">
        <v>2023</v>
      </c>
    </row>
    <row r="722" spans="1:65" ht="15" customHeight="1" x14ac:dyDescent="0.25">
      <c r="A722" t="s">
        <v>1245</v>
      </c>
      <c r="C722" s="60"/>
      <c r="D722" t="s">
        <v>1062</v>
      </c>
      <c r="E722" s="45" t="s">
        <v>1063</v>
      </c>
      <c r="G722" s="45"/>
      <c r="H722" s="45"/>
      <c r="I722">
        <f t="shared" si="88"/>
        <v>1980</v>
      </c>
      <c r="J722">
        <f t="shared" si="84"/>
        <v>2007</v>
      </c>
      <c r="K722" s="2" t="str">
        <f t="shared" si="87"/>
        <v>-</v>
      </c>
      <c r="V722">
        <v>1980</v>
      </c>
      <c r="W722">
        <v>1981</v>
      </c>
      <c r="X722">
        <v>1982</v>
      </c>
      <c r="Y722">
        <v>1983</v>
      </c>
      <c r="Z722">
        <v>1984</v>
      </c>
      <c r="AA722">
        <v>1985</v>
      </c>
      <c r="AB722">
        <v>1986</v>
      </c>
      <c r="AC722">
        <v>1987</v>
      </c>
      <c r="AD722">
        <v>1988</v>
      </c>
      <c r="AE722">
        <v>1989</v>
      </c>
      <c r="AF722">
        <v>1990</v>
      </c>
      <c r="AG722">
        <v>1991</v>
      </c>
      <c r="AH722">
        <v>1992</v>
      </c>
      <c r="AI722">
        <v>1993</v>
      </c>
      <c r="AJ722">
        <v>1994</v>
      </c>
      <c r="AK722">
        <v>1995</v>
      </c>
      <c r="AL722">
        <v>1996</v>
      </c>
      <c r="AM722">
        <v>1997</v>
      </c>
      <c r="AN722">
        <v>1998</v>
      </c>
      <c r="AO722">
        <v>1999</v>
      </c>
      <c r="AP722">
        <v>2000</v>
      </c>
      <c r="AQ722">
        <v>2001</v>
      </c>
      <c r="AR722">
        <v>2002</v>
      </c>
      <c r="AS722">
        <v>2003</v>
      </c>
      <c r="AT722">
        <v>2004</v>
      </c>
      <c r="AU722">
        <v>2005</v>
      </c>
      <c r="AV722">
        <v>2006</v>
      </c>
      <c r="AW722">
        <v>2007</v>
      </c>
    </row>
    <row r="723" spans="1:65" ht="15" customHeight="1" x14ac:dyDescent="0.25">
      <c r="A723" t="s">
        <v>1245</v>
      </c>
      <c r="C723" s="60"/>
      <c r="D723" t="s">
        <v>216</v>
      </c>
      <c r="E723" s="45" t="s">
        <v>217</v>
      </c>
      <c r="G723" s="45" t="s">
        <v>217</v>
      </c>
      <c r="H723" s="45" t="s">
        <v>1354</v>
      </c>
      <c r="I723">
        <f t="shared" si="88"/>
        <v>1980</v>
      </c>
      <c r="J723">
        <f t="shared" si="84"/>
        <v>2007</v>
      </c>
      <c r="K723" s="2" t="str">
        <f t="shared" si="87"/>
        <v>-</v>
      </c>
      <c r="V723">
        <v>1980</v>
      </c>
      <c r="W723">
        <v>1981</v>
      </c>
      <c r="X723">
        <v>1982</v>
      </c>
      <c r="Y723">
        <v>1983</v>
      </c>
      <c r="Z723">
        <v>1984</v>
      </c>
      <c r="AA723">
        <v>1985</v>
      </c>
      <c r="AB723">
        <v>1986</v>
      </c>
      <c r="AC723">
        <v>1987</v>
      </c>
      <c r="AD723">
        <v>1988</v>
      </c>
      <c r="AE723">
        <v>1989</v>
      </c>
      <c r="AF723">
        <v>1990</v>
      </c>
      <c r="AG723">
        <v>1991</v>
      </c>
      <c r="AH723">
        <v>1992</v>
      </c>
      <c r="AI723">
        <v>1993</v>
      </c>
      <c r="AJ723">
        <v>1994</v>
      </c>
      <c r="AK723">
        <v>1995</v>
      </c>
      <c r="AL723">
        <v>1996</v>
      </c>
      <c r="AM723">
        <v>1997</v>
      </c>
      <c r="AN723">
        <v>1998</v>
      </c>
      <c r="AO723">
        <v>1999</v>
      </c>
      <c r="AP723">
        <v>2000</v>
      </c>
      <c r="AQ723">
        <v>2001</v>
      </c>
      <c r="AR723">
        <v>2002</v>
      </c>
      <c r="AS723">
        <v>2003</v>
      </c>
      <c r="AT723">
        <v>2004</v>
      </c>
      <c r="AU723">
        <v>2005</v>
      </c>
      <c r="AV723">
        <v>2006</v>
      </c>
      <c r="AW723">
        <v>2007</v>
      </c>
    </row>
    <row r="724" spans="1:65" ht="15" customHeight="1" x14ac:dyDescent="0.25">
      <c r="A724" t="s">
        <v>1245</v>
      </c>
      <c r="C724" s="60"/>
      <c r="D724" t="s">
        <v>21</v>
      </c>
      <c r="E724" s="45" t="s">
        <v>12</v>
      </c>
      <c r="F724" s="7" t="s">
        <v>1303</v>
      </c>
      <c r="G724" s="45" t="s">
        <v>733</v>
      </c>
      <c r="H724" s="45" t="s">
        <v>1342</v>
      </c>
      <c r="I724">
        <f t="shared" si="88"/>
        <v>1980</v>
      </c>
      <c r="J724">
        <f t="shared" si="84"/>
        <v>2023</v>
      </c>
      <c r="K724" s="2" t="str">
        <f t="shared" si="87"/>
        <v>-</v>
      </c>
      <c r="V724">
        <v>1980</v>
      </c>
      <c r="W724">
        <v>1981</v>
      </c>
      <c r="X724">
        <v>1982</v>
      </c>
      <c r="Y724">
        <v>1983</v>
      </c>
      <c r="Z724">
        <v>1984</v>
      </c>
      <c r="AA724">
        <v>1985</v>
      </c>
      <c r="AB724">
        <v>1986</v>
      </c>
      <c r="AC724">
        <v>1987</v>
      </c>
      <c r="AD724">
        <v>1988</v>
      </c>
      <c r="AE724">
        <v>1989</v>
      </c>
      <c r="AF724">
        <v>1990</v>
      </c>
      <c r="AG724">
        <v>1991</v>
      </c>
      <c r="AH724">
        <v>1992</v>
      </c>
      <c r="AI724">
        <v>1993</v>
      </c>
      <c r="AJ724">
        <v>1994</v>
      </c>
      <c r="AK724">
        <v>1995</v>
      </c>
      <c r="AL724">
        <v>1996</v>
      </c>
      <c r="AM724">
        <v>1997</v>
      </c>
      <c r="AN724">
        <v>1998</v>
      </c>
      <c r="AO724">
        <v>1999</v>
      </c>
      <c r="AP724">
        <v>2000</v>
      </c>
      <c r="AQ724">
        <v>2001</v>
      </c>
      <c r="AR724">
        <v>2002</v>
      </c>
      <c r="AS724">
        <v>2003</v>
      </c>
      <c r="AT724">
        <v>2004</v>
      </c>
      <c r="AU724">
        <v>2005</v>
      </c>
      <c r="AV724">
        <v>2006</v>
      </c>
      <c r="AW724">
        <v>2007</v>
      </c>
      <c r="AX724">
        <v>2008</v>
      </c>
      <c r="AY724">
        <v>2009</v>
      </c>
      <c r="AZ724">
        <v>2010</v>
      </c>
      <c r="BA724">
        <v>2011</v>
      </c>
      <c r="BB724">
        <v>2012</v>
      </c>
      <c r="BC724">
        <v>2013</v>
      </c>
      <c r="BD724">
        <v>2014</v>
      </c>
      <c r="BE724">
        <v>2015</v>
      </c>
      <c r="BF724">
        <v>2016</v>
      </c>
      <c r="BG724">
        <v>2017</v>
      </c>
      <c r="BH724">
        <v>2018</v>
      </c>
      <c r="BI724">
        <v>2019</v>
      </c>
      <c r="BJ724">
        <v>2020</v>
      </c>
      <c r="BK724">
        <v>2021</v>
      </c>
      <c r="BL724">
        <v>2022</v>
      </c>
      <c r="BM724">
        <v>2023</v>
      </c>
    </row>
    <row r="725" spans="1:65" ht="15" customHeight="1" x14ac:dyDescent="0.25">
      <c r="A725" t="s">
        <v>1245</v>
      </c>
      <c r="C725" s="60"/>
      <c r="D725" t="s">
        <v>2119</v>
      </c>
      <c r="E725" s="47" t="s">
        <v>2121</v>
      </c>
      <c r="F725" s="7"/>
      <c r="G725" s="45"/>
      <c r="H725" s="45"/>
      <c r="I725">
        <f t="shared" si="88"/>
        <v>2008</v>
      </c>
      <c r="J725">
        <f t="shared" si="84"/>
        <v>2023</v>
      </c>
      <c r="K725" s="2" t="str">
        <f t="shared" si="87"/>
        <v>-</v>
      </c>
      <c r="AX725">
        <v>2008</v>
      </c>
      <c r="AY725">
        <v>2009</v>
      </c>
      <c r="AZ725">
        <v>2010</v>
      </c>
      <c r="BA725">
        <v>2011</v>
      </c>
      <c r="BB725">
        <v>2012</v>
      </c>
      <c r="BC725">
        <v>2013</v>
      </c>
      <c r="BD725">
        <v>2014</v>
      </c>
      <c r="BE725">
        <v>2015</v>
      </c>
      <c r="BF725">
        <v>2016</v>
      </c>
      <c r="BG725">
        <v>2017</v>
      </c>
      <c r="BH725">
        <v>2018</v>
      </c>
      <c r="BI725">
        <v>2019</v>
      </c>
      <c r="BJ725">
        <v>2020</v>
      </c>
      <c r="BK725">
        <v>2021</v>
      </c>
      <c r="BL725">
        <v>2022</v>
      </c>
      <c r="BM725">
        <v>2023</v>
      </c>
    </row>
    <row r="726" spans="1:65" ht="15" customHeight="1" x14ac:dyDescent="0.25">
      <c r="A726" t="s">
        <v>1245</v>
      </c>
      <c r="C726" s="60"/>
      <c r="D726" t="s">
        <v>2120</v>
      </c>
      <c r="E726" s="47" t="s">
        <v>2122</v>
      </c>
      <c r="F726" s="7"/>
      <c r="G726" s="45"/>
      <c r="H726" s="45"/>
      <c r="I726">
        <f t="shared" si="88"/>
        <v>2008</v>
      </c>
      <c r="J726">
        <f t="shared" si="84"/>
        <v>2023</v>
      </c>
      <c r="K726" s="2" t="str">
        <f t="shared" si="87"/>
        <v>-</v>
      </c>
      <c r="AX726">
        <v>2008</v>
      </c>
      <c r="AY726">
        <v>2009</v>
      </c>
      <c r="AZ726">
        <v>2010</v>
      </c>
      <c r="BA726">
        <v>2011</v>
      </c>
      <c r="BB726">
        <v>2012</v>
      </c>
      <c r="BC726">
        <v>2013</v>
      </c>
      <c r="BD726">
        <v>2014</v>
      </c>
      <c r="BE726">
        <v>2015</v>
      </c>
      <c r="BF726">
        <v>2016</v>
      </c>
      <c r="BG726">
        <v>2017</v>
      </c>
      <c r="BH726">
        <v>2018</v>
      </c>
      <c r="BI726">
        <v>2019</v>
      </c>
      <c r="BJ726">
        <v>2020</v>
      </c>
      <c r="BK726">
        <v>2021</v>
      </c>
      <c r="BL726">
        <v>2022</v>
      </c>
      <c r="BM726">
        <v>2023</v>
      </c>
    </row>
    <row r="727" spans="1:65" ht="15" customHeight="1" x14ac:dyDescent="0.25">
      <c r="A727" t="s">
        <v>1245</v>
      </c>
      <c r="C727" s="60"/>
      <c r="D727" t="s">
        <v>2014</v>
      </c>
      <c r="E727" s="47" t="s">
        <v>655</v>
      </c>
      <c r="F727" s="7"/>
      <c r="G727" s="45"/>
      <c r="H727" s="45"/>
      <c r="I727">
        <f t="shared" si="88"/>
        <v>2008</v>
      </c>
      <c r="J727">
        <f t="shared" si="84"/>
        <v>2023</v>
      </c>
      <c r="K727" s="2" t="str">
        <f t="shared" si="87"/>
        <v>-</v>
      </c>
      <c r="AX727">
        <v>2008</v>
      </c>
      <c r="AY727">
        <v>2009</v>
      </c>
      <c r="AZ727">
        <v>2010</v>
      </c>
      <c r="BA727">
        <v>2011</v>
      </c>
      <c r="BB727">
        <v>2012</v>
      </c>
      <c r="BC727">
        <v>2013</v>
      </c>
      <c r="BD727">
        <v>2014</v>
      </c>
      <c r="BE727">
        <v>2015</v>
      </c>
      <c r="BF727">
        <v>2016</v>
      </c>
      <c r="BG727">
        <v>2017</v>
      </c>
      <c r="BH727">
        <v>2018</v>
      </c>
      <c r="BI727">
        <v>2019</v>
      </c>
      <c r="BJ727">
        <v>2020</v>
      </c>
      <c r="BK727">
        <v>2021</v>
      </c>
      <c r="BL727">
        <v>2022</v>
      </c>
      <c r="BM727">
        <v>2023</v>
      </c>
    </row>
    <row r="728" spans="1:65" ht="15" customHeight="1" x14ac:dyDescent="0.25">
      <c r="A728" t="s">
        <v>1245</v>
      </c>
      <c r="C728" s="60"/>
      <c r="D728" t="s">
        <v>218</v>
      </c>
      <c r="E728" s="45" t="s">
        <v>219</v>
      </c>
      <c r="G728" s="45" t="s">
        <v>219</v>
      </c>
      <c r="H728" s="45" t="s">
        <v>1335</v>
      </c>
      <c r="I728">
        <f t="shared" si="88"/>
        <v>1980</v>
      </c>
      <c r="J728">
        <f t="shared" si="84"/>
        <v>2007</v>
      </c>
      <c r="K728" s="2" t="str">
        <f t="shared" si="87"/>
        <v>-</v>
      </c>
      <c r="V728">
        <v>1980</v>
      </c>
      <c r="W728">
        <v>1981</v>
      </c>
      <c r="X728">
        <v>1982</v>
      </c>
      <c r="Y728">
        <v>1983</v>
      </c>
      <c r="Z728">
        <v>1984</v>
      </c>
      <c r="AA728">
        <v>1985</v>
      </c>
      <c r="AB728">
        <v>1986</v>
      </c>
      <c r="AC728">
        <v>1987</v>
      </c>
      <c r="AD728">
        <v>1988</v>
      </c>
      <c r="AE728">
        <v>1989</v>
      </c>
      <c r="AF728">
        <v>1990</v>
      </c>
      <c r="AG728">
        <v>1991</v>
      </c>
      <c r="AH728">
        <v>1992</v>
      </c>
      <c r="AI728">
        <v>1993</v>
      </c>
      <c r="AJ728">
        <v>1994</v>
      </c>
      <c r="AK728">
        <v>1995</v>
      </c>
      <c r="AL728">
        <v>1996</v>
      </c>
      <c r="AM728">
        <v>1997</v>
      </c>
      <c r="AN728">
        <v>1998</v>
      </c>
      <c r="AO728">
        <v>1999</v>
      </c>
      <c r="AP728">
        <v>2000</v>
      </c>
      <c r="AQ728">
        <v>2001</v>
      </c>
      <c r="AR728">
        <v>2002</v>
      </c>
      <c r="AS728">
        <v>2003</v>
      </c>
      <c r="AT728">
        <v>2004</v>
      </c>
      <c r="AU728">
        <v>2005</v>
      </c>
      <c r="AV728">
        <v>2006</v>
      </c>
      <c r="AW728">
        <v>2007</v>
      </c>
    </row>
    <row r="729" spans="1:65" ht="15" customHeight="1" x14ac:dyDescent="0.25">
      <c r="A729" t="s">
        <v>1245</v>
      </c>
      <c r="C729" s="60"/>
      <c r="D729" t="s">
        <v>2015</v>
      </c>
      <c r="E729" s="47" t="s">
        <v>2123</v>
      </c>
      <c r="G729" s="45"/>
      <c r="H729" s="45"/>
      <c r="I729">
        <f t="shared" si="88"/>
        <v>2008</v>
      </c>
      <c r="J729">
        <f t="shared" si="84"/>
        <v>2023</v>
      </c>
      <c r="K729" s="2" t="str">
        <f t="shared" si="87"/>
        <v>-</v>
      </c>
      <c r="AX729">
        <v>2008</v>
      </c>
      <c r="AY729">
        <v>2009</v>
      </c>
      <c r="AZ729">
        <v>2010</v>
      </c>
      <c r="BA729">
        <v>2011</v>
      </c>
      <c r="BB729">
        <v>2012</v>
      </c>
      <c r="BC729">
        <v>2013</v>
      </c>
      <c r="BD729">
        <v>2014</v>
      </c>
      <c r="BE729">
        <v>2015</v>
      </c>
      <c r="BF729">
        <v>2016</v>
      </c>
      <c r="BG729">
        <v>2017</v>
      </c>
      <c r="BH729">
        <v>2018</v>
      </c>
      <c r="BI729">
        <v>2019</v>
      </c>
      <c r="BJ729">
        <v>2020</v>
      </c>
      <c r="BK729">
        <v>2021</v>
      </c>
      <c r="BL729">
        <v>2022</v>
      </c>
      <c r="BM729">
        <v>2023</v>
      </c>
    </row>
    <row r="730" spans="1:65" ht="15" customHeight="1" x14ac:dyDescent="0.25">
      <c r="A730" t="s">
        <v>1245</v>
      </c>
      <c r="C730" s="60"/>
      <c r="D730" t="s">
        <v>220</v>
      </c>
      <c r="E730" s="45" t="s">
        <v>221</v>
      </c>
      <c r="G730" s="45" t="s">
        <v>221</v>
      </c>
      <c r="H730" s="45" t="s">
        <v>1355</v>
      </c>
      <c r="I730">
        <f t="shared" si="88"/>
        <v>1980</v>
      </c>
      <c r="J730">
        <f t="shared" si="84"/>
        <v>2007</v>
      </c>
      <c r="K730" s="2" t="str">
        <f t="shared" si="87"/>
        <v>-</v>
      </c>
      <c r="V730">
        <v>1980</v>
      </c>
      <c r="W730">
        <v>1981</v>
      </c>
      <c r="X730">
        <v>1982</v>
      </c>
      <c r="Y730">
        <v>1983</v>
      </c>
      <c r="Z730">
        <v>1984</v>
      </c>
      <c r="AA730">
        <v>1985</v>
      </c>
      <c r="AB730">
        <v>1986</v>
      </c>
      <c r="AC730">
        <v>1987</v>
      </c>
      <c r="AD730">
        <v>1988</v>
      </c>
      <c r="AE730">
        <v>1989</v>
      </c>
      <c r="AF730">
        <v>1990</v>
      </c>
      <c r="AG730">
        <v>1991</v>
      </c>
      <c r="AH730">
        <v>1992</v>
      </c>
      <c r="AI730">
        <v>1993</v>
      </c>
      <c r="AJ730">
        <v>1994</v>
      </c>
      <c r="AK730">
        <v>1995</v>
      </c>
      <c r="AL730">
        <v>1996</v>
      </c>
      <c r="AM730">
        <v>1997</v>
      </c>
      <c r="AN730">
        <v>1998</v>
      </c>
      <c r="AO730">
        <v>1999</v>
      </c>
      <c r="AP730">
        <v>2000</v>
      </c>
      <c r="AQ730">
        <v>2001</v>
      </c>
      <c r="AR730">
        <v>2002</v>
      </c>
      <c r="AS730">
        <v>2003</v>
      </c>
      <c r="AT730">
        <v>2004</v>
      </c>
      <c r="AU730">
        <v>2005</v>
      </c>
      <c r="AV730">
        <v>2006</v>
      </c>
      <c r="AW730">
        <v>2007</v>
      </c>
    </row>
    <row r="731" spans="1:65" ht="15" customHeight="1" x14ac:dyDescent="0.25">
      <c r="A731" t="s">
        <v>1245</v>
      </c>
      <c r="C731" s="60"/>
      <c r="D731" t="s">
        <v>222</v>
      </c>
      <c r="E731" s="45" t="s">
        <v>223</v>
      </c>
      <c r="G731" s="45" t="s">
        <v>223</v>
      </c>
      <c r="H731" s="45" t="s">
        <v>1357</v>
      </c>
      <c r="I731">
        <f t="shared" si="88"/>
        <v>1980</v>
      </c>
      <c r="J731">
        <f t="shared" si="84"/>
        <v>2007</v>
      </c>
      <c r="K731" s="2" t="str">
        <f t="shared" si="87"/>
        <v>-</v>
      </c>
      <c r="V731">
        <v>1980</v>
      </c>
      <c r="W731">
        <v>1981</v>
      </c>
      <c r="X731">
        <v>1982</v>
      </c>
      <c r="Y731">
        <v>1983</v>
      </c>
      <c r="Z731">
        <v>1984</v>
      </c>
      <c r="AA731">
        <v>1985</v>
      </c>
      <c r="AB731">
        <v>1986</v>
      </c>
      <c r="AC731">
        <v>1987</v>
      </c>
      <c r="AD731">
        <v>1988</v>
      </c>
      <c r="AE731">
        <v>1989</v>
      </c>
      <c r="AF731">
        <v>1990</v>
      </c>
      <c r="AG731">
        <v>1991</v>
      </c>
      <c r="AH731">
        <v>1992</v>
      </c>
      <c r="AI731">
        <v>1993</v>
      </c>
      <c r="AJ731">
        <v>1994</v>
      </c>
      <c r="AK731">
        <v>1995</v>
      </c>
      <c r="AL731">
        <v>1996</v>
      </c>
      <c r="AM731">
        <v>1997</v>
      </c>
      <c r="AN731">
        <v>1998</v>
      </c>
      <c r="AO731">
        <v>1999</v>
      </c>
      <c r="AP731">
        <v>2000</v>
      </c>
      <c r="AQ731">
        <v>2001</v>
      </c>
      <c r="AR731">
        <v>2002</v>
      </c>
      <c r="AS731">
        <v>2003</v>
      </c>
      <c r="AT731">
        <v>2004</v>
      </c>
      <c r="AU731">
        <v>2005</v>
      </c>
      <c r="AV731">
        <v>2006</v>
      </c>
      <c r="AW731">
        <v>2007</v>
      </c>
    </row>
    <row r="732" spans="1:65" ht="15" customHeight="1" x14ac:dyDescent="0.25">
      <c r="A732" t="s">
        <v>1245</v>
      </c>
      <c r="C732" s="60"/>
      <c r="D732" t="s">
        <v>224</v>
      </c>
      <c r="E732" s="45" t="s">
        <v>225</v>
      </c>
      <c r="G732" s="45" t="s">
        <v>225</v>
      </c>
      <c r="H732" s="45" t="s">
        <v>1358</v>
      </c>
      <c r="I732">
        <f t="shared" si="88"/>
        <v>1980</v>
      </c>
      <c r="J732">
        <f t="shared" si="84"/>
        <v>2007</v>
      </c>
      <c r="K732" s="2" t="str">
        <f t="shared" si="87"/>
        <v>-</v>
      </c>
      <c r="V732">
        <v>1980</v>
      </c>
      <c r="W732">
        <v>1981</v>
      </c>
      <c r="X732">
        <v>1982</v>
      </c>
      <c r="Y732">
        <v>1983</v>
      </c>
      <c r="Z732">
        <v>1984</v>
      </c>
      <c r="AA732">
        <v>1985</v>
      </c>
      <c r="AB732">
        <v>1986</v>
      </c>
      <c r="AC732">
        <v>1987</v>
      </c>
      <c r="AD732">
        <v>1988</v>
      </c>
      <c r="AE732">
        <v>1989</v>
      </c>
      <c r="AF732">
        <v>1990</v>
      </c>
      <c r="AG732">
        <v>1991</v>
      </c>
      <c r="AH732">
        <v>1992</v>
      </c>
      <c r="AI732">
        <v>1993</v>
      </c>
      <c r="AJ732">
        <v>1994</v>
      </c>
      <c r="AK732">
        <v>1995</v>
      </c>
      <c r="AL732">
        <v>1996</v>
      </c>
      <c r="AM732">
        <v>1997</v>
      </c>
      <c r="AN732">
        <v>1998</v>
      </c>
      <c r="AO732">
        <v>1999</v>
      </c>
      <c r="AP732">
        <v>2000</v>
      </c>
      <c r="AQ732">
        <v>2001</v>
      </c>
      <c r="AR732">
        <v>2002</v>
      </c>
      <c r="AS732">
        <v>2003</v>
      </c>
      <c r="AT732">
        <v>2004</v>
      </c>
      <c r="AU732">
        <v>2005</v>
      </c>
      <c r="AV732">
        <v>2006</v>
      </c>
      <c r="AW732">
        <v>2007</v>
      </c>
    </row>
    <row r="733" spans="1:65" ht="15" customHeight="1" x14ac:dyDescent="0.25">
      <c r="A733" t="s">
        <v>1245</v>
      </c>
      <c r="C733" s="60"/>
      <c r="D733" t="s">
        <v>96</v>
      </c>
      <c r="E733" s="45" t="s">
        <v>226</v>
      </c>
      <c r="G733" s="45" t="s">
        <v>226</v>
      </c>
      <c r="H733" s="45" t="s">
        <v>1356</v>
      </c>
      <c r="I733">
        <f t="shared" si="88"/>
        <v>1980</v>
      </c>
      <c r="J733">
        <f t="shared" si="84"/>
        <v>2017</v>
      </c>
      <c r="K733" s="2" t="str">
        <f t="shared" si="87"/>
        <v>-</v>
      </c>
      <c r="V733">
        <v>1980</v>
      </c>
      <c r="W733">
        <v>1981</v>
      </c>
      <c r="X733">
        <v>1982</v>
      </c>
      <c r="Y733">
        <v>1983</v>
      </c>
      <c r="Z733">
        <v>1984</v>
      </c>
      <c r="AA733">
        <v>1985</v>
      </c>
      <c r="AB733">
        <v>1986</v>
      </c>
      <c r="AC733">
        <v>1987</v>
      </c>
      <c r="AD733">
        <v>1988</v>
      </c>
      <c r="AE733">
        <v>1989</v>
      </c>
      <c r="AF733">
        <v>1990</v>
      </c>
      <c r="AG733">
        <v>1991</v>
      </c>
      <c r="AH733">
        <v>1992</v>
      </c>
      <c r="AI733">
        <v>1993</v>
      </c>
      <c r="AJ733">
        <v>1994</v>
      </c>
      <c r="AK733">
        <v>1995</v>
      </c>
      <c r="AL733">
        <v>1996</v>
      </c>
      <c r="AM733">
        <v>1997</v>
      </c>
      <c r="AN733">
        <v>1998</v>
      </c>
      <c r="AO733">
        <v>1999</v>
      </c>
      <c r="AP733">
        <v>2000</v>
      </c>
      <c r="AQ733">
        <v>2001</v>
      </c>
      <c r="AR733">
        <v>2002</v>
      </c>
      <c r="AS733">
        <v>2003</v>
      </c>
      <c r="AT733">
        <v>2004</v>
      </c>
      <c r="AU733">
        <v>2005</v>
      </c>
      <c r="AV733">
        <v>2006</v>
      </c>
      <c r="AW733">
        <v>2007</v>
      </c>
      <c r="AX733">
        <v>2008</v>
      </c>
      <c r="AY733">
        <v>2009</v>
      </c>
      <c r="AZ733">
        <v>2010</v>
      </c>
      <c r="BA733">
        <v>2011</v>
      </c>
      <c r="BB733">
        <v>2012</v>
      </c>
      <c r="BC733">
        <v>2013</v>
      </c>
      <c r="BD733">
        <v>2014</v>
      </c>
      <c r="BE733">
        <v>2015</v>
      </c>
      <c r="BF733">
        <v>2016</v>
      </c>
      <c r="BG733">
        <v>2017</v>
      </c>
    </row>
    <row r="734" spans="1:65" ht="15" customHeight="1" x14ac:dyDescent="0.25">
      <c r="A734" t="s">
        <v>1245</v>
      </c>
      <c r="C734" s="60"/>
      <c r="D734" t="s">
        <v>2817</v>
      </c>
      <c r="E734" s="45" t="s">
        <v>3080</v>
      </c>
      <c r="G734" s="45"/>
      <c r="H734" s="45"/>
      <c r="I734">
        <f>MIN(L734:BT734)</f>
        <v>2018</v>
      </c>
      <c r="J734">
        <f>MAX(L734:BT734)</f>
        <v>2023</v>
      </c>
      <c r="K734" s="2" t="str">
        <f>IF(J734-I734+1-COUNTA(L734:BT734)=0, "-", "Yes")</f>
        <v>-</v>
      </c>
      <c r="BH734">
        <v>2018</v>
      </c>
      <c r="BI734">
        <v>2019</v>
      </c>
      <c r="BJ734">
        <v>2020</v>
      </c>
      <c r="BK734">
        <v>2021</v>
      </c>
      <c r="BL734">
        <v>2022</v>
      </c>
      <c r="BM734">
        <v>2023</v>
      </c>
    </row>
    <row r="735" spans="1:65" ht="15" customHeight="1" x14ac:dyDescent="0.25">
      <c r="C735" s="63"/>
      <c r="E735" s="45"/>
      <c r="G735" s="45"/>
      <c r="H735" s="45"/>
    </row>
    <row r="736" spans="1:65" ht="15" customHeight="1" x14ac:dyDescent="0.25">
      <c r="A736" t="s">
        <v>1246</v>
      </c>
      <c r="B736" s="1" t="str">
        <f>A736&amp;MIN(I736:I805)&amp;"(-"&amp;MAX(J736:J805)&amp;")"</f>
        <v>IDAP1980(-2023)</v>
      </c>
      <c r="C736" s="60"/>
      <c r="D736" t="s">
        <v>227</v>
      </c>
      <c r="E736" s="45" t="s">
        <v>228</v>
      </c>
      <c r="G736" s="45" t="s">
        <v>228</v>
      </c>
      <c r="H736" s="45" t="s">
        <v>1741</v>
      </c>
      <c r="I736">
        <f t="shared" si="88"/>
        <v>1980</v>
      </c>
      <c r="J736">
        <f t="shared" si="84"/>
        <v>2023</v>
      </c>
      <c r="K736" s="2" t="str">
        <f t="shared" si="87"/>
        <v>-</v>
      </c>
      <c r="V736">
        <v>1980</v>
      </c>
      <c r="W736">
        <v>1981</v>
      </c>
      <c r="X736">
        <v>1982</v>
      </c>
      <c r="Y736">
        <v>1983</v>
      </c>
      <c r="Z736">
        <v>1984</v>
      </c>
      <c r="AA736">
        <v>1985</v>
      </c>
      <c r="AB736">
        <v>1986</v>
      </c>
      <c r="AC736">
        <v>1987</v>
      </c>
      <c r="AD736">
        <v>1988</v>
      </c>
      <c r="AE736">
        <v>1989</v>
      </c>
      <c r="AF736">
        <v>1990</v>
      </c>
      <c r="AG736">
        <v>1991</v>
      </c>
      <c r="AH736">
        <v>1992</v>
      </c>
      <c r="AI736">
        <v>1993</v>
      </c>
      <c r="AJ736">
        <v>1994</v>
      </c>
      <c r="AK736">
        <v>1995</v>
      </c>
      <c r="AL736">
        <v>1996</v>
      </c>
      <c r="AM736">
        <v>1997</v>
      </c>
      <c r="AN736">
        <v>1998</v>
      </c>
      <c r="AO736">
        <v>1999</v>
      </c>
      <c r="AP736">
        <v>2000</v>
      </c>
      <c r="AQ736">
        <v>2001</v>
      </c>
      <c r="AR736">
        <v>2002</v>
      </c>
      <c r="AS736">
        <v>2003</v>
      </c>
      <c r="AT736">
        <v>2004</v>
      </c>
      <c r="AU736">
        <v>2005</v>
      </c>
      <c r="AV736">
        <v>2006</v>
      </c>
      <c r="AW736">
        <v>2007</v>
      </c>
      <c r="AX736">
        <v>2008</v>
      </c>
      <c r="AY736">
        <v>2009</v>
      </c>
      <c r="AZ736">
        <v>2010</v>
      </c>
      <c r="BA736">
        <v>2011</v>
      </c>
      <c r="BB736">
        <v>2012</v>
      </c>
      <c r="BC736">
        <v>2013</v>
      </c>
      <c r="BD736">
        <v>2014</v>
      </c>
      <c r="BE736">
        <v>2015</v>
      </c>
      <c r="BF736">
        <v>2016</v>
      </c>
      <c r="BG736">
        <v>2017</v>
      </c>
      <c r="BH736">
        <v>2018</v>
      </c>
      <c r="BI736">
        <v>2019</v>
      </c>
      <c r="BJ736">
        <v>2020</v>
      </c>
      <c r="BK736">
        <v>2021</v>
      </c>
      <c r="BL736">
        <v>2022</v>
      </c>
      <c r="BM736">
        <v>2023</v>
      </c>
    </row>
    <row r="737" spans="1:65" ht="15" customHeight="1" x14ac:dyDescent="0.25">
      <c r="A737" t="s">
        <v>1246</v>
      </c>
      <c r="B737" s="1"/>
      <c r="C737" s="60"/>
      <c r="D737" t="s">
        <v>623</v>
      </c>
      <c r="E737" s="47" t="s">
        <v>64</v>
      </c>
      <c r="G737" s="45"/>
      <c r="H737" s="45"/>
      <c r="I737">
        <f t="shared" si="88"/>
        <v>2008</v>
      </c>
      <c r="J737">
        <f t="shared" si="84"/>
        <v>2023</v>
      </c>
      <c r="K737" s="2" t="str">
        <f t="shared" si="87"/>
        <v>-</v>
      </c>
      <c r="AX737">
        <v>2008</v>
      </c>
      <c r="AY737">
        <v>2009</v>
      </c>
      <c r="AZ737">
        <v>2010</v>
      </c>
      <c r="BA737">
        <v>2011</v>
      </c>
      <c r="BB737">
        <v>2012</v>
      </c>
      <c r="BC737">
        <v>2013</v>
      </c>
      <c r="BD737">
        <v>2014</v>
      </c>
      <c r="BE737">
        <v>2015</v>
      </c>
      <c r="BF737">
        <v>2016</v>
      </c>
      <c r="BG737">
        <v>2017</v>
      </c>
      <c r="BH737">
        <v>2018</v>
      </c>
      <c r="BI737">
        <v>2019</v>
      </c>
      <c r="BJ737">
        <v>2020</v>
      </c>
      <c r="BK737">
        <v>2021</v>
      </c>
      <c r="BL737">
        <v>2022</v>
      </c>
      <c r="BM737">
        <v>2023</v>
      </c>
    </row>
    <row r="738" spans="1:65" ht="15" customHeight="1" x14ac:dyDescent="0.25">
      <c r="A738" t="s">
        <v>1246</v>
      </c>
      <c r="C738" s="60"/>
      <c r="D738" t="s">
        <v>229</v>
      </c>
      <c r="E738" s="45" t="s">
        <v>230</v>
      </c>
      <c r="G738" s="45" t="s">
        <v>230</v>
      </c>
      <c r="H738" s="45" t="s">
        <v>1742</v>
      </c>
      <c r="I738">
        <f t="shared" si="88"/>
        <v>1980</v>
      </c>
      <c r="J738">
        <f t="shared" si="84"/>
        <v>2023</v>
      </c>
      <c r="K738" s="2" t="str">
        <f t="shared" si="87"/>
        <v>-</v>
      </c>
      <c r="V738">
        <v>1980</v>
      </c>
      <c r="W738">
        <v>1981</v>
      </c>
      <c r="X738">
        <v>1982</v>
      </c>
      <c r="Y738">
        <v>1983</v>
      </c>
      <c r="Z738">
        <v>1984</v>
      </c>
      <c r="AA738">
        <v>1985</v>
      </c>
      <c r="AB738">
        <v>1986</v>
      </c>
      <c r="AC738">
        <v>1987</v>
      </c>
      <c r="AD738">
        <v>1988</v>
      </c>
      <c r="AE738">
        <v>1989</v>
      </c>
      <c r="AF738">
        <v>1990</v>
      </c>
      <c r="AG738">
        <v>1991</v>
      </c>
      <c r="AH738">
        <v>1992</v>
      </c>
      <c r="AI738">
        <v>1993</v>
      </c>
      <c r="AJ738">
        <v>1994</v>
      </c>
      <c r="AK738">
        <v>1995</v>
      </c>
      <c r="AL738">
        <v>1996</v>
      </c>
      <c r="AM738">
        <v>1997</v>
      </c>
      <c r="AN738">
        <v>1998</v>
      </c>
      <c r="AO738">
        <v>1999</v>
      </c>
      <c r="AP738">
        <v>2000</v>
      </c>
      <c r="AQ738">
        <v>2001</v>
      </c>
      <c r="AR738">
        <v>2002</v>
      </c>
      <c r="AS738">
        <v>2003</v>
      </c>
      <c r="AT738">
        <v>2004</v>
      </c>
      <c r="AU738">
        <v>2005</v>
      </c>
      <c r="AV738">
        <v>2006</v>
      </c>
      <c r="AW738">
        <v>2007</v>
      </c>
      <c r="AX738">
        <v>2008</v>
      </c>
      <c r="AY738">
        <v>2009</v>
      </c>
      <c r="AZ738">
        <v>2010</v>
      </c>
      <c r="BA738">
        <v>2011</v>
      </c>
      <c r="BB738">
        <v>2012</v>
      </c>
      <c r="BC738">
        <v>2013</v>
      </c>
      <c r="BD738">
        <v>2014</v>
      </c>
      <c r="BE738">
        <v>2015</v>
      </c>
      <c r="BF738">
        <v>2016</v>
      </c>
      <c r="BG738">
        <v>2017</v>
      </c>
      <c r="BH738">
        <v>2018</v>
      </c>
      <c r="BI738">
        <v>2019</v>
      </c>
      <c r="BJ738">
        <v>2020</v>
      </c>
      <c r="BK738">
        <v>2021</v>
      </c>
      <c r="BL738">
        <v>2022</v>
      </c>
      <c r="BM738">
        <v>2023</v>
      </c>
    </row>
    <row r="739" spans="1:65" ht="15" customHeight="1" x14ac:dyDescent="0.25">
      <c r="A739" t="s">
        <v>1246</v>
      </c>
      <c r="C739" s="60"/>
      <c r="D739" t="s">
        <v>2124</v>
      </c>
      <c r="E739" s="45" t="s">
        <v>2125</v>
      </c>
      <c r="G739" s="45"/>
      <c r="H739" s="45"/>
      <c r="I739">
        <f t="shared" si="88"/>
        <v>2008</v>
      </c>
      <c r="J739">
        <f t="shared" ref="J739:J803" si="89">MAX(L739:BT739)</f>
        <v>2023</v>
      </c>
      <c r="K739" s="2" t="str">
        <f t="shared" si="87"/>
        <v>-</v>
      </c>
      <c r="AX739">
        <v>2008</v>
      </c>
      <c r="AY739">
        <v>2009</v>
      </c>
      <c r="AZ739">
        <v>2010</v>
      </c>
      <c r="BA739">
        <v>2011</v>
      </c>
      <c r="BB739">
        <v>2012</v>
      </c>
      <c r="BC739">
        <v>2013</v>
      </c>
      <c r="BD739">
        <v>2014</v>
      </c>
      <c r="BE739">
        <v>2015</v>
      </c>
      <c r="BF739">
        <v>2016</v>
      </c>
      <c r="BG739">
        <v>2017</v>
      </c>
      <c r="BH739">
        <v>2018</v>
      </c>
      <c r="BI739">
        <v>2019</v>
      </c>
      <c r="BJ739">
        <v>2020</v>
      </c>
      <c r="BK739">
        <v>2021</v>
      </c>
      <c r="BL739">
        <v>2022</v>
      </c>
      <c r="BM739">
        <v>2023</v>
      </c>
    </row>
    <row r="740" spans="1:65" ht="15" customHeight="1" x14ac:dyDescent="0.25">
      <c r="A740" t="s">
        <v>1246</v>
      </c>
      <c r="C740" s="60"/>
      <c r="D740" t="s">
        <v>2126</v>
      </c>
      <c r="E740" s="45" t="s">
        <v>2127</v>
      </c>
      <c r="G740" s="45"/>
      <c r="H740" s="45"/>
      <c r="I740">
        <f t="shared" si="88"/>
        <v>2008</v>
      </c>
      <c r="J740">
        <f t="shared" si="89"/>
        <v>2023</v>
      </c>
      <c r="K740" s="2" t="str">
        <f t="shared" si="87"/>
        <v>-</v>
      </c>
      <c r="AX740">
        <v>2008</v>
      </c>
      <c r="AY740">
        <v>2009</v>
      </c>
      <c r="AZ740">
        <v>2010</v>
      </c>
      <c r="BA740">
        <v>2011</v>
      </c>
      <c r="BB740">
        <v>2012</v>
      </c>
      <c r="BC740">
        <v>2013</v>
      </c>
      <c r="BD740">
        <v>2014</v>
      </c>
      <c r="BE740">
        <v>2015</v>
      </c>
      <c r="BF740">
        <v>2016</v>
      </c>
      <c r="BG740">
        <v>2017</v>
      </c>
      <c r="BH740">
        <v>2018</v>
      </c>
      <c r="BI740">
        <v>2019</v>
      </c>
      <c r="BJ740">
        <v>2020</v>
      </c>
      <c r="BK740">
        <v>2021</v>
      </c>
      <c r="BL740">
        <v>2022</v>
      </c>
      <c r="BM740">
        <v>2023</v>
      </c>
    </row>
    <row r="741" spans="1:65" ht="15" customHeight="1" x14ac:dyDescent="0.25">
      <c r="A741" t="s">
        <v>1246</v>
      </c>
      <c r="C741" s="60"/>
      <c r="D741" t="s">
        <v>2128</v>
      </c>
      <c r="E741" s="45" t="s">
        <v>2129</v>
      </c>
      <c r="G741" s="45"/>
      <c r="H741" s="45"/>
      <c r="I741">
        <f t="shared" si="88"/>
        <v>2008</v>
      </c>
      <c r="J741">
        <f t="shared" si="89"/>
        <v>2023</v>
      </c>
      <c r="K741" s="2" t="str">
        <f t="shared" si="87"/>
        <v>-</v>
      </c>
      <c r="AX741">
        <v>2008</v>
      </c>
      <c r="AY741">
        <v>2009</v>
      </c>
      <c r="AZ741">
        <v>2010</v>
      </c>
      <c r="BA741">
        <v>2011</v>
      </c>
      <c r="BB741">
        <v>2012</v>
      </c>
      <c r="BC741">
        <v>2013</v>
      </c>
      <c r="BD741">
        <v>2014</v>
      </c>
      <c r="BE741">
        <v>2015</v>
      </c>
      <c r="BF741">
        <v>2016</v>
      </c>
      <c r="BG741">
        <v>2017</v>
      </c>
      <c r="BH741">
        <v>2018</v>
      </c>
      <c r="BI741">
        <v>2019</v>
      </c>
      <c r="BJ741">
        <v>2020</v>
      </c>
      <c r="BK741">
        <v>2021</v>
      </c>
      <c r="BL741">
        <v>2022</v>
      </c>
      <c r="BM741">
        <v>2023</v>
      </c>
    </row>
    <row r="742" spans="1:65" ht="15" customHeight="1" x14ac:dyDescent="0.25">
      <c r="A742" t="s">
        <v>1246</v>
      </c>
      <c r="C742" s="60"/>
      <c r="D742" t="s">
        <v>2130</v>
      </c>
      <c r="E742" s="45" t="s">
        <v>2131</v>
      </c>
      <c r="G742" s="45"/>
      <c r="H742" s="45"/>
      <c r="I742">
        <f t="shared" si="88"/>
        <v>2008</v>
      </c>
      <c r="J742">
        <f t="shared" si="89"/>
        <v>2023</v>
      </c>
      <c r="K742" s="2" t="str">
        <f t="shared" si="87"/>
        <v>-</v>
      </c>
      <c r="AX742">
        <v>2008</v>
      </c>
      <c r="AY742">
        <v>2009</v>
      </c>
      <c r="AZ742">
        <v>2010</v>
      </c>
      <c r="BA742">
        <v>2011</v>
      </c>
      <c r="BB742">
        <v>2012</v>
      </c>
      <c r="BC742">
        <v>2013</v>
      </c>
      <c r="BD742">
        <v>2014</v>
      </c>
      <c r="BE742">
        <v>2015</v>
      </c>
      <c r="BF742">
        <v>2016</v>
      </c>
      <c r="BG742">
        <v>2017</v>
      </c>
      <c r="BH742">
        <v>2018</v>
      </c>
      <c r="BI742">
        <v>2019</v>
      </c>
      <c r="BJ742">
        <v>2020</v>
      </c>
      <c r="BK742">
        <v>2021</v>
      </c>
      <c r="BL742">
        <v>2022</v>
      </c>
      <c r="BM742">
        <v>2023</v>
      </c>
    </row>
    <row r="743" spans="1:65" ht="15" customHeight="1" x14ac:dyDescent="0.25">
      <c r="A743" t="s">
        <v>1246</v>
      </c>
      <c r="C743" s="60"/>
      <c r="D743" t="s">
        <v>2132</v>
      </c>
      <c r="E743" s="45" t="s">
        <v>2133</v>
      </c>
      <c r="G743" s="45"/>
      <c r="H743" s="45"/>
      <c r="I743">
        <f t="shared" si="88"/>
        <v>2008</v>
      </c>
      <c r="J743">
        <f t="shared" si="89"/>
        <v>2023</v>
      </c>
      <c r="K743" s="2" t="str">
        <f t="shared" si="87"/>
        <v>-</v>
      </c>
      <c r="AX743">
        <v>2008</v>
      </c>
      <c r="AY743">
        <v>2009</v>
      </c>
      <c r="AZ743">
        <v>2010</v>
      </c>
      <c r="BA743">
        <v>2011</v>
      </c>
      <c r="BB743">
        <v>2012</v>
      </c>
      <c r="BC743">
        <v>2013</v>
      </c>
      <c r="BD743">
        <v>2014</v>
      </c>
      <c r="BE743">
        <v>2015</v>
      </c>
      <c r="BF743">
        <v>2016</v>
      </c>
      <c r="BG743">
        <v>2017</v>
      </c>
      <c r="BH743">
        <v>2018</v>
      </c>
      <c r="BI743">
        <v>2019</v>
      </c>
      <c r="BJ743">
        <v>2020</v>
      </c>
      <c r="BK743">
        <v>2021</v>
      </c>
      <c r="BL743">
        <v>2022</v>
      </c>
      <c r="BM743">
        <v>2023</v>
      </c>
    </row>
    <row r="744" spans="1:65" ht="15" customHeight="1" x14ac:dyDescent="0.25">
      <c r="A744" t="s">
        <v>1246</v>
      </c>
      <c r="C744" s="60"/>
      <c r="D744" t="s">
        <v>231</v>
      </c>
      <c r="E744" s="45" t="s">
        <v>232</v>
      </c>
      <c r="G744" s="45" t="s">
        <v>232</v>
      </c>
      <c r="H744" s="45" t="s">
        <v>1743</v>
      </c>
      <c r="I744">
        <f t="shared" si="88"/>
        <v>1980</v>
      </c>
      <c r="J744">
        <f t="shared" si="89"/>
        <v>2007</v>
      </c>
      <c r="K744" s="2" t="str">
        <f t="shared" si="87"/>
        <v>-</v>
      </c>
      <c r="V744">
        <v>1980</v>
      </c>
      <c r="W744">
        <v>1981</v>
      </c>
      <c r="X744">
        <v>1982</v>
      </c>
      <c r="Y744">
        <v>1983</v>
      </c>
      <c r="Z744">
        <v>1984</v>
      </c>
      <c r="AA744">
        <v>1985</v>
      </c>
      <c r="AB744">
        <v>1986</v>
      </c>
      <c r="AC744">
        <v>1987</v>
      </c>
      <c r="AD744">
        <v>1988</v>
      </c>
      <c r="AE744">
        <v>1989</v>
      </c>
      <c r="AF744">
        <v>1990</v>
      </c>
      <c r="AG744">
        <v>1991</v>
      </c>
      <c r="AH744">
        <v>1992</v>
      </c>
      <c r="AI744">
        <v>1993</v>
      </c>
      <c r="AJ744">
        <v>1994</v>
      </c>
      <c r="AK744">
        <v>1995</v>
      </c>
      <c r="AL744">
        <v>1996</v>
      </c>
      <c r="AM744">
        <v>1997</v>
      </c>
      <c r="AN744">
        <v>1998</v>
      </c>
      <c r="AO744">
        <v>1999</v>
      </c>
      <c r="AP744">
        <v>2000</v>
      </c>
      <c r="AQ744">
        <v>2001</v>
      </c>
      <c r="AR744">
        <v>2002</v>
      </c>
      <c r="AS744">
        <v>2003</v>
      </c>
      <c r="AT744">
        <v>2004</v>
      </c>
      <c r="AU744">
        <v>2005</v>
      </c>
      <c r="AV744">
        <v>2006</v>
      </c>
      <c r="AW744">
        <v>2007</v>
      </c>
    </row>
    <row r="745" spans="1:65" ht="15" customHeight="1" x14ac:dyDescent="0.25">
      <c r="A745" t="s">
        <v>1246</v>
      </c>
      <c r="C745" s="60"/>
      <c r="D745" t="s">
        <v>2134</v>
      </c>
      <c r="E745" s="45" t="s">
        <v>2135</v>
      </c>
      <c r="G745" s="45"/>
      <c r="H745" s="45"/>
      <c r="I745">
        <f t="shared" si="88"/>
        <v>2008</v>
      </c>
      <c r="J745">
        <f t="shared" si="89"/>
        <v>2023</v>
      </c>
      <c r="K745" s="2" t="str">
        <f t="shared" si="87"/>
        <v>-</v>
      </c>
      <c r="AX745">
        <v>2008</v>
      </c>
      <c r="AY745">
        <v>2009</v>
      </c>
      <c r="AZ745">
        <v>2010</v>
      </c>
      <c r="BA745">
        <v>2011</v>
      </c>
      <c r="BB745">
        <v>2012</v>
      </c>
      <c r="BC745">
        <v>2013</v>
      </c>
      <c r="BD745">
        <v>2014</v>
      </c>
      <c r="BE745">
        <v>2015</v>
      </c>
      <c r="BF745">
        <v>2016</v>
      </c>
      <c r="BG745">
        <v>2017</v>
      </c>
      <c r="BH745">
        <v>2018</v>
      </c>
      <c r="BI745">
        <v>2019</v>
      </c>
      <c r="BJ745">
        <v>2020</v>
      </c>
      <c r="BK745">
        <v>2021</v>
      </c>
      <c r="BL745">
        <v>2022</v>
      </c>
      <c r="BM745">
        <v>2023</v>
      </c>
    </row>
    <row r="746" spans="1:65" ht="15" customHeight="1" x14ac:dyDescent="0.25">
      <c r="A746" t="s">
        <v>1246</v>
      </c>
      <c r="C746" s="60"/>
      <c r="D746" t="s">
        <v>2136</v>
      </c>
      <c r="E746" s="45" t="s">
        <v>2137</v>
      </c>
      <c r="G746" s="45"/>
      <c r="H746" s="45"/>
      <c r="I746">
        <f t="shared" si="88"/>
        <v>2008</v>
      </c>
      <c r="J746">
        <f t="shared" si="89"/>
        <v>2023</v>
      </c>
      <c r="K746" s="2" t="str">
        <f t="shared" si="87"/>
        <v>-</v>
      </c>
      <c r="AX746">
        <v>2008</v>
      </c>
      <c r="AY746">
        <v>2009</v>
      </c>
      <c r="AZ746">
        <v>2010</v>
      </c>
      <c r="BA746">
        <v>2011</v>
      </c>
      <c r="BB746">
        <v>2012</v>
      </c>
      <c r="BC746">
        <v>2013</v>
      </c>
      <c r="BD746">
        <v>2014</v>
      </c>
      <c r="BE746">
        <v>2015</v>
      </c>
      <c r="BF746">
        <v>2016</v>
      </c>
      <c r="BG746">
        <v>2017</v>
      </c>
      <c r="BH746">
        <v>2018</v>
      </c>
      <c r="BI746">
        <v>2019</v>
      </c>
      <c r="BJ746">
        <v>2020</v>
      </c>
      <c r="BK746">
        <v>2021</v>
      </c>
      <c r="BL746">
        <v>2022</v>
      </c>
      <c r="BM746">
        <v>2023</v>
      </c>
    </row>
    <row r="747" spans="1:65" ht="15" customHeight="1" x14ac:dyDescent="0.25">
      <c r="A747" t="s">
        <v>1246</v>
      </c>
      <c r="C747" s="60"/>
      <c r="D747" t="s">
        <v>2138</v>
      </c>
      <c r="E747" s="45" t="s">
        <v>2139</v>
      </c>
      <c r="G747" s="45"/>
      <c r="H747" s="45"/>
      <c r="I747">
        <f t="shared" si="88"/>
        <v>2008</v>
      </c>
      <c r="J747">
        <f t="shared" si="89"/>
        <v>2021</v>
      </c>
      <c r="K747" s="2" t="str">
        <f t="shared" si="87"/>
        <v>-</v>
      </c>
      <c r="AX747">
        <v>2008</v>
      </c>
      <c r="AY747">
        <v>2009</v>
      </c>
      <c r="AZ747">
        <v>2010</v>
      </c>
      <c r="BA747">
        <v>2011</v>
      </c>
      <c r="BB747">
        <v>2012</v>
      </c>
      <c r="BC747">
        <v>2013</v>
      </c>
      <c r="BD747">
        <v>2014</v>
      </c>
      <c r="BE747">
        <v>2015</v>
      </c>
      <c r="BF747">
        <v>2016</v>
      </c>
      <c r="BG747">
        <v>2017</v>
      </c>
      <c r="BH747">
        <v>2018</v>
      </c>
      <c r="BI747">
        <v>2019</v>
      </c>
      <c r="BJ747">
        <v>2020</v>
      </c>
      <c r="BK747">
        <v>2021</v>
      </c>
    </row>
    <row r="748" spans="1:65" ht="15" customHeight="1" x14ac:dyDescent="0.25">
      <c r="A748" t="s">
        <v>1246</v>
      </c>
      <c r="C748" s="60"/>
      <c r="D748" t="s">
        <v>233</v>
      </c>
      <c r="E748" s="45" t="s">
        <v>234</v>
      </c>
      <c r="G748" s="45" t="s">
        <v>234</v>
      </c>
      <c r="H748" s="45" t="s">
        <v>1383</v>
      </c>
      <c r="I748">
        <f t="shared" si="88"/>
        <v>1980</v>
      </c>
      <c r="J748">
        <f t="shared" si="89"/>
        <v>2023</v>
      </c>
      <c r="K748" s="2" t="str">
        <f t="shared" si="87"/>
        <v>-</v>
      </c>
      <c r="V748">
        <v>1980</v>
      </c>
      <c r="W748">
        <v>1981</v>
      </c>
      <c r="X748">
        <v>1982</v>
      </c>
      <c r="Y748">
        <v>1983</v>
      </c>
      <c r="Z748">
        <v>1984</v>
      </c>
      <c r="AA748">
        <v>1985</v>
      </c>
      <c r="AB748">
        <v>1986</v>
      </c>
      <c r="AC748">
        <v>1987</v>
      </c>
      <c r="AD748">
        <v>1988</v>
      </c>
      <c r="AE748">
        <v>1989</v>
      </c>
      <c r="AF748">
        <v>1990</v>
      </c>
      <c r="AG748">
        <v>1991</v>
      </c>
      <c r="AH748">
        <v>1992</v>
      </c>
      <c r="AI748">
        <v>1993</v>
      </c>
      <c r="AJ748">
        <v>1994</v>
      </c>
      <c r="AK748">
        <v>1995</v>
      </c>
      <c r="AL748">
        <v>1996</v>
      </c>
      <c r="AM748">
        <v>1997</v>
      </c>
      <c r="AN748">
        <v>1998</v>
      </c>
      <c r="AO748">
        <v>1999</v>
      </c>
      <c r="AP748">
        <v>2000</v>
      </c>
      <c r="AQ748">
        <v>2001</v>
      </c>
      <c r="AR748">
        <v>2002</v>
      </c>
      <c r="AS748">
        <v>2003</v>
      </c>
      <c r="AT748">
        <v>2004</v>
      </c>
      <c r="AU748">
        <v>2005</v>
      </c>
      <c r="AV748">
        <v>2006</v>
      </c>
      <c r="AW748">
        <v>2007</v>
      </c>
      <c r="AX748">
        <v>2008</v>
      </c>
      <c r="AY748">
        <v>2009</v>
      </c>
      <c r="AZ748">
        <v>2010</v>
      </c>
      <c r="BA748">
        <v>2011</v>
      </c>
      <c r="BB748">
        <v>2012</v>
      </c>
      <c r="BC748">
        <v>2013</v>
      </c>
      <c r="BD748">
        <v>2014</v>
      </c>
      <c r="BE748">
        <v>2015</v>
      </c>
      <c r="BF748">
        <v>2016</v>
      </c>
      <c r="BG748">
        <v>2017</v>
      </c>
      <c r="BH748">
        <v>2018</v>
      </c>
      <c r="BI748">
        <v>2019</v>
      </c>
      <c r="BJ748">
        <v>2020</v>
      </c>
      <c r="BK748">
        <v>2021</v>
      </c>
      <c r="BL748">
        <v>2022</v>
      </c>
      <c r="BM748">
        <v>2023</v>
      </c>
    </row>
    <row r="749" spans="1:65" ht="15" customHeight="1" x14ac:dyDescent="0.25">
      <c r="A749" t="s">
        <v>1246</v>
      </c>
      <c r="C749" s="60"/>
      <c r="D749" t="s">
        <v>2656</v>
      </c>
      <c r="E749" s="47" t="s">
        <v>2657</v>
      </c>
      <c r="G749" s="45"/>
      <c r="H749" s="45"/>
      <c r="I749">
        <f>MIN(L749:BT749)</f>
        <v>1980</v>
      </c>
      <c r="J749">
        <f>MAX(L749:BT749)</f>
        <v>2023</v>
      </c>
      <c r="K749" s="2" t="str">
        <f>IF(J749-I749+1-COUNTA(L749:BT749)=0, "-", "Yes")</f>
        <v>Yes</v>
      </c>
      <c r="V749">
        <v>1980</v>
      </c>
      <c r="W749">
        <v>1981</v>
      </c>
      <c r="X749">
        <v>1982</v>
      </c>
      <c r="Y749">
        <v>1983</v>
      </c>
      <c r="Z749">
        <v>1984</v>
      </c>
      <c r="AA749">
        <v>1985</v>
      </c>
      <c r="AB749">
        <v>1986</v>
      </c>
      <c r="AC749">
        <v>1987</v>
      </c>
      <c r="AD749">
        <v>1988</v>
      </c>
      <c r="AE749">
        <v>1989</v>
      </c>
      <c r="AF749">
        <v>1990</v>
      </c>
      <c r="AG749">
        <v>1991</v>
      </c>
      <c r="AH749">
        <v>1992</v>
      </c>
      <c r="AI749">
        <v>1993</v>
      </c>
      <c r="AJ749">
        <v>1994</v>
      </c>
      <c r="AK749">
        <v>1995</v>
      </c>
      <c r="AL749">
        <v>1996</v>
      </c>
      <c r="AM749">
        <v>1997</v>
      </c>
      <c r="AN749">
        <v>1998</v>
      </c>
      <c r="AO749">
        <v>1999</v>
      </c>
      <c r="AP749">
        <v>2000</v>
      </c>
      <c r="AQ749">
        <v>2001</v>
      </c>
      <c r="AR749">
        <v>2002</v>
      </c>
      <c r="AS749">
        <v>2003</v>
      </c>
      <c r="AT749">
        <v>2004</v>
      </c>
      <c r="AU749">
        <v>2005</v>
      </c>
      <c r="AV749">
        <v>2006</v>
      </c>
      <c r="AW749">
        <v>2007</v>
      </c>
      <c r="BL749">
        <v>2022</v>
      </c>
      <c r="BM749">
        <v>2023</v>
      </c>
    </row>
    <row r="750" spans="1:65" ht="15" customHeight="1" x14ac:dyDescent="0.25">
      <c r="A750" t="s">
        <v>1246</v>
      </c>
      <c r="C750" s="60"/>
      <c r="D750" t="s">
        <v>2140</v>
      </c>
      <c r="E750" s="45" t="s">
        <v>2141</v>
      </c>
      <c r="G750" s="45"/>
      <c r="H750" s="45"/>
      <c r="I750">
        <f t="shared" si="88"/>
        <v>2008</v>
      </c>
      <c r="J750">
        <f t="shared" si="89"/>
        <v>2023</v>
      </c>
      <c r="K750" s="2" t="str">
        <f t="shared" si="87"/>
        <v>-</v>
      </c>
      <c r="AX750">
        <v>2008</v>
      </c>
      <c r="AY750">
        <v>2009</v>
      </c>
      <c r="AZ750">
        <v>2010</v>
      </c>
      <c r="BA750">
        <v>2011</v>
      </c>
      <c r="BB750">
        <v>2012</v>
      </c>
      <c r="BC750">
        <v>2013</v>
      </c>
      <c r="BD750">
        <v>2014</v>
      </c>
      <c r="BE750">
        <v>2015</v>
      </c>
      <c r="BF750">
        <v>2016</v>
      </c>
      <c r="BG750">
        <v>2017</v>
      </c>
      <c r="BH750">
        <v>2018</v>
      </c>
      <c r="BI750">
        <v>2019</v>
      </c>
      <c r="BJ750">
        <v>2020</v>
      </c>
      <c r="BK750">
        <v>2021</v>
      </c>
      <c r="BL750">
        <v>2022</v>
      </c>
      <c r="BM750">
        <v>2023</v>
      </c>
    </row>
    <row r="751" spans="1:65" ht="15" customHeight="1" x14ac:dyDescent="0.25">
      <c r="A751" t="s">
        <v>1246</v>
      </c>
      <c r="C751" s="60"/>
      <c r="D751" t="s">
        <v>2142</v>
      </c>
      <c r="E751" s="45" t="s">
        <v>2143</v>
      </c>
      <c r="G751" s="45"/>
      <c r="H751" s="45"/>
      <c r="I751">
        <f t="shared" si="88"/>
        <v>2008</v>
      </c>
      <c r="J751">
        <f t="shared" si="89"/>
        <v>2023</v>
      </c>
      <c r="K751" s="2" t="str">
        <f t="shared" si="87"/>
        <v>-</v>
      </c>
      <c r="AX751">
        <v>2008</v>
      </c>
      <c r="AY751">
        <v>2009</v>
      </c>
      <c r="AZ751">
        <v>2010</v>
      </c>
      <c r="BA751">
        <v>2011</v>
      </c>
      <c r="BB751">
        <v>2012</v>
      </c>
      <c r="BC751">
        <v>2013</v>
      </c>
      <c r="BD751">
        <v>2014</v>
      </c>
      <c r="BE751">
        <v>2015</v>
      </c>
      <c r="BF751">
        <v>2016</v>
      </c>
      <c r="BG751">
        <v>2017</v>
      </c>
      <c r="BH751">
        <v>2018</v>
      </c>
      <c r="BI751">
        <v>2019</v>
      </c>
      <c r="BJ751">
        <v>2020</v>
      </c>
      <c r="BK751">
        <v>2021</v>
      </c>
      <c r="BL751">
        <v>2022</v>
      </c>
      <c r="BM751">
        <v>2023</v>
      </c>
    </row>
    <row r="752" spans="1:65" ht="15" customHeight="1" x14ac:dyDescent="0.25">
      <c r="A752" t="s">
        <v>1246</v>
      </c>
      <c r="C752" s="60"/>
      <c r="D752" t="s">
        <v>235</v>
      </c>
      <c r="E752" s="45" t="s">
        <v>236</v>
      </c>
      <c r="G752" s="45" t="s">
        <v>236</v>
      </c>
      <c r="H752" s="45" t="s">
        <v>1372</v>
      </c>
      <c r="I752">
        <f t="shared" si="88"/>
        <v>1980</v>
      </c>
      <c r="J752">
        <f t="shared" si="89"/>
        <v>2023</v>
      </c>
      <c r="K752" s="2" t="str">
        <f t="shared" si="87"/>
        <v>-</v>
      </c>
      <c r="V752">
        <v>1980</v>
      </c>
      <c r="W752">
        <v>1981</v>
      </c>
      <c r="X752">
        <v>1982</v>
      </c>
      <c r="Y752">
        <v>1983</v>
      </c>
      <c r="Z752">
        <v>1984</v>
      </c>
      <c r="AA752">
        <v>1985</v>
      </c>
      <c r="AB752">
        <v>1986</v>
      </c>
      <c r="AC752">
        <v>1987</v>
      </c>
      <c r="AD752">
        <v>1988</v>
      </c>
      <c r="AE752">
        <v>1989</v>
      </c>
      <c r="AF752">
        <v>1990</v>
      </c>
      <c r="AG752">
        <v>1991</v>
      </c>
      <c r="AH752">
        <v>1992</v>
      </c>
      <c r="AI752">
        <v>1993</v>
      </c>
      <c r="AJ752">
        <v>1994</v>
      </c>
      <c r="AK752">
        <v>1995</v>
      </c>
      <c r="AL752">
        <v>1996</v>
      </c>
      <c r="AM752">
        <v>1997</v>
      </c>
      <c r="AN752">
        <v>1998</v>
      </c>
      <c r="AO752">
        <v>1999</v>
      </c>
      <c r="AP752">
        <v>2000</v>
      </c>
      <c r="AQ752">
        <v>2001</v>
      </c>
      <c r="AR752">
        <v>2002</v>
      </c>
      <c r="AS752">
        <v>2003</v>
      </c>
      <c r="AT752">
        <v>2004</v>
      </c>
      <c r="AU752">
        <v>2005</v>
      </c>
      <c r="AV752">
        <v>2006</v>
      </c>
      <c r="AW752">
        <v>2007</v>
      </c>
      <c r="AX752">
        <v>2008</v>
      </c>
      <c r="AY752">
        <v>2009</v>
      </c>
      <c r="AZ752">
        <v>2010</v>
      </c>
      <c r="BA752">
        <v>2011</v>
      </c>
      <c r="BB752">
        <v>2012</v>
      </c>
      <c r="BC752">
        <v>2013</v>
      </c>
      <c r="BD752">
        <v>2014</v>
      </c>
      <c r="BE752">
        <v>2015</v>
      </c>
      <c r="BF752">
        <v>2016</v>
      </c>
      <c r="BG752">
        <v>2017</v>
      </c>
      <c r="BH752">
        <v>2018</v>
      </c>
      <c r="BI752">
        <v>2019</v>
      </c>
      <c r="BJ752">
        <v>2020</v>
      </c>
      <c r="BK752">
        <v>2021</v>
      </c>
      <c r="BL752">
        <v>2022</v>
      </c>
      <c r="BM752">
        <v>2023</v>
      </c>
    </row>
    <row r="753" spans="1:65" ht="15" customHeight="1" x14ac:dyDescent="0.25">
      <c r="A753" t="s">
        <v>1246</v>
      </c>
      <c r="C753" s="60"/>
      <c r="D753" t="s">
        <v>237</v>
      </c>
      <c r="E753" s="45" t="s">
        <v>238</v>
      </c>
      <c r="G753" s="45" t="s">
        <v>238</v>
      </c>
      <c r="H753" s="45" t="s">
        <v>1706</v>
      </c>
      <c r="I753">
        <f t="shared" si="88"/>
        <v>1980</v>
      </c>
      <c r="J753">
        <f t="shared" si="89"/>
        <v>2007</v>
      </c>
      <c r="K753" s="2" t="str">
        <f t="shared" si="87"/>
        <v>-</v>
      </c>
      <c r="V753">
        <v>1980</v>
      </c>
      <c r="W753">
        <v>1981</v>
      </c>
      <c r="X753">
        <v>1982</v>
      </c>
      <c r="Y753">
        <v>1983</v>
      </c>
      <c r="Z753">
        <v>1984</v>
      </c>
      <c r="AA753">
        <v>1985</v>
      </c>
      <c r="AB753">
        <v>1986</v>
      </c>
      <c r="AC753">
        <v>1987</v>
      </c>
      <c r="AD753">
        <v>1988</v>
      </c>
      <c r="AE753">
        <v>1989</v>
      </c>
      <c r="AF753">
        <v>1990</v>
      </c>
      <c r="AG753">
        <v>1991</v>
      </c>
      <c r="AH753">
        <v>1992</v>
      </c>
      <c r="AI753">
        <v>1993</v>
      </c>
      <c r="AJ753">
        <v>1994</v>
      </c>
      <c r="AK753">
        <v>1995</v>
      </c>
      <c r="AL753">
        <v>1996</v>
      </c>
      <c r="AM753">
        <v>1997</v>
      </c>
      <c r="AN753">
        <v>1998</v>
      </c>
      <c r="AO753">
        <v>1999</v>
      </c>
      <c r="AP753">
        <v>2000</v>
      </c>
      <c r="AQ753">
        <v>2001</v>
      </c>
      <c r="AR753">
        <v>2002</v>
      </c>
      <c r="AS753">
        <v>2003</v>
      </c>
      <c r="AT753">
        <v>2004</v>
      </c>
      <c r="AU753">
        <v>2005</v>
      </c>
      <c r="AV753">
        <v>2006</v>
      </c>
      <c r="AW753">
        <v>2007</v>
      </c>
    </row>
    <row r="754" spans="1:65" ht="15" customHeight="1" x14ac:dyDescent="0.25">
      <c r="A754" t="s">
        <v>1246</v>
      </c>
      <c r="C754" s="60"/>
      <c r="D754" t="s">
        <v>2144</v>
      </c>
      <c r="E754" s="45" t="s">
        <v>2145</v>
      </c>
      <c r="G754" s="45"/>
      <c r="H754" s="45"/>
      <c r="I754">
        <f t="shared" si="88"/>
        <v>2008</v>
      </c>
      <c r="J754">
        <f t="shared" si="89"/>
        <v>2023</v>
      </c>
      <c r="K754" s="2" t="str">
        <f t="shared" si="87"/>
        <v>-</v>
      </c>
      <c r="AX754">
        <v>2008</v>
      </c>
      <c r="AY754">
        <v>2009</v>
      </c>
      <c r="AZ754">
        <v>2010</v>
      </c>
      <c r="BA754">
        <v>2011</v>
      </c>
      <c r="BB754">
        <v>2012</v>
      </c>
      <c r="BC754">
        <v>2013</v>
      </c>
      <c r="BD754">
        <v>2014</v>
      </c>
      <c r="BE754">
        <v>2015</v>
      </c>
      <c r="BF754">
        <v>2016</v>
      </c>
      <c r="BG754">
        <v>2017</v>
      </c>
      <c r="BH754">
        <v>2018</v>
      </c>
      <c r="BI754">
        <v>2019</v>
      </c>
      <c r="BJ754">
        <v>2020</v>
      </c>
      <c r="BK754">
        <v>2021</v>
      </c>
      <c r="BL754">
        <v>2022</v>
      </c>
      <c r="BM754">
        <v>2023</v>
      </c>
    </row>
    <row r="755" spans="1:65" ht="15" customHeight="1" x14ac:dyDescent="0.25">
      <c r="A755" t="s">
        <v>1246</v>
      </c>
      <c r="C755" s="60"/>
      <c r="D755" t="s">
        <v>2146</v>
      </c>
      <c r="E755" s="45" t="s">
        <v>2147</v>
      </c>
      <c r="G755" s="45"/>
      <c r="H755" s="45"/>
      <c r="I755">
        <f t="shared" si="88"/>
        <v>2008</v>
      </c>
      <c r="J755">
        <f t="shared" si="89"/>
        <v>2023</v>
      </c>
      <c r="K755" s="2" t="str">
        <f t="shared" si="87"/>
        <v>-</v>
      </c>
      <c r="AX755">
        <v>2008</v>
      </c>
      <c r="AY755">
        <v>2009</v>
      </c>
      <c r="AZ755">
        <v>2010</v>
      </c>
      <c r="BA755">
        <v>2011</v>
      </c>
      <c r="BB755">
        <v>2012</v>
      </c>
      <c r="BC755">
        <v>2013</v>
      </c>
      <c r="BD755">
        <v>2014</v>
      </c>
      <c r="BE755">
        <v>2015</v>
      </c>
      <c r="BF755">
        <v>2016</v>
      </c>
      <c r="BG755">
        <v>2017</v>
      </c>
      <c r="BH755">
        <v>2018</v>
      </c>
      <c r="BI755">
        <v>2019</v>
      </c>
      <c r="BJ755">
        <v>2020</v>
      </c>
      <c r="BK755">
        <v>2021</v>
      </c>
      <c r="BL755">
        <v>2022</v>
      </c>
      <c r="BM755">
        <v>2023</v>
      </c>
    </row>
    <row r="756" spans="1:65" ht="15" customHeight="1" x14ac:dyDescent="0.25">
      <c r="A756" t="s">
        <v>1246</v>
      </c>
      <c r="C756" s="60"/>
      <c r="D756" t="s">
        <v>239</v>
      </c>
      <c r="E756" s="45" t="s">
        <v>240</v>
      </c>
      <c r="G756" s="45" t="s">
        <v>240</v>
      </c>
      <c r="H756" s="45" t="s">
        <v>1373</v>
      </c>
      <c r="I756">
        <f t="shared" si="88"/>
        <v>1980</v>
      </c>
      <c r="J756">
        <f t="shared" si="89"/>
        <v>2023</v>
      </c>
      <c r="K756" s="2" t="str">
        <f t="shared" si="87"/>
        <v>-</v>
      </c>
      <c r="V756">
        <v>1980</v>
      </c>
      <c r="W756">
        <v>1981</v>
      </c>
      <c r="X756">
        <v>1982</v>
      </c>
      <c r="Y756">
        <v>1983</v>
      </c>
      <c r="Z756">
        <v>1984</v>
      </c>
      <c r="AA756">
        <v>1985</v>
      </c>
      <c r="AB756">
        <v>1986</v>
      </c>
      <c r="AC756">
        <v>1987</v>
      </c>
      <c r="AD756">
        <v>1988</v>
      </c>
      <c r="AE756">
        <v>1989</v>
      </c>
      <c r="AF756">
        <v>1990</v>
      </c>
      <c r="AG756">
        <v>1991</v>
      </c>
      <c r="AH756">
        <v>1992</v>
      </c>
      <c r="AI756">
        <v>1993</v>
      </c>
      <c r="AJ756">
        <v>1994</v>
      </c>
      <c r="AK756">
        <v>1995</v>
      </c>
      <c r="AL756">
        <v>1996</v>
      </c>
      <c r="AM756">
        <v>1997</v>
      </c>
      <c r="AN756">
        <v>1998</v>
      </c>
      <c r="AO756">
        <v>1999</v>
      </c>
      <c r="AP756">
        <v>2000</v>
      </c>
      <c r="AQ756">
        <v>2001</v>
      </c>
      <c r="AR756">
        <v>2002</v>
      </c>
      <c r="AS756">
        <v>2003</v>
      </c>
      <c r="AT756">
        <v>2004</v>
      </c>
      <c r="AU756">
        <v>2005</v>
      </c>
      <c r="AV756">
        <v>2006</v>
      </c>
      <c r="AW756">
        <v>2007</v>
      </c>
      <c r="AX756">
        <v>2008</v>
      </c>
      <c r="AY756">
        <v>2009</v>
      </c>
      <c r="AZ756">
        <v>2010</v>
      </c>
      <c r="BA756">
        <v>2011</v>
      </c>
      <c r="BB756">
        <v>2012</v>
      </c>
      <c r="BC756">
        <v>2013</v>
      </c>
      <c r="BD756">
        <v>2014</v>
      </c>
      <c r="BE756">
        <v>2015</v>
      </c>
      <c r="BF756">
        <v>2016</v>
      </c>
      <c r="BG756">
        <v>2017</v>
      </c>
      <c r="BH756">
        <v>2018</v>
      </c>
      <c r="BI756">
        <v>2019</v>
      </c>
      <c r="BJ756">
        <v>2020</v>
      </c>
      <c r="BK756">
        <v>2021</v>
      </c>
      <c r="BL756">
        <v>2022</v>
      </c>
      <c r="BM756">
        <v>2023</v>
      </c>
    </row>
    <row r="757" spans="1:65" ht="15" customHeight="1" x14ac:dyDescent="0.25">
      <c r="A757" t="s">
        <v>1246</v>
      </c>
      <c r="C757" s="60"/>
      <c r="D757" t="s">
        <v>241</v>
      </c>
      <c r="E757" s="45" t="s">
        <v>242</v>
      </c>
      <c r="G757" s="45" t="s">
        <v>242</v>
      </c>
      <c r="H757" s="45" t="s">
        <v>1374</v>
      </c>
      <c r="I757">
        <f t="shared" si="88"/>
        <v>1980</v>
      </c>
      <c r="J757">
        <f t="shared" si="89"/>
        <v>2023</v>
      </c>
      <c r="K757" s="2" t="str">
        <f t="shared" si="87"/>
        <v>-</v>
      </c>
      <c r="V757">
        <v>1980</v>
      </c>
      <c r="W757">
        <v>1981</v>
      </c>
      <c r="X757">
        <v>1982</v>
      </c>
      <c r="Y757">
        <v>1983</v>
      </c>
      <c r="Z757">
        <v>1984</v>
      </c>
      <c r="AA757">
        <v>1985</v>
      </c>
      <c r="AB757">
        <v>1986</v>
      </c>
      <c r="AC757">
        <v>1987</v>
      </c>
      <c r="AD757">
        <v>1988</v>
      </c>
      <c r="AE757">
        <v>1989</v>
      </c>
      <c r="AF757">
        <v>1990</v>
      </c>
      <c r="AG757">
        <v>1991</v>
      </c>
      <c r="AH757">
        <v>1992</v>
      </c>
      <c r="AI757">
        <v>1993</v>
      </c>
      <c r="AJ757">
        <v>1994</v>
      </c>
      <c r="AK757">
        <v>1995</v>
      </c>
      <c r="AL757">
        <v>1996</v>
      </c>
      <c r="AM757">
        <v>1997</v>
      </c>
      <c r="AN757">
        <v>1998</v>
      </c>
      <c r="AO757">
        <v>1999</v>
      </c>
      <c r="AP757">
        <v>2000</v>
      </c>
      <c r="AQ757">
        <v>2001</v>
      </c>
      <c r="AR757">
        <v>2002</v>
      </c>
      <c r="AS757">
        <v>2003</v>
      </c>
      <c r="AT757">
        <v>2004</v>
      </c>
      <c r="AU757">
        <v>2005</v>
      </c>
      <c r="AV757">
        <v>2006</v>
      </c>
      <c r="AW757">
        <v>2007</v>
      </c>
      <c r="AX757">
        <v>2008</v>
      </c>
      <c r="AY757">
        <v>2009</v>
      </c>
      <c r="AZ757">
        <v>2010</v>
      </c>
      <c r="BA757">
        <v>2011</v>
      </c>
      <c r="BB757">
        <v>2012</v>
      </c>
      <c r="BC757">
        <v>2013</v>
      </c>
      <c r="BD757">
        <v>2014</v>
      </c>
      <c r="BE757">
        <v>2015</v>
      </c>
      <c r="BF757">
        <v>2016</v>
      </c>
      <c r="BG757">
        <v>2017</v>
      </c>
      <c r="BH757">
        <v>2018</v>
      </c>
      <c r="BI757">
        <v>2019</v>
      </c>
      <c r="BJ757">
        <v>2020</v>
      </c>
      <c r="BK757">
        <v>2021</v>
      </c>
      <c r="BL757">
        <v>2022</v>
      </c>
      <c r="BM757">
        <v>2023</v>
      </c>
    </row>
    <row r="758" spans="1:65" ht="15" customHeight="1" x14ac:dyDescent="0.25">
      <c r="A758" t="s">
        <v>1246</v>
      </c>
      <c r="C758" s="60"/>
      <c r="D758" t="s">
        <v>2148</v>
      </c>
      <c r="E758" s="45" t="s">
        <v>2149</v>
      </c>
      <c r="G758" s="45"/>
      <c r="H758" s="45"/>
      <c r="I758">
        <f t="shared" si="88"/>
        <v>2008</v>
      </c>
      <c r="J758">
        <f t="shared" si="89"/>
        <v>2023</v>
      </c>
      <c r="K758" s="2" t="str">
        <f t="shared" si="87"/>
        <v>-</v>
      </c>
      <c r="AX758">
        <v>2008</v>
      </c>
      <c r="AY758">
        <v>2009</v>
      </c>
      <c r="AZ758">
        <v>2010</v>
      </c>
      <c r="BA758">
        <v>2011</v>
      </c>
      <c r="BB758">
        <v>2012</v>
      </c>
      <c r="BC758">
        <v>2013</v>
      </c>
      <c r="BD758">
        <v>2014</v>
      </c>
      <c r="BE758">
        <v>2015</v>
      </c>
      <c r="BF758">
        <v>2016</v>
      </c>
      <c r="BG758">
        <v>2017</v>
      </c>
      <c r="BH758">
        <v>2018</v>
      </c>
      <c r="BI758">
        <v>2019</v>
      </c>
      <c r="BJ758">
        <v>2020</v>
      </c>
      <c r="BK758">
        <v>2021</v>
      </c>
      <c r="BL758">
        <v>2022</v>
      </c>
      <c r="BM758">
        <v>2023</v>
      </c>
    </row>
    <row r="759" spans="1:65" ht="15" customHeight="1" x14ac:dyDescent="0.25">
      <c r="A759" t="s">
        <v>1246</v>
      </c>
      <c r="C759" s="60"/>
      <c r="D759" t="s">
        <v>2150</v>
      </c>
      <c r="E759" s="45" t="s">
        <v>2151</v>
      </c>
      <c r="G759" s="45"/>
      <c r="H759" s="45"/>
      <c r="I759">
        <f t="shared" si="88"/>
        <v>2008</v>
      </c>
      <c r="J759">
        <f t="shared" si="89"/>
        <v>2023</v>
      </c>
      <c r="K759" s="2" t="str">
        <f t="shared" si="87"/>
        <v>-</v>
      </c>
      <c r="AX759">
        <v>2008</v>
      </c>
      <c r="AY759">
        <v>2009</v>
      </c>
      <c r="AZ759">
        <v>2010</v>
      </c>
      <c r="BA759">
        <v>2011</v>
      </c>
      <c r="BB759">
        <v>2012</v>
      </c>
      <c r="BC759">
        <v>2013</v>
      </c>
      <c r="BD759">
        <v>2014</v>
      </c>
      <c r="BE759">
        <v>2015</v>
      </c>
      <c r="BF759">
        <v>2016</v>
      </c>
      <c r="BG759">
        <v>2017</v>
      </c>
      <c r="BH759">
        <v>2018</v>
      </c>
      <c r="BI759">
        <v>2019</v>
      </c>
      <c r="BJ759">
        <v>2020</v>
      </c>
      <c r="BK759">
        <v>2021</v>
      </c>
      <c r="BL759">
        <v>2022</v>
      </c>
      <c r="BM759">
        <v>2023</v>
      </c>
    </row>
    <row r="760" spans="1:65" ht="15" customHeight="1" x14ac:dyDescent="0.25">
      <c r="A760" t="s">
        <v>1246</v>
      </c>
      <c r="C760" s="60"/>
      <c r="D760" t="s">
        <v>2152</v>
      </c>
      <c r="E760" s="45" t="s">
        <v>2153</v>
      </c>
      <c r="G760" s="45"/>
      <c r="H760" s="45"/>
      <c r="I760">
        <f t="shared" si="88"/>
        <v>2008</v>
      </c>
      <c r="J760">
        <f t="shared" si="89"/>
        <v>2023</v>
      </c>
      <c r="K760" s="2" t="str">
        <f t="shared" si="87"/>
        <v>-</v>
      </c>
      <c r="AX760">
        <v>2008</v>
      </c>
      <c r="AY760">
        <v>2009</v>
      </c>
      <c r="AZ760">
        <v>2010</v>
      </c>
      <c r="BA760">
        <v>2011</v>
      </c>
      <c r="BB760">
        <v>2012</v>
      </c>
      <c r="BC760">
        <v>2013</v>
      </c>
      <c r="BD760">
        <v>2014</v>
      </c>
      <c r="BE760">
        <v>2015</v>
      </c>
      <c r="BF760">
        <v>2016</v>
      </c>
      <c r="BG760">
        <v>2017</v>
      </c>
      <c r="BH760">
        <v>2018</v>
      </c>
      <c r="BI760">
        <v>2019</v>
      </c>
      <c r="BJ760">
        <v>2020</v>
      </c>
      <c r="BK760">
        <v>2021</v>
      </c>
      <c r="BL760">
        <v>2022</v>
      </c>
      <c r="BM760">
        <v>2023</v>
      </c>
    </row>
    <row r="761" spans="1:65" ht="15" customHeight="1" x14ac:dyDescent="0.25">
      <c r="A761" t="s">
        <v>1246</v>
      </c>
      <c r="C761" s="60"/>
      <c r="D761" t="s">
        <v>71</v>
      </c>
      <c r="E761" s="45" t="s">
        <v>72</v>
      </c>
      <c r="G761" s="45"/>
      <c r="H761" s="45"/>
      <c r="I761">
        <f t="shared" si="88"/>
        <v>2008</v>
      </c>
      <c r="J761">
        <f t="shared" si="89"/>
        <v>2023</v>
      </c>
      <c r="K761" s="2" t="str">
        <f t="shared" si="87"/>
        <v>-</v>
      </c>
      <c r="AX761">
        <v>2008</v>
      </c>
      <c r="AY761">
        <v>2009</v>
      </c>
      <c r="AZ761">
        <v>2010</v>
      </c>
      <c r="BA761">
        <v>2011</v>
      </c>
      <c r="BB761">
        <v>2012</v>
      </c>
      <c r="BC761">
        <v>2013</v>
      </c>
      <c r="BD761">
        <v>2014</v>
      </c>
      <c r="BE761">
        <v>2015</v>
      </c>
      <c r="BF761">
        <v>2016</v>
      </c>
      <c r="BG761">
        <v>2017</v>
      </c>
      <c r="BH761">
        <v>2018</v>
      </c>
      <c r="BI761">
        <v>2019</v>
      </c>
      <c r="BJ761">
        <v>2020</v>
      </c>
      <c r="BK761">
        <v>2021</v>
      </c>
      <c r="BL761">
        <v>2022</v>
      </c>
      <c r="BM761">
        <v>2023</v>
      </c>
    </row>
    <row r="762" spans="1:65" ht="15" customHeight="1" x14ac:dyDescent="0.25">
      <c r="A762" t="s">
        <v>1246</v>
      </c>
      <c r="C762" s="60"/>
      <c r="D762" t="s">
        <v>782</v>
      </c>
      <c r="E762" s="45" t="s">
        <v>184</v>
      </c>
      <c r="G762" s="45"/>
      <c r="H762" s="45"/>
      <c r="I762">
        <f t="shared" si="88"/>
        <v>2008</v>
      </c>
      <c r="J762">
        <f t="shared" si="89"/>
        <v>2023</v>
      </c>
      <c r="K762" s="2" t="str">
        <f t="shared" si="87"/>
        <v>-</v>
      </c>
      <c r="AX762">
        <v>2008</v>
      </c>
      <c r="AY762">
        <v>2009</v>
      </c>
      <c r="AZ762">
        <v>2010</v>
      </c>
      <c r="BA762">
        <v>2011</v>
      </c>
      <c r="BB762">
        <v>2012</v>
      </c>
      <c r="BC762">
        <v>2013</v>
      </c>
      <c r="BD762">
        <v>2014</v>
      </c>
      <c r="BE762">
        <v>2015</v>
      </c>
      <c r="BF762">
        <v>2016</v>
      </c>
      <c r="BG762">
        <v>2017</v>
      </c>
      <c r="BH762">
        <v>2018</v>
      </c>
      <c r="BI762">
        <v>2019</v>
      </c>
      <c r="BJ762">
        <v>2020</v>
      </c>
      <c r="BK762">
        <v>2021</v>
      </c>
      <c r="BL762">
        <v>2022</v>
      </c>
      <c r="BM762">
        <v>2023</v>
      </c>
    </row>
    <row r="763" spans="1:65" ht="15" customHeight="1" x14ac:dyDescent="0.25">
      <c r="A763" t="s">
        <v>1246</v>
      </c>
      <c r="C763" s="60"/>
      <c r="D763" t="s">
        <v>243</v>
      </c>
      <c r="E763" s="45" t="s">
        <v>244</v>
      </c>
      <c r="G763" s="45" t="s">
        <v>244</v>
      </c>
      <c r="H763" s="45" t="s">
        <v>1744</v>
      </c>
      <c r="I763">
        <f t="shared" si="88"/>
        <v>1980</v>
      </c>
      <c r="J763">
        <f t="shared" si="89"/>
        <v>2023</v>
      </c>
      <c r="K763" s="2" t="str">
        <f t="shared" si="87"/>
        <v>Yes</v>
      </c>
      <c r="V763">
        <v>1980</v>
      </c>
      <c r="W763">
        <v>1981</v>
      </c>
      <c r="X763">
        <v>1982</v>
      </c>
      <c r="Y763">
        <v>1983</v>
      </c>
      <c r="Z763">
        <v>1984</v>
      </c>
      <c r="AA763">
        <v>1985</v>
      </c>
      <c r="AB763">
        <v>1986</v>
      </c>
      <c r="AC763">
        <v>1987</v>
      </c>
      <c r="AD763">
        <v>1988</v>
      </c>
      <c r="AE763">
        <v>1989</v>
      </c>
      <c r="AF763">
        <v>1990</v>
      </c>
      <c r="AG763">
        <v>1991</v>
      </c>
      <c r="AH763">
        <v>1992</v>
      </c>
      <c r="AI763">
        <v>1993</v>
      </c>
      <c r="AJ763">
        <v>1994</v>
      </c>
      <c r="AK763">
        <v>1995</v>
      </c>
      <c r="AL763">
        <v>1996</v>
      </c>
      <c r="AM763">
        <v>1997</v>
      </c>
      <c r="AN763">
        <v>1998</v>
      </c>
      <c r="AO763">
        <v>1999</v>
      </c>
      <c r="AP763">
        <v>2000</v>
      </c>
      <c r="AQ763">
        <v>2001</v>
      </c>
      <c r="AR763">
        <v>2002</v>
      </c>
      <c r="AS763">
        <v>2003</v>
      </c>
      <c r="AT763">
        <v>2004</v>
      </c>
      <c r="AU763">
        <v>2005</v>
      </c>
      <c r="AV763">
        <v>2006</v>
      </c>
      <c r="AW763">
        <v>2007</v>
      </c>
      <c r="BM763">
        <v>2023</v>
      </c>
    </row>
    <row r="764" spans="1:65" ht="15" customHeight="1" x14ac:dyDescent="0.25">
      <c r="A764" t="s">
        <v>1246</v>
      </c>
      <c r="C764" s="60"/>
      <c r="D764" t="s">
        <v>2154</v>
      </c>
      <c r="E764" s="45" t="s">
        <v>2155</v>
      </c>
      <c r="G764" s="45"/>
      <c r="H764" s="45"/>
      <c r="I764">
        <f t="shared" si="88"/>
        <v>2008</v>
      </c>
      <c r="J764">
        <f t="shared" si="89"/>
        <v>2023</v>
      </c>
      <c r="K764" s="2" t="str">
        <f t="shared" si="87"/>
        <v>-</v>
      </c>
      <c r="AX764">
        <v>2008</v>
      </c>
      <c r="AY764">
        <v>2009</v>
      </c>
      <c r="AZ764">
        <v>2010</v>
      </c>
      <c r="BA764">
        <v>2011</v>
      </c>
      <c r="BB764">
        <v>2012</v>
      </c>
      <c r="BC764">
        <v>2013</v>
      </c>
      <c r="BD764">
        <v>2014</v>
      </c>
      <c r="BE764">
        <v>2015</v>
      </c>
      <c r="BF764">
        <v>2016</v>
      </c>
      <c r="BG764">
        <v>2017</v>
      </c>
      <c r="BH764">
        <v>2018</v>
      </c>
      <c r="BI764">
        <v>2019</v>
      </c>
      <c r="BJ764">
        <v>2020</v>
      </c>
      <c r="BK764">
        <v>2021</v>
      </c>
      <c r="BL764">
        <v>2022</v>
      </c>
      <c r="BM764">
        <v>2023</v>
      </c>
    </row>
    <row r="765" spans="1:65" ht="15" customHeight="1" x14ac:dyDescent="0.25">
      <c r="A765" t="s">
        <v>1246</v>
      </c>
      <c r="C765" s="60"/>
      <c r="D765" t="s">
        <v>2156</v>
      </c>
      <c r="E765" s="45" t="s">
        <v>2157</v>
      </c>
      <c r="G765" s="45"/>
      <c r="H765" s="45"/>
      <c r="I765">
        <f t="shared" si="88"/>
        <v>2008</v>
      </c>
      <c r="J765">
        <f t="shared" si="89"/>
        <v>2023</v>
      </c>
      <c r="K765" s="2" t="str">
        <f t="shared" si="87"/>
        <v>-</v>
      </c>
      <c r="AX765">
        <v>2008</v>
      </c>
      <c r="AY765">
        <v>2009</v>
      </c>
      <c r="AZ765">
        <v>2010</v>
      </c>
      <c r="BA765">
        <v>2011</v>
      </c>
      <c r="BB765">
        <v>2012</v>
      </c>
      <c r="BC765">
        <v>2013</v>
      </c>
      <c r="BD765">
        <v>2014</v>
      </c>
      <c r="BE765">
        <v>2015</v>
      </c>
      <c r="BF765">
        <v>2016</v>
      </c>
      <c r="BG765">
        <v>2017</v>
      </c>
      <c r="BH765">
        <v>2018</v>
      </c>
      <c r="BI765">
        <v>2019</v>
      </c>
      <c r="BJ765">
        <v>2020</v>
      </c>
      <c r="BK765">
        <v>2021</v>
      </c>
      <c r="BL765">
        <v>2022</v>
      </c>
      <c r="BM765">
        <v>2023</v>
      </c>
    </row>
    <row r="766" spans="1:65" ht="15" customHeight="1" x14ac:dyDescent="0.25">
      <c r="A766" t="s">
        <v>1246</v>
      </c>
      <c r="C766" s="60"/>
      <c r="D766" t="s">
        <v>245</v>
      </c>
      <c r="E766" s="45" t="s">
        <v>246</v>
      </c>
      <c r="G766" s="45" t="s">
        <v>246</v>
      </c>
      <c r="H766" s="45" t="s">
        <v>1745</v>
      </c>
      <c r="I766">
        <f t="shared" si="88"/>
        <v>1980</v>
      </c>
      <c r="J766">
        <f t="shared" si="89"/>
        <v>2007</v>
      </c>
      <c r="K766" s="2" t="str">
        <f t="shared" si="87"/>
        <v>-</v>
      </c>
      <c r="V766">
        <v>1980</v>
      </c>
      <c r="W766">
        <v>1981</v>
      </c>
      <c r="X766">
        <v>1982</v>
      </c>
      <c r="Y766">
        <v>1983</v>
      </c>
      <c r="Z766">
        <v>1984</v>
      </c>
      <c r="AA766">
        <v>1985</v>
      </c>
      <c r="AB766">
        <v>1986</v>
      </c>
      <c r="AC766">
        <v>1987</v>
      </c>
      <c r="AD766">
        <v>1988</v>
      </c>
      <c r="AE766">
        <v>1989</v>
      </c>
      <c r="AF766">
        <v>1990</v>
      </c>
      <c r="AG766">
        <v>1991</v>
      </c>
      <c r="AH766">
        <v>1992</v>
      </c>
      <c r="AI766">
        <v>1993</v>
      </c>
      <c r="AJ766">
        <v>1994</v>
      </c>
      <c r="AK766">
        <v>1995</v>
      </c>
      <c r="AL766">
        <v>1996</v>
      </c>
      <c r="AM766">
        <v>1997</v>
      </c>
      <c r="AN766">
        <v>1998</v>
      </c>
      <c r="AO766">
        <v>1999</v>
      </c>
      <c r="AP766">
        <v>2000</v>
      </c>
      <c r="AQ766">
        <v>2001</v>
      </c>
      <c r="AR766">
        <v>2002</v>
      </c>
      <c r="AS766">
        <v>2003</v>
      </c>
      <c r="AT766">
        <v>2004</v>
      </c>
      <c r="AU766">
        <v>2005</v>
      </c>
      <c r="AV766">
        <v>2006</v>
      </c>
      <c r="AW766">
        <v>2007</v>
      </c>
    </row>
    <row r="767" spans="1:65" ht="15" customHeight="1" x14ac:dyDescent="0.25">
      <c r="A767" t="s">
        <v>1246</v>
      </c>
      <c r="C767" s="60"/>
      <c r="D767" t="s">
        <v>247</v>
      </c>
      <c r="E767" s="45" t="s">
        <v>248</v>
      </c>
      <c r="G767" s="45" t="s">
        <v>248</v>
      </c>
      <c r="H767" s="45" t="s">
        <v>1746</v>
      </c>
      <c r="I767">
        <f t="shared" si="88"/>
        <v>1980</v>
      </c>
      <c r="J767">
        <f t="shared" si="89"/>
        <v>2007</v>
      </c>
      <c r="K767" s="2" t="str">
        <f t="shared" si="87"/>
        <v>-</v>
      </c>
      <c r="V767">
        <v>1980</v>
      </c>
      <c r="W767">
        <v>1981</v>
      </c>
      <c r="X767">
        <v>1982</v>
      </c>
      <c r="Y767">
        <v>1983</v>
      </c>
      <c r="Z767">
        <v>1984</v>
      </c>
      <c r="AA767">
        <v>1985</v>
      </c>
      <c r="AB767">
        <v>1986</v>
      </c>
      <c r="AC767">
        <v>1987</v>
      </c>
      <c r="AD767">
        <v>1988</v>
      </c>
      <c r="AE767">
        <v>1989</v>
      </c>
      <c r="AF767">
        <v>1990</v>
      </c>
      <c r="AG767">
        <v>1991</v>
      </c>
      <c r="AH767">
        <v>1992</v>
      </c>
      <c r="AI767">
        <v>1993</v>
      </c>
      <c r="AJ767">
        <v>1994</v>
      </c>
      <c r="AK767">
        <v>1995</v>
      </c>
      <c r="AL767">
        <v>1996</v>
      </c>
      <c r="AM767">
        <v>1997</v>
      </c>
      <c r="AN767">
        <v>1998</v>
      </c>
      <c r="AO767">
        <v>1999</v>
      </c>
      <c r="AP767">
        <v>2000</v>
      </c>
      <c r="AQ767">
        <v>2001</v>
      </c>
      <c r="AR767">
        <v>2002</v>
      </c>
      <c r="AS767">
        <v>2003</v>
      </c>
      <c r="AT767">
        <v>2004</v>
      </c>
      <c r="AU767">
        <v>2005</v>
      </c>
      <c r="AV767">
        <v>2006</v>
      </c>
      <c r="AW767">
        <v>2007</v>
      </c>
    </row>
    <row r="768" spans="1:65" ht="15" customHeight="1" x14ac:dyDescent="0.25">
      <c r="A768" t="s">
        <v>1246</v>
      </c>
      <c r="C768" s="60"/>
      <c r="D768" t="s">
        <v>2158</v>
      </c>
      <c r="E768" s="45" t="s">
        <v>2159</v>
      </c>
      <c r="G768" s="45"/>
      <c r="H768" s="45"/>
      <c r="I768">
        <f t="shared" si="88"/>
        <v>2008</v>
      </c>
      <c r="J768">
        <f t="shared" si="89"/>
        <v>2023</v>
      </c>
      <c r="K768" s="2" t="str">
        <f t="shared" si="87"/>
        <v>-</v>
      </c>
      <c r="AX768">
        <v>2008</v>
      </c>
      <c r="AY768">
        <v>2009</v>
      </c>
      <c r="AZ768">
        <v>2010</v>
      </c>
      <c r="BA768">
        <v>2011</v>
      </c>
      <c r="BB768">
        <v>2012</v>
      </c>
      <c r="BC768">
        <v>2013</v>
      </c>
      <c r="BD768">
        <v>2014</v>
      </c>
      <c r="BE768">
        <v>2015</v>
      </c>
      <c r="BF768">
        <v>2016</v>
      </c>
      <c r="BG768">
        <v>2017</v>
      </c>
      <c r="BH768">
        <v>2018</v>
      </c>
      <c r="BI768">
        <v>2019</v>
      </c>
      <c r="BJ768">
        <v>2020</v>
      </c>
      <c r="BK768">
        <v>2021</v>
      </c>
      <c r="BL768">
        <v>2022</v>
      </c>
      <c r="BM768">
        <v>2023</v>
      </c>
    </row>
    <row r="769" spans="1:65" ht="15" customHeight="1" x14ac:dyDescent="0.25">
      <c r="A769" t="s">
        <v>1246</v>
      </c>
      <c r="C769" s="60"/>
      <c r="D769" t="s">
        <v>2160</v>
      </c>
      <c r="E769" s="45" t="s">
        <v>2161</v>
      </c>
      <c r="G769" s="45"/>
      <c r="H769" s="45"/>
      <c r="I769">
        <f t="shared" si="88"/>
        <v>2008</v>
      </c>
      <c r="J769">
        <f t="shared" si="89"/>
        <v>2023</v>
      </c>
      <c r="K769" s="2" t="str">
        <f t="shared" si="87"/>
        <v>-</v>
      </c>
      <c r="AX769">
        <v>2008</v>
      </c>
      <c r="AY769">
        <v>2009</v>
      </c>
      <c r="AZ769">
        <v>2010</v>
      </c>
      <c r="BA769">
        <v>2011</v>
      </c>
      <c r="BB769">
        <v>2012</v>
      </c>
      <c r="BC769">
        <v>2013</v>
      </c>
      <c r="BD769">
        <v>2014</v>
      </c>
      <c r="BE769">
        <v>2015</v>
      </c>
      <c r="BF769">
        <v>2016</v>
      </c>
      <c r="BG769">
        <v>2017</v>
      </c>
      <c r="BH769">
        <v>2018</v>
      </c>
      <c r="BI769">
        <v>2019</v>
      </c>
      <c r="BJ769">
        <v>2020</v>
      </c>
      <c r="BK769">
        <v>2021</v>
      </c>
      <c r="BL769">
        <v>2022</v>
      </c>
      <c r="BM769">
        <v>2023</v>
      </c>
    </row>
    <row r="770" spans="1:65" ht="15" customHeight="1" x14ac:dyDescent="0.25">
      <c r="A770" t="s">
        <v>1246</v>
      </c>
      <c r="C770" s="60"/>
      <c r="D770" t="s">
        <v>249</v>
      </c>
      <c r="E770" s="45" t="s">
        <v>250</v>
      </c>
      <c r="G770" s="45" t="s">
        <v>250</v>
      </c>
      <c r="H770" s="45" t="s">
        <v>1703</v>
      </c>
      <c r="I770">
        <f t="shared" si="88"/>
        <v>1980</v>
      </c>
      <c r="J770">
        <f t="shared" si="89"/>
        <v>2007</v>
      </c>
      <c r="K770" s="2" t="str">
        <f t="shared" si="87"/>
        <v>-</v>
      </c>
      <c r="V770">
        <v>1980</v>
      </c>
      <c r="W770">
        <v>1981</v>
      </c>
      <c r="X770">
        <v>1982</v>
      </c>
      <c r="Y770">
        <v>1983</v>
      </c>
      <c r="Z770">
        <v>1984</v>
      </c>
      <c r="AA770">
        <v>1985</v>
      </c>
      <c r="AB770">
        <v>1986</v>
      </c>
      <c r="AC770">
        <v>1987</v>
      </c>
      <c r="AD770">
        <v>1988</v>
      </c>
      <c r="AE770">
        <v>1989</v>
      </c>
      <c r="AF770">
        <v>1990</v>
      </c>
      <c r="AG770">
        <v>1991</v>
      </c>
      <c r="AH770">
        <v>1992</v>
      </c>
      <c r="AI770">
        <v>1993</v>
      </c>
      <c r="AJ770">
        <v>1994</v>
      </c>
      <c r="AK770">
        <v>1995</v>
      </c>
      <c r="AL770">
        <v>1996</v>
      </c>
      <c r="AM770">
        <v>1997</v>
      </c>
      <c r="AN770">
        <v>1998</v>
      </c>
      <c r="AO770">
        <v>1999</v>
      </c>
      <c r="AP770">
        <v>2000</v>
      </c>
      <c r="AQ770">
        <v>2001</v>
      </c>
      <c r="AR770">
        <v>2002</v>
      </c>
      <c r="AS770">
        <v>2003</v>
      </c>
      <c r="AT770">
        <v>2004</v>
      </c>
      <c r="AU770">
        <v>2005</v>
      </c>
      <c r="AV770">
        <v>2006</v>
      </c>
      <c r="AW770">
        <v>2007</v>
      </c>
    </row>
    <row r="771" spans="1:65" ht="15" customHeight="1" x14ac:dyDescent="0.25">
      <c r="A771" t="s">
        <v>1246</v>
      </c>
      <c r="C771" s="60"/>
      <c r="D771" t="s">
        <v>251</v>
      </c>
      <c r="E771" s="45" t="s">
        <v>252</v>
      </c>
      <c r="G771" s="45" t="s">
        <v>1375</v>
      </c>
      <c r="H771" s="45" t="s">
        <v>1376</v>
      </c>
      <c r="I771">
        <f t="shared" si="88"/>
        <v>1980</v>
      </c>
      <c r="J771">
        <f t="shared" si="89"/>
        <v>2023</v>
      </c>
      <c r="K771" s="2" t="str">
        <f t="shared" si="87"/>
        <v>-</v>
      </c>
      <c r="V771">
        <v>1980</v>
      </c>
      <c r="W771">
        <v>1981</v>
      </c>
      <c r="X771">
        <v>1982</v>
      </c>
      <c r="Y771">
        <v>1983</v>
      </c>
      <c r="Z771">
        <v>1984</v>
      </c>
      <c r="AA771">
        <v>1985</v>
      </c>
      <c r="AB771">
        <v>1986</v>
      </c>
      <c r="AC771">
        <v>1987</v>
      </c>
      <c r="AD771">
        <v>1988</v>
      </c>
      <c r="AE771">
        <v>1989</v>
      </c>
      <c r="AF771">
        <v>1990</v>
      </c>
      <c r="AG771">
        <v>1991</v>
      </c>
      <c r="AH771">
        <v>1992</v>
      </c>
      <c r="AI771">
        <v>1993</v>
      </c>
      <c r="AJ771">
        <v>1994</v>
      </c>
      <c r="AK771">
        <v>1995</v>
      </c>
      <c r="AL771">
        <v>1996</v>
      </c>
      <c r="AM771">
        <v>1997</v>
      </c>
      <c r="AN771">
        <v>1998</v>
      </c>
      <c r="AO771">
        <v>1999</v>
      </c>
      <c r="AP771">
        <v>2000</v>
      </c>
      <c r="AQ771">
        <v>2001</v>
      </c>
      <c r="AR771">
        <v>2002</v>
      </c>
      <c r="AS771">
        <v>2003</v>
      </c>
      <c r="AT771">
        <v>2004</v>
      </c>
      <c r="AU771">
        <v>2005</v>
      </c>
      <c r="AV771">
        <v>2006</v>
      </c>
      <c r="AW771">
        <v>2007</v>
      </c>
      <c r="AX771">
        <v>2008</v>
      </c>
      <c r="AY771">
        <v>2009</v>
      </c>
      <c r="AZ771">
        <v>2010</v>
      </c>
      <c r="BA771">
        <v>2011</v>
      </c>
      <c r="BB771">
        <v>2012</v>
      </c>
      <c r="BC771">
        <v>2013</v>
      </c>
      <c r="BD771">
        <v>2014</v>
      </c>
      <c r="BE771">
        <v>2015</v>
      </c>
      <c r="BF771">
        <v>2016</v>
      </c>
      <c r="BG771">
        <v>2017</v>
      </c>
      <c r="BH771">
        <v>2018</v>
      </c>
      <c r="BI771">
        <v>2019</v>
      </c>
      <c r="BJ771">
        <v>2020</v>
      </c>
      <c r="BK771">
        <v>2021</v>
      </c>
      <c r="BL771">
        <v>2022</v>
      </c>
      <c r="BM771">
        <v>2023</v>
      </c>
    </row>
    <row r="772" spans="1:65" ht="15" customHeight="1" x14ac:dyDescent="0.25">
      <c r="A772" t="s">
        <v>1246</v>
      </c>
      <c r="C772" s="60"/>
      <c r="D772" t="s">
        <v>253</v>
      </c>
      <c r="E772" s="45" t="s">
        <v>254</v>
      </c>
      <c r="G772" s="45" t="s">
        <v>254</v>
      </c>
      <c r="H772" s="45" t="s">
        <v>1704</v>
      </c>
      <c r="I772">
        <f t="shared" si="88"/>
        <v>1980</v>
      </c>
      <c r="J772">
        <f t="shared" si="89"/>
        <v>2007</v>
      </c>
      <c r="K772" s="2" t="str">
        <f t="shared" si="87"/>
        <v>-</v>
      </c>
      <c r="V772">
        <v>1980</v>
      </c>
      <c r="W772">
        <v>1981</v>
      </c>
      <c r="X772">
        <v>1982</v>
      </c>
      <c r="Y772">
        <v>1983</v>
      </c>
      <c r="Z772">
        <v>1984</v>
      </c>
      <c r="AA772">
        <v>1985</v>
      </c>
      <c r="AB772">
        <v>1986</v>
      </c>
      <c r="AC772">
        <v>1987</v>
      </c>
      <c r="AD772">
        <v>1988</v>
      </c>
      <c r="AE772">
        <v>1989</v>
      </c>
      <c r="AF772">
        <v>1990</v>
      </c>
      <c r="AG772">
        <v>1991</v>
      </c>
      <c r="AH772">
        <v>1992</v>
      </c>
      <c r="AI772">
        <v>1993</v>
      </c>
      <c r="AJ772">
        <v>1994</v>
      </c>
      <c r="AK772">
        <v>1995</v>
      </c>
      <c r="AL772">
        <v>1996</v>
      </c>
      <c r="AM772">
        <v>1997</v>
      </c>
      <c r="AN772">
        <v>1998</v>
      </c>
      <c r="AO772">
        <v>1999</v>
      </c>
      <c r="AP772">
        <v>2000</v>
      </c>
      <c r="AQ772">
        <v>2001</v>
      </c>
      <c r="AR772">
        <v>2002</v>
      </c>
      <c r="AS772">
        <v>2003</v>
      </c>
      <c r="AT772">
        <v>2004</v>
      </c>
      <c r="AU772">
        <v>2005</v>
      </c>
      <c r="AV772">
        <v>2006</v>
      </c>
      <c r="AW772">
        <v>2007</v>
      </c>
    </row>
    <row r="773" spans="1:65" ht="15" customHeight="1" x14ac:dyDescent="0.25">
      <c r="A773" t="s">
        <v>1246</v>
      </c>
      <c r="C773" s="60"/>
      <c r="D773" t="s">
        <v>2162</v>
      </c>
      <c r="E773" s="45" t="s">
        <v>2163</v>
      </c>
      <c r="G773" s="45"/>
      <c r="H773" s="45"/>
      <c r="I773">
        <f t="shared" si="88"/>
        <v>2008</v>
      </c>
      <c r="J773">
        <f t="shared" si="89"/>
        <v>2023</v>
      </c>
      <c r="K773" s="2" t="str">
        <f t="shared" si="87"/>
        <v>-</v>
      </c>
      <c r="AX773">
        <v>2008</v>
      </c>
      <c r="AY773">
        <v>2009</v>
      </c>
      <c r="AZ773">
        <v>2010</v>
      </c>
      <c r="BA773">
        <v>2011</v>
      </c>
      <c r="BB773">
        <v>2012</v>
      </c>
      <c r="BC773">
        <v>2013</v>
      </c>
      <c r="BD773">
        <v>2014</v>
      </c>
      <c r="BE773">
        <v>2015</v>
      </c>
      <c r="BF773">
        <v>2016</v>
      </c>
      <c r="BG773">
        <v>2017</v>
      </c>
      <c r="BH773">
        <v>2018</v>
      </c>
      <c r="BI773">
        <v>2019</v>
      </c>
      <c r="BJ773">
        <v>2020</v>
      </c>
      <c r="BK773">
        <v>2021</v>
      </c>
      <c r="BL773">
        <v>2022</v>
      </c>
      <c r="BM773">
        <v>2023</v>
      </c>
    </row>
    <row r="774" spans="1:65" ht="15" customHeight="1" x14ac:dyDescent="0.25">
      <c r="A774" t="s">
        <v>1246</v>
      </c>
      <c r="C774" s="60"/>
      <c r="D774" t="s">
        <v>2164</v>
      </c>
      <c r="E774" s="45" t="s">
        <v>2165</v>
      </c>
      <c r="G774" s="45"/>
      <c r="H774" s="45"/>
      <c r="I774">
        <f t="shared" si="88"/>
        <v>2008</v>
      </c>
      <c r="J774">
        <f t="shared" si="89"/>
        <v>2023</v>
      </c>
      <c r="K774" s="2" t="str">
        <f t="shared" si="87"/>
        <v>-</v>
      </c>
      <c r="AX774">
        <v>2008</v>
      </c>
      <c r="AY774">
        <v>2009</v>
      </c>
      <c r="AZ774">
        <v>2010</v>
      </c>
      <c r="BA774">
        <v>2011</v>
      </c>
      <c r="BB774">
        <v>2012</v>
      </c>
      <c r="BC774">
        <v>2013</v>
      </c>
      <c r="BD774">
        <v>2014</v>
      </c>
      <c r="BE774">
        <v>2015</v>
      </c>
      <c r="BF774">
        <v>2016</v>
      </c>
      <c r="BG774">
        <v>2017</v>
      </c>
      <c r="BH774">
        <v>2018</v>
      </c>
      <c r="BI774">
        <v>2019</v>
      </c>
      <c r="BJ774">
        <v>2020</v>
      </c>
      <c r="BK774">
        <v>2021</v>
      </c>
      <c r="BL774">
        <v>2022</v>
      </c>
      <c r="BM774">
        <v>2023</v>
      </c>
    </row>
    <row r="775" spans="1:65" ht="15" customHeight="1" x14ac:dyDescent="0.25">
      <c r="A775" t="s">
        <v>1246</v>
      </c>
      <c r="C775" s="60"/>
      <c r="D775" t="s">
        <v>255</v>
      </c>
      <c r="E775" s="45" t="s">
        <v>256</v>
      </c>
      <c r="G775" s="45" t="s">
        <v>256</v>
      </c>
      <c r="H775" s="45" t="s">
        <v>1377</v>
      </c>
      <c r="I775">
        <f t="shared" si="88"/>
        <v>1980</v>
      </c>
      <c r="J775">
        <f t="shared" si="89"/>
        <v>2023</v>
      </c>
      <c r="K775" s="2" t="str">
        <f t="shared" si="87"/>
        <v>-</v>
      </c>
      <c r="V775">
        <v>1980</v>
      </c>
      <c r="W775">
        <v>1981</v>
      </c>
      <c r="X775">
        <v>1982</v>
      </c>
      <c r="Y775">
        <v>1983</v>
      </c>
      <c r="Z775">
        <v>1984</v>
      </c>
      <c r="AA775">
        <v>1985</v>
      </c>
      <c r="AB775">
        <v>1986</v>
      </c>
      <c r="AC775">
        <v>1987</v>
      </c>
      <c r="AD775">
        <v>1988</v>
      </c>
      <c r="AE775">
        <v>1989</v>
      </c>
      <c r="AF775">
        <v>1990</v>
      </c>
      <c r="AG775">
        <v>1991</v>
      </c>
      <c r="AH775">
        <v>1992</v>
      </c>
      <c r="AI775">
        <v>1993</v>
      </c>
      <c r="AJ775">
        <v>1994</v>
      </c>
      <c r="AK775">
        <v>1995</v>
      </c>
      <c r="AL775">
        <v>1996</v>
      </c>
      <c r="AM775">
        <v>1997</v>
      </c>
      <c r="AN775">
        <v>1998</v>
      </c>
      <c r="AO775">
        <v>1999</v>
      </c>
      <c r="AP775">
        <v>2000</v>
      </c>
      <c r="AQ775">
        <v>2001</v>
      </c>
      <c r="AR775">
        <v>2002</v>
      </c>
      <c r="AS775">
        <v>2003</v>
      </c>
      <c r="AT775">
        <v>2004</v>
      </c>
      <c r="AU775">
        <v>2005</v>
      </c>
      <c r="AV775">
        <v>2006</v>
      </c>
      <c r="AW775">
        <v>2007</v>
      </c>
      <c r="AX775">
        <v>2008</v>
      </c>
      <c r="AY775">
        <v>2009</v>
      </c>
      <c r="AZ775">
        <v>2010</v>
      </c>
      <c r="BA775">
        <v>2011</v>
      </c>
      <c r="BB775">
        <v>2012</v>
      </c>
      <c r="BC775">
        <v>2013</v>
      </c>
      <c r="BD775">
        <v>2014</v>
      </c>
      <c r="BE775">
        <v>2015</v>
      </c>
      <c r="BF775">
        <v>2016</v>
      </c>
      <c r="BG775">
        <v>2017</v>
      </c>
      <c r="BH775">
        <v>2018</v>
      </c>
      <c r="BI775">
        <v>2019</v>
      </c>
      <c r="BJ775">
        <v>2020</v>
      </c>
      <c r="BK775">
        <v>2021</v>
      </c>
      <c r="BL775">
        <v>2022</v>
      </c>
      <c r="BM775">
        <v>2023</v>
      </c>
    </row>
    <row r="776" spans="1:65" ht="15" customHeight="1" x14ac:dyDescent="0.25">
      <c r="A776" t="s">
        <v>1246</v>
      </c>
      <c r="C776" s="60"/>
      <c r="D776" t="s">
        <v>2166</v>
      </c>
      <c r="E776" s="45" t="s">
        <v>2167</v>
      </c>
      <c r="G776" s="45"/>
      <c r="H776" s="45"/>
      <c r="I776">
        <f t="shared" si="88"/>
        <v>2008</v>
      </c>
      <c r="J776">
        <f t="shared" si="89"/>
        <v>2023</v>
      </c>
      <c r="K776" s="2" t="str">
        <f t="shared" si="87"/>
        <v>-</v>
      </c>
      <c r="AX776">
        <v>2008</v>
      </c>
      <c r="AY776">
        <v>2009</v>
      </c>
      <c r="AZ776">
        <v>2010</v>
      </c>
      <c r="BA776">
        <v>2011</v>
      </c>
      <c r="BB776">
        <v>2012</v>
      </c>
      <c r="BC776">
        <v>2013</v>
      </c>
      <c r="BD776">
        <v>2014</v>
      </c>
      <c r="BE776">
        <v>2015</v>
      </c>
      <c r="BF776">
        <v>2016</v>
      </c>
      <c r="BG776">
        <v>2017</v>
      </c>
      <c r="BH776">
        <v>2018</v>
      </c>
      <c r="BI776">
        <v>2019</v>
      </c>
      <c r="BJ776">
        <v>2020</v>
      </c>
      <c r="BK776">
        <v>2021</v>
      </c>
      <c r="BL776">
        <v>2022</v>
      </c>
      <c r="BM776">
        <v>2023</v>
      </c>
    </row>
    <row r="777" spans="1:65" ht="15" customHeight="1" x14ac:dyDescent="0.25">
      <c r="A777" t="s">
        <v>1246</v>
      </c>
      <c r="C777" s="60"/>
      <c r="D777" t="s">
        <v>2168</v>
      </c>
      <c r="E777" s="45" t="s">
        <v>2169</v>
      </c>
      <c r="G777" s="45"/>
      <c r="H777" s="45"/>
      <c r="I777">
        <f t="shared" si="88"/>
        <v>2008</v>
      </c>
      <c r="J777">
        <f t="shared" si="89"/>
        <v>2023</v>
      </c>
      <c r="K777" s="2" t="str">
        <f t="shared" si="87"/>
        <v>-</v>
      </c>
      <c r="AX777">
        <v>2008</v>
      </c>
      <c r="AY777">
        <v>2009</v>
      </c>
      <c r="AZ777">
        <v>2010</v>
      </c>
      <c r="BA777">
        <v>2011</v>
      </c>
      <c r="BB777">
        <v>2012</v>
      </c>
      <c r="BC777">
        <v>2013</v>
      </c>
      <c r="BD777">
        <v>2014</v>
      </c>
      <c r="BE777">
        <v>2015</v>
      </c>
      <c r="BF777">
        <v>2016</v>
      </c>
      <c r="BG777">
        <v>2017</v>
      </c>
      <c r="BH777">
        <v>2018</v>
      </c>
      <c r="BI777">
        <v>2019</v>
      </c>
      <c r="BJ777">
        <v>2020</v>
      </c>
      <c r="BK777">
        <v>2021</v>
      </c>
      <c r="BL777">
        <v>2022</v>
      </c>
      <c r="BM777">
        <v>2023</v>
      </c>
    </row>
    <row r="778" spans="1:65" ht="15" customHeight="1" x14ac:dyDescent="0.25">
      <c r="A778" t="s">
        <v>1246</v>
      </c>
      <c r="C778" s="60"/>
      <c r="D778" t="s">
        <v>21</v>
      </c>
      <c r="E778" s="45" t="s">
        <v>12</v>
      </c>
      <c r="F778" s="7" t="s">
        <v>1303</v>
      </c>
      <c r="G778" s="45" t="s">
        <v>733</v>
      </c>
      <c r="H778" s="45" t="s">
        <v>1342</v>
      </c>
      <c r="I778">
        <f t="shared" si="88"/>
        <v>1980</v>
      </c>
      <c r="J778">
        <f t="shared" si="89"/>
        <v>2023</v>
      </c>
      <c r="K778" s="2" t="str">
        <f t="shared" si="87"/>
        <v>-</v>
      </c>
      <c r="V778">
        <v>1980</v>
      </c>
      <c r="W778">
        <v>1981</v>
      </c>
      <c r="X778">
        <v>1982</v>
      </c>
      <c r="Y778">
        <v>1983</v>
      </c>
      <c r="Z778">
        <v>1984</v>
      </c>
      <c r="AA778">
        <v>1985</v>
      </c>
      <c r="AB778">
        <v>1986</v>
      </c>
      <c r="AC778">
        <v>1987</v>
      </c>
      <c r="AD778">
        <v>1988</v>
      </c>
      <c r="AE778">
        <v>1989</v>
      </c>
      <c r="AF778">
        <v>1990</v>
      </c>
      <c r="AG778">
        <v>1991</v>
      </c>
      <c r="AH778">
        <v>1992</v>
      </c>
      <c r="AI778">
        <v>1993</v>
      </c>
      <c r="AJ778">
        <v>1994</v>
      </c>
      <c r="AK778">
        <v>1995</v>
      </c>
      <c r="AL778">
        <v>1996</v>
      </c>
      <c r="AM778">
        <v>1997</v>
      </c>
      <c r="AN778">
        <v>1998</v>
      </c>
      <c r="AO778">
        <v>1999</v>
      </c>
      <c r="AP778">
        <v>2000</v>
      </c>
      <c r="AQ778">
        <v>2001</v>
      </c>
      <c r="AR778">
        <v>2002</v>
      </c>
      <c r="AS778">
        <v>2003</v>
      </c>
      <c r="AT778">
        <v>2004</v>
      </c>
      <c r="AU778">
        <v>2005</v>
      </c>
      <c r="AV778">
        <v>2006</v>
      </c>
      <c r="AW778">
        <v>2007</v>
      </c>
      <c r="AX778">
        <v>2008</v>
      </c>
      <c r="AY778">
        <v>2009</v>
      </c>
      <c r="AZ778">
        <v>2010</v>
      </c>
      <c r="BA778">
        <v>2011</v>
      </c>
      <c r="BB778">
        <v>2012</v>
      </c>
      <c r="BC778">
        <v>2013</v>
      </c>
      <c r="BD778">
        <v>2014</v>
      </c>
      <c r="BE778">
        <v>2015</v>
      </c>
      <c r="BF778">
        <v>2016</v>
      </c>
      <c r="BG778">
        <v>2017</v>
      </c>
      <c r="BH778">
        <v>2018</v>
      </c>
      <c r="BI778">
        <v>2019</v>
      </c>
      <c r="BJ778">
        <v>2020</v>
      </c>
      <c r="BK778">
        <v>2021</v>
      </c>
      <c r="BL778">
        <v>2022</v>
      </c>
      <c r="BM778">
        <v>2023</v>
      </c>
    </row>
    <row r="779" spans="1:65" ht="15" customHeight="1" x14ac:dyDescent="0.25">
      <c r="A779" t="s">
        <v>1246</v>
      </c>
      <c r="C779" s="60"/>
      <c r="D779" t="s">
        <v>257</v>
      </c>
      <c r="E779" s="45" t="s">
        <v>258</v>
      </c>
      <c r="G779" s="45" t="s">
        <v>258</v>
      </c>
      <c r="H779" s="45" t="s">
        <v>1747</v>
      </c>
      <c r="I779">
        <f t="shared" si="88"/>
        <v>1980</v>
      </c>
      <c r="J779">
        <f t="shared" si="89"/>
        <v>2007</v>
      </c>
      <c r="K779" s="2" t="str">
        <f t="shared" ref="K779:K851" si="90">IF(J779-I779+1-COUNTA(L779:BT779)=0, "-", "Yes")</f>
        <v>-</v>
      </c>
      <c r="V779">
        <v>1980</v>
      </c>
      <c r="W779">
        <v>1981</v>
      </c>
      <c r="X779">
        <v>1982</v>
      </c>
      <c r="Y779">
        <v>1983</v>
      </c>
      <c r="Z779">
        <v>1984</v>
      </c>
      <c r="AA779">
        <v>1985</v>
      </c>
      <c r="AB779">
        <v>1986</v>
      </c>
      <c r="AC779">
        <v>1987</v>
      </c>
      <c r="AD779">
        <v>1988</v>
      </c>
      <c r="AE779">
        <v>1989</v>
      </c>
      <c r="AF779">
        <v>1990</v>
      </c>
      <c r="AG779">
        <v>1991</v>
      </c>
      <c r="AH779">
        <v>1992</v>
      </c>
      <c r="AI779">
        <v>1993</v>
      </c>
      <c r="AJ779">
        <v>1994</v>
      </c>
      <c r="AK779">
        <v>1995</v>
      </c>
      <c r="AL779">
        <v>1996</v>
      </c>
      <c r="AM779">
        <v>1997</v>
      </c>
      <c r="AN779">
        <v>1998</v>
      </c>
      <c r="AO779">
        <v>1999</v>
      </c>
      <c r="AP779">
        <v>2000</v>
      </c>
      <c r="AQ779">
        <v>2001</v>
      </c>
      <c r="AR779">
        <v>2002</v>
      </c>
      <c r="AS779">
        <v>2003</v>
      </c>
      <c r="AT779">
        <v>2004</v>
      </c>
      <c r="AU779">
        <v>2005</v>
      </c>
      <c r="AV779">
        <v>2006</v>
      </c>
      <c r="AW779">
        <v>2007</v>
      </c>
    </row>
    <row r="780" spans="1:65" ht="15" customHeight="1" x14ac:dyDescent="0.25">
      <c r="A780" t="s">
        <v>1246</v>
      </c>
      <c r="C780" s="60"/>
      <c r="D780" t="s">
        <v>2170</v>
      </c>
      <c r="E780" s="45" t="s">
        <v>2171</v>
      </c>
      <c r="G780" s="45"/>
      <c r="H780" s="45"/>
      <c r="I780">
        <f t="shared" ref="I780:I852" si="91">MIN(L780:BT780)</f>
        <v>2008</v>
      </c>
      <c r="J780">
        <f t="shared" si="89"/>
        <v>2023</v>
      </c>
      <c r="K780" s="2" t="str">
        <f t="shared" si="90"/>
        <v>-</v>
      </c>
      <c r="AX780">
        <v>2008</v>
      </c>
      <c r="AY780">
        <v>2009</v>
      </c>
      <c r="AZ780">
        <v>2010</v>
      </c>
      <c r="BA780">
        <v>2011</v>
      </c>
      <c r="BB780">
        <v>2012</v>
      </c>
      <c r="BC780">
        <v>2013</v>
      </c>
      <c r="BD780">
        <v>2014</v>
      </c>
      <c r="BE780">
        <v>2015</v>
      </c>
      <c r="BF780">
        <v>2016</v>
      </c>
      <c r="BG780">
        <v>2017</v>
      </c>
      <c r="BH780">
        <v>2018</v>
      </c>
      <c r="BI780">
        <v>2019</v>
      </c>
      <c r="BJ780">
        <v>2020</v>
      </c>
      <c r="BK780">
        <v>2021</v>
      </c>
      <c r="BL780">
        <v>2022</v>
      </c>
      <c r="BM780">
        <v>2023</v>
      </c>
    </row>
    <row r="781" spans="1:65" ht="15" customHeight="1" x14ac:dyDescent="0.25">
      <c r="A781" t="s">
        <v>1246</v>
      </c>
      <c r="C781" s="60"/>
      <c r="D781" t="s">
        <v>2172</v>
      </c>
      <c r="E781" s="45" t="s">
        <v>2173</v>
      </c>
      <c r="G781" s="45"/>
      <c r="H781" s="45"/>
      <c r="I781">
        <f t="shared" si="91"/>
        <v>2008</v>
      </c>
      <c r="J781">
        <f t="shared" si="89"/>
        <v>2023</v>
      </c>
      <c r="K781" s="2" t="str">
        <f t="shared" si="90"/>
        <v>-</v>
      </c>
      <c r="AX781">
        <v>2008</v>
      </c>
      <c r="AY781">
        <v>2009</v>
      </c>
      <c r="AZ781">
        <v>2010</v>
      </c>
      <c r="BA781">
        <v>2011</v>
      </c>
      <c r="BB781">
        <v>2012</v>
      </c>
      <c r="BC781">
        <v>2013</v>
      </c>
      <c r="BD781">
        <v>2014</v>
      </c>
      <c r="BE781">
        <v>2015</v>
      </c>
      <c r="BF781">
        <v>2016</v>
      </c>
      <c r="BG781">
        <v>2017</v>
      </c>
      <c r="BH781">
        <v>2018</v>
      </c>
      <c r="BI781">
        <v>2019</v>
      </c>
      <c r="BJ781">
        <v>2020</v>
      </c>
      <c r="BK781">
        <v>2021</v>
      </c>
      <c r="BL781">
        <v>2022</v>
      </c>
      <c r="BM781">
        <v>2023</v>
      </c>
    </row>
    <row r="782" spans="1:65" ht="15" customHeight="1" x14ac:dyDescent="0.25">
      <c r="A782" t="s">
        <v>1246</v>
      </c>
      <c r="C782" s="60"/>
      <c r="D782" t="s">
        <v>2174</v>
      </c>
      <c r="E782" s="45" t="s">
        <v>2175</v>
      </c>
      <c r="G782" s="45"/>
      <c r="H782" s="45"/>
      <c r="I782">
        <f t="shared" si="91"/>
        <v>2008</v>
      </c>
      <c r="J782">
        <f t="shared" si="89"/>
        <v>2023</v>
      </c>
      <c r="K782" s="2" t="str">
        <f t="shared" si="90"/>
        <v>-</v>
      </c>
      <c r="AX782">
        <v>2008</v>
      </c>
      <c r="AY782">
        <v>2009</v>
      </c>
      <c r="AZ782">
        <v>2010</v>
      </c>
      <c r="BA782">
        <v>2011</v>
      </c>
      <c r="BB782">
        <v>2012</v>
      </c>
      <c r="BC782">
        <v>2013</v>
      </c>
      <c r="BD782">
        <v>2014</v>
      </c>
      <c r="BE782">
        <v>2015</v>
      </c>
      <c r="BF782">
        <v>2016</v>
      </c>
      <c r="BG782">
        <v>2017</v>
      </c>
      <c r="BH782">
        <v>2018</v>
      </c>
      <c r="BI782">
        <v>2019</v>
      </c>
      <c r="BJ782">
        <v>2020</v>
      </c>
      <c r="BK782">
        <v>2021</v>
      </c>
      <c r="BL782">
        <v>2022</v>
      </c>
      <c r="BM782">
        <v>2023</v>
      </c>
    </row>
    <row r="783" spans="1:65" ht="15" customHeight="1" x14ac:dyDescent="0.25">
      <c r="A783" t="s">
        <v>1246</v>
      </c>
      <c r="C783" s="60"/>
      <c r="D783" t="s">
        <v>259</v>
      </c>
      <c r="E783" s="45" t="s">
        <v>260</v>
      </c>
      <c r="G783" s="45" t="s">
        <v>260</v>
      </c>
      <c r="H783" s="45" t="s">
        <v>1378</v>
      </c>
      <c r="I783">
        <f t="shared" si="91"/>
        <v>1980</v>
      </c>
      <c r="J783">
        <f t="shared" si="89"/>
        <v>2007</v>
      </c>
      <c r="K783" s="2" t="str">
        <f t="shared" si="90"/>
        <v>-</v>
      </c>
      <c r="V783">
        <v>1980</v>
      </c>
      <c r="W783">
        <v>1981</v>
      </c>
      <c r="X783">
        <v>1982</v>
      </c>
      <c r="Y783">
        <v>1983</v>
      </c>
      <c r="Z783">
        <v>1984</v>
      </c>
      <c r="AA783">
        <v>1985</v>
      </c>
      <c r="AB783">
        <v>1986</v>
      </c>
      <c r="AC783">
        <v>1987</v>
      </c>
      <c r="AD783">
        <v>1988</v>
      </c>
      <c r="AE783">
        <v>1989</v>
      </c>
      <c r="AF783">
        <v>1990</v>
      </c>
      <c r="AG783">
        <v>1991</v>
      </c>
      <c r="AH783">
        <v>1992</v>
      </c>
      <c r="AI783">
        <v>1993</v>
      </c>
      <c r="AJ783">
        <v>1994</v>
      </c>
      <c r="AK783">
        <v>1995</v>
      </c>
      <c r="AL783">
        <v>1996</v>
      </c>
      <c r="AM783">
        <v>1997</v>
      </c>
      <c r="AN783">
        <v>1998</v>
      </c>
      <c r="AO783">
        <v>1999</v>
      </c>
      <c r="AP783">
        <v>2000</v>
      </c>
      <c r="AQ783">
        <v>2001</v>
      </c>
      <c r="AR783">
        <v>2002</v>
      </c>
      <c r="AS783">
        <v>2003</v>
      </c>
      <c r="AT783">
        <v>2004</v>
      </c>
      <c r="AU783">
        <v>2005</v>
      </c>
      <c r="AV783">
        <v>2006</v>
      </c>
      <c r="AW783">
        <v>2007</v>
      </c>
    </row>
    <row r="784" spans="1:65" ht="15" customHeight="1" x14ac:dyDescent="0.25">
      <c r="A784" t="s">
        <v>1246</v>
      </c>
      <c r="C784" s="60"/>
      <c r="D784" t="s">
        <v>2176</v>
      </c>
      <c r="E784" s="45" t="s">
        <v>2177</v>
      </c>
      <c r="G784" s="45"/>
      <c r="H784" s="45"/>
      <c r="I784">
        <f t="shared" si="91"/>
        <v>2008</v>
      </c>
      <c r="J784">
        <f t="shared" si="89"/>
        <v>2023</v>
      </c>
      <c r="K784" s="2" t="str">
        <f t="shared" si="90"/>
        <v>-</v>
      </c>
      <c r="AX784">
        <v>2008</v>
      </c>
      <c r="AY784">
        <v>2009</v>
      </c>
      <c r="AZ784">
        <v>2010</v>
      </c>
      <c r="BA784">
        <v>2011</v>
      </c>
      <c r="BB784">
        <v>2012</v>
      </c>
      <c r="BC784">
        <v>2013</v>
      </c>
      <c r="BD784">
        <v>2014</v>
      </c>
      <c r="BE784">
        <v>2015</v>
      </c>
      <c r="BF784">
        <v>2016</v>
      </c>
      <c r="BG784">
        <v>2017</v>
      </c>
      <c r="BH784">
        <v>2018</v>
      </c>
      <c r="BI784">
        <v>2019</v>
      </c>
      <c r="BJ784">
        <v>2020</v>
      </c>
      <c r="BK784">
        <v>2021</v>
      </c>
      <c r="BL784">
        <v>2022</v>
      </c>
      <c r="BM784">
        <v>2023</v>
      </c>
    </row>
    <row r="785" spans="1:65" ht="15" customHeight="1" x14ac:dyDescent="0.25">
      <c r="A785" t="s">
        <v>1246</v>
      </c>
      <c r="C785" s="60"/>
      <c r="D785" t="s">
        <v>2178</v>
      </c>
      <c r="E785" s="45" t="s">
        <v>2179</v>
      </c>
      <c r="G785" s="45"/>
      <c r="H785" s="45"/>
      <c r="I785">
        <f t="shared" si="91"/>
        <v>2008</v>
      </c>
      <c r="J785">
        <f t="shared" si="89"/>
        <v>2023</v>
      </c>
      <c r="K785" s="2" t="str">
        <f t="shared" si="90"/>
        <v>-</v>
      </c>
      <c r="AX785">
        <v>2008</v>
      </c>
      <c r="AY785">
        <v>2009</v>
      </c>
      <c r="AZ785">
        <v>2010</v>
      </c>
      <c r="BA785">
        <v>2011</v>
      </c>
      <c r="BB785">
        <v>2012</v>
      </c>
      <c r="BC785">
        <v>2013</v>
      </c>
      <c r="BD785">
        <v>2014</v>
      </c>
      <c r="BE785">
        <v>2015</v>
      </c>
      <c r="BF785">
        <v>2016</v>
      </c>
      <c r="BG785">
        <v>2017</v>
      </c>
      <c r="BH785">
        <v>2018</v>
      </c>
      <c r="BI785">
        <v>2019</v>
      </c>
      <c r="BJ785">
        <v>2020</v>
      </c>
      <c r="BK785">
        <v>2021</v>
      </c>
      <c r="BL785">
        <v>2022</v>
      </c>
      <c r="BM785">
        <v>2023</v>
      </c>
    </row>
    <row r="786" spans="1:65" ht="15" customHeight="1" x14ac:dyDescent="0.25">
      <c r="A786" t="s">
        <v>1246</v>
      </c>
      <c r="C786" s="60"/>
      <c r="D786" t="s">
        <v>2180</v>
      </c>
      <c r="E786" s="45" t="s">
        <v>2181</v>
      </c>
      <c r="G786" s="45"/>
      <c r="H786" s="45"/>
      <c r="I786">
        <f t="shared" si="91"/>
        <v>2008</v>
      </c>
      <c r="J786">
        <f t="shared" si="89"/>
        <v>2023</v>
      </c>
      <c r="K786" s="2" t="str">
        <f t="shared" si="90"/>
        <v>-</v>
      </c>
      <c r="AX786">
        <v>2008</v>
      </c>
      <c r="AY786">
        <v>2009</v>
      </c>
      <c r="AZ786">
        <v>2010</v>
      </c>
      <c r="BA786">
        <v>2011</v>
      </c>
      <c r="BB786">
        <v>2012</v>
      </c>
      <c r="BC786">
        <v>2013</v>
      </c>
      <c r="BD786">
        <v>2014</v>
      </c>
      <c r="BE786">
        <v>2015</v>
      </c>
      <c r="BF786">
        <v>2016</v>
      </c>
      <c r="BG786">
        <v>2017</v>
      </c>
      <c r="BH786">
        <v>2018</v>
      </c>
      <c r="BI786">
        <v>2019</v>
      </c>
      <c r="BJ786">
        <v>2020</v>
      </c>
      <c r="BK786">
        <v>2021</v>
      </c>
      <c r="BL786">
        <v>2022</v>
      </c>
      <c r="BM786">
        <v>2023</v>
      </c>
    </row>
    <row r="787" spans="1:65" ht="15" customHeight="1" x14ac:dyDescent="0.25">
      <c r="A787" t="s">
        <v>1246</v>
      </c>
      <c r="C787" s="60"/>
      <c r="D787" t="s">
        <v>2182</v>
      </c>
      <c r="E787" s="45" t="s">
        <v>2183</v>
      </c>
      <c r="G787" s="45"/>
      <c r="H787" s="45"/>
      <c r="I787">
        <f t="shared" si="91"/>
        <v>2008</v>
      </c>
      <c r="J787">
        <f t="shared" si="89"/>
        <v>2023</v>
      </c>
      <c r="K787" s="2" t="str">
        <f t="shared" si="90"/>
        <v>-</v>
      </c>
      <c r="AX787">
        <v>2008</v>
      </c>
      <c r="AY787">
        <v>2009</v>
      </c>
      <c r="AZ787">
        <v>2010</v>
      </c>
      <c r="BA787">
        <v>2011</v>
      </c>
      <c r="BB787">
        <v>2012</v>
      </c>
      <c r="BC787">
        <v>2013</v>
      </c>
      <c r="BD787">
        <v>2014</v>
      </c>
      <c r="BE787">
        <v>2015</v>
      </c>
      <c r="BF787">
        <v>2016</v>
      </c>
      <c r="BG787">
        <v>2017</v>
      </c>
      <c r="BH787">
        <v>2018</v>
      </c>
      <c r="BI787">
        <v>2019</v>
      </c>
      <c r="BJ787">
        <v>2020</v>
      </c>
      <c r="BK787">
        <v>2021</v>
      </c>
      <c r="BL787">
        <v>2022</v>
      </c>
      <c r="BM787">
        <v>2023</v>
      </c>
    </row>
    <row r="788" spans="1:65" ht="15" customHeight="1" x14ac:dyDescent="0.25">
      <c r="A788" t="s">
        <v>1246</v>
      </c>
      <c r="C788" s="60"/>
      <c r="D788" t="s">
        <v>2184</v>
      </c>
      <c r="E788" s="45" t="s">
        <v>2185</v>
      </c>
      <c r="G788" s="45"/>
      <c r="H788" s="45"/>
      <c r="I788">
        <f t="shared" si="91"/>
        <v>2008</v>
      </c>
      <c r="J788">
        <f t="shared" si="89"/>
        <v>2023</v>
      </c>
      <c r="K788" s="2" t="str">
        <f t="shared" si="90"/>
        <v>-</v>
      </c>
      <c r="AX788">
        <v>2008</v>
      </c>
      <c r="AY788">
        <v>2009</v>
      </c>
      <c r="AZ788">
        <v>2010</v>
      </c>
      <c r="BA788">
        <v>2011</v>
      </c>
      <c r="BB788">
        <v>2012</v>
      </c>
      <c r="BC788">
        <v>2013</v>
      </c>
      <c r="BD788">
        <v>2014</v>
      </c>
      <c r="BE788">
        <v>2015</v>
      </c>
      <c r="BF788">
        <v>2016</v>
      </c>
      <c r="BG788">
        <v>2017</v>
      </c>
      <c r="BH788">
        <v>2018</v>
      </c>
      <c r="BI788">
        <v>2019</v>
      </c>
      <c r="BJ788">
        <v>2020</v>
      </c>
      <c r="BK788">
        <v>2021</v>
      </c>
      <c r="BL788">
        <v>2022</v>
      </c>
      <c r="BM788">
        <v>2023</v>
      </c>
    </row>
    <row r="789" spans="1:65" ht="15" customHeight="1" x14ac:dyDescent="0.25">
      <c r="A789" t="s">
        <v>1246</v>
      </c>
      <c r="C789" s="60"/>
      <c r="D789" t="s">
        <v>2186</v>
      </c>
      <c r="E789" s="45" t="s">
        <v>2187</v>
      </c>
      <c r="G789" s="45"/>
      <c r="H789" s="45"/>
      <c r="I789">
        <f t="shared" si="91"/>
        <v>2008</v>
      </c>
      <c r="J789">
        <f t="shared" si="89"/>
        <v>2023</v>
      </c>
      <c r="K789" s="2" t="str">
        <f t="shared" si="90"/>
        <v>-</v>
      </c>
      <c r="AX789">
        <v>2008</v>
      </c>
      <c r="AY789">
        <v>2009</v>
      </c>
      <c r="AZ789">
        <v>2010</v>
      </c>
      <c r="BA789">
        <v>2011</v>
      </c>
      <c r="BB789">
        <v>2012</v>
      </c>
      <c r="BC789">
        <v>2013</v>
      </c>
      <c r="BD789">
        <v>2014</v>
      </c>
      <c r="BE789">
        <v>2015</v>
      </c>
      <c r="BF789">
        <v>2016</v>
      </c>
      <c r="BG789">
        <v>2017</v>
      </c>
      <c r="BH789">
        <v>2018</v>
      </c>
      <c r="BI789">
        <v>2019</v>
      </c>
      <c r="BJ789">
        <v>2020</v>
      </c>
      <c r="BK789">
        <v>2021</v>
      </c>
      <c r="BL789">
        <v>2022</v>
      </c>
      <c r="BM789">
        <v>2023</v>
      </c>
    </row>
    <row r="790" spans="1:65" ht="15" customHeight="1" x14ac:dyDescent="0.25">
      <c r="A790" t="s">
        <v>1246</v>
      </c>
      <c r="C790" s="60"/>
      <c r="D790" t="s">
        <v>2188</v>
      </c>
      <c r="E790" s="45" t="s">
        <v>2189</v>
      </c>
      <c r="G790" s="45"/>
      <c r="H790" s="45"/>
      <c r="I790">
        <f t="shared" si="91"/>
        <v>2008</v>
      </c>
      <c r="J790">
        <f t="shared" si="89"/>
        <v>2023</v>
      </c>
      <c r="K790" s="2" t="str">
        <f t="shared" si="90"/>
        <v>-</v>
      </c>
      <c r="AX790">
        <v>2008</v>
      </c>
      <c r="AY790">
        <v>2009</v>
      </c>
      <c r="AZ790">
        <v>2010</v>
      </c>
      <c r="BA790">
        <v>2011</v>
      </c>
      <c r="BB790">
        <v>2012</v>
      </c>
      <c r="BC790">
        <v>2013</v>
      </c>
      <c r="BD790">
        <v>2014</v>
      </c>
      <c r="BE790">
        <v>2015</v>
      </c>
      <c r="BF790">
        <v>2016</v>
      </c>
      <c r="BG790">
        <v>2017</v>
      </c>
      <c r="BH790">
        <v>2018</v>
      </c>
      <c r="BI790">
        <v>2019</v>
      </c>
      <c r="BJ790">
        <v>2020</v>
      </c>
      <c r="BK790">
        <v>2021</v>
      </c>
      <c r="BL790">
        <v>2022</v>
      </c>
      <c r="BM790">
        <v>2023</v>
      </c>
    </row>
    <row r="791" spans="1:65" ht="15" customHeight="1" x14ac:dyDescent="0.25">
      <c r="A791" t="s">
        <v>1246</v>
      </c>
      <c r="C791" s="60"/>
      <c r="D791" t="s">
        <v>261</v>
      </c>
      <c r="E791" s="45" t="s">
        <v>262</v>
      </c>
      <c r="G791" s="45" t="s">
        <v>262</v>
      </c>
      <c r="H791" s="45" t="s">
        <v>1379</v>
      </c>
      <c r="I791">
        <f t="shared" si="91"/>
        <v>1980</v>
      </c>
      <c r="J791">
        <f t="shared" si="89"/>
        <v>2023</v>
      </c>
      <c r="K791" s="2" t="str">
        <f t="shared" si="90"/>
        <v>-</v>
      </c>
      <c r="V791">
        <v>1980</v>
      </c>
      <c r="W791">
        <v>1981</v>
      </c>
      <c r="X791">
        <v>1982</v>
      </c>
      <c r="Y791">
        <v>1983</v>
      </c>
      <c r="Z791">
        <v>1984</v>
      </c>
      <c r="AA791">
        <v>1985</v>
      </c>
      <c r="AB791">
        <v>1986</v>
      </c>
      <c r="AC791">
        <v>1987</v>
      </c>
      <c r="AD791">
        <v>1988</v>
      </c>
      <c r="AE791">
        <v>1989</v>
      </c>
      <c r="AF791">
        <v>1990</v>
      </c>
      <c r="AG791">
        <v>1991</v>
      </c>
      <c r="AH791">
        <v>1992</v>
      </c>
      <c r="AI791">
        <v>1993</v>
      </c>
      <c r="AJ791">
        <v>1994</v>
      </c>
      <c r="AK791">
        <v>1995</v>
      </c>
      <c r="AL791">
        <v>1996</v>
      </c>
      <c r="AM791">
        <v>1997</v>
      </c>
      <c r="AN791">
        <v>1998</v>
      </c>
      <c r="AO791">
        <v>1999</v>
      </c>
      <c r="AP791">
        <v>2000</v>
      </c>
      <c r="AQ791">
        <v>2001</v>
      </c>
      <c r="AR791">
        <v>2002</v>
      </c>
      <c r="AS791">
        <v>2003</v>
      </c>
      <c r="AT791">
        <v>2004</v>
      </c>
      <c r="AU791">
        <v>2005</v>
      </c>
      <c r="AV791">
        <v>2006</v>
      </c>
      <c r="AW791">
        <v>2007</v>
      </c>
      <c r="AX791">
        <v>2008</v>
      </c>
      <c r="AY791">
        <v>2009</v>
      </c>
      <c r="AZ791">
        <v>2010</v>
      </c>
      <c r="BA791">
        <v>2011</v>
      </c>
      <c r="BB791">
        <v>2012</v>
      </c>
      <c r="BC791">
        <v>2013</v>
      </c>
      <c r="BD791">
        <v>2014</v>
      </c>
      <c r="BE791">
        <v>2015</v>
      </c>
      <c r="BF791">
        <v>2016</v>
      </c>
      <c r="BG791">
        <v>2017</v>
      </c>
      <c r="BH791">
        <v>2018</v>
      </c>
      <c r="BI791">
        <v>2019</v>
      </c>
      <c r="BJ791">
        <v>2020</v>
      </c>
      <c r="BK791">
        <v>2021</v>
      </c>
      <c r="BL791">
        <v>2022</v>
      </c>
      <c r="BM791">
        <v>2023</v>
      </c>
    </row>
    <row r="792" spans="1:65" ht="15" customHeight="1" x14ac:dyDescent="0.25">
      <c r="A792" t="s">
        <v>1246</v>
      </c>
      <c r="C792" s="60"/>
      <c r="D792" t="s">
        <v>263</v>
      </c>
      <c r="E792" s="45" t="s">
        <v>264</v>
      </c>
      <c r="G792" s="45" t="s">
        <v>264</v>
      </c>
      <c r="H792" s="45" t="s">
        <v>1380</v>
      </c>
      <c r="I792">
        <f t="shared" si="91"/>
        <v>1980</v>
      </c>
      <c r="J792">
        <f t="shared" si="89"/>
        <v>2023</v>
      </c>
      <c r="K792" s="2" t="str">
        <f t="shared" si="90"/>
        <v>-</v>
      </c>
      <c r="V792">
        <v>1980</v>
      </c>
      <c r="W792">
        <v>1981</v>
      </c>
      <c r="X792">
        <v>1982</v>
      </c>
      <c r="Y792">
        <v>1983</v>
      </c>
      <c r="Z792">
        <v>1984</v>
      </c>
      <c r="AA792">
        <v>1985</v>
      </c>
      <c r="AB792">
        <v>1986</v>
      </c>
      <c r="AC792">
        <v>1987</v>
      </c>
      <c r="AD792">
        <v>1988</v>
      </c>
      <c r="AE792">
        <v>1989</v>
      </c>
      <c r="AF792">
        <v>1990</v>
      </c>
      <c r="AG792">
        <v>1991</v>
      </c>
      <c r="AH792">
        <v>1992</v>
      </c>
      <c r="AI792">
        <v>1993</v>
      </c>
      <c r="AJ792">
        <v>1994</v>
      </c>
      <c r="AK792">
        <v>1995</v>
      </c>
      <c r="AL792">
        <v>1996</v>
      </c>
      <c r="AM792">
        <v>1997</v>
      </c>
      <c r="AN792">
        <v>1998</v>
      </c>
      <c r="AO792">
        <v>1999</v>
      </c>
      <c r="AP792">
        <v>2000</v>
      </c>
      <c r="AQ792">
        <v>2001</v>
      </c>
      <c r="AR792">
        <v>2002</v>
      </c>
      <c r="AS792">
        <v>2003</v>
      </c>
      <c r="AT792">
        <v>2004</v>
      </c>
      <c r="AU792">
        <v>2005</v>
      </c>
      <c r="AV792">
        <v>2006</v>
      </c>
      <c r="AW792">
        <v>2007</v>
      </c>
      <c r="AX792">
        <v>2008</v>
      </c>
      <c r="AY792">
        <v>2009</v>
      </c>
      <c r="AZ792">
        <v>2010</v>
      </c>
      <c r="BA792">
        <v>2011</v>
      </c>
      <c r="BB792">
        <v>2012</v>
      </c>
      <c r="BC792">
        <v>2013</v>
      </c>
      <c r="BD792">
        <v>2014</v>
      </c>
      <c r="BE792">
        <v>2015</v>
      </c>
      <c r="BF792">
        <v>2016</v>
      </c>
      <c r="BG792">
        <v>2017</v>
      </c>
      <c r="BH792">
        <v>2018</v>
      </c>
      <c r="BI792">
        <v>2019</v>
      </c>
      <c r="BJ792">
        <v>2020</v>
      </c>
      <c r="BK792">
        <v>2021</v>
      </c>
      <c r="BL792">
        <v>2022</v>
      </c>
      <c r="BM792">
        <v>2023</v>
      </c>
    </row>
    <row r="793" spans="1:65" ht="15" customHeight="1" x14ac:dyDescent="0.25">
      <c r="A793" t="s">
        <v>1246</v>
      </c>
      <c r="C793" s="60"/>
      <c r="D793" t="s">
        <v>2190</v>
      </c>
      <c r="E793" s="45" t="s">
        <v>2191</v>
      </c>
      <c r="G793" s="45"/>
      <c r="H793" s="45"/>
      <c r="I793">
        <f t="shared" si="91"/>
        <v>2008</v>
      </c>
      <c r="J793">
        <f t="shared" si="89"/>
        <v>2023</v>
      </c>
      <c r="K793" s="2" t="str">
        <f t="shared" si="90"/>
        <v>-</v>
      </c>
      <c r="AX793">
        <v>2008</v>
      </c>
      <c r="AY793">
        <v>2009</v>
      </c>
      <c r="AZ793">
        <v>2010</v>
      </c>
      <c r="BA793">
        <v>2011</v>
      </c>
      <c r="BB793">
        <v>2012</v>
      </c>
      <c r="BC793">
        <v>2013</v>
      </c>
      <c r="BD793">
        <v>2014</v>
      </c>
      <c r="BE793">
        <v>2015</v>
      </c>
      <c r="BF793">
        <v>2016</v>
      </c>
      <c r="BG793">
        <v>2017</v>
      </c>
      <c r="BH793">
        <v>2018</v>
      </c>
      <c r="BI793">
        <v>2019</v>
      </c>
      <c r="BJ793">
        <v>2020</v>
      </c>
      <c r="BK793">
        <v>2021</v>
      </c>
      <c r="BL793">
        <v>2022</v>
      </c>
      <c r="BM793">
        <v>2023</v>
      </c>
    </row>
    <row r="794" spans="1:65" ht="15" customHeight="1" x14ac:dyDescent="0.25">
      <c r="A794" t="s">
        <v>1246</v>
      </c>
      <c r="C794" s="60"/>
      <c r="D794" t="s">
        <v>2192</v>
      </c>
      <c r="E794" s="45" t="s">
        <v>2193</v>
      </c>
      <c r="G794" s="45"/>
      <c r="H794" s="45"/>
      <c r="I794">
        <f t="shared" si="91"/>
        <v>2008</v>
      </c>
      <c r="J794">
        <f t="shared" si="89"/>
        <v>2023</v>
      </c>
      <c r="K794" s="2" t="str">
        <f t="shared" si="90"/>
        <v>-</v>
      </c>
      <c r="AX794">
        <v>2008</v>
      </c>
      <c r="AY794">
        <v>2009</v>
      </c>
      <c r="AZ794">
        <v>2010</v>
      </c>
      <c r="BA794">
        <v>2011</v>
      </c>
      <c r="BB794">
        <v>2012</v>
      </c>
      <c r="BC794">
        <v>2013</v>
      </c>
      <c r="BD794">
        <v>2014</v>
      </c>
      <c r="BE794">
        <v>2015</v>
      </c>
      <c r="BF794">
        <v>2016</v>
      </c>
      <c r="BG794">
        <v>2017</v>
      </c>
      <c r="BH794">
        <v>2018</v>
      </c>
      <c r="BI794">
        <v>2019</v>
      </c>
      <c r="BJ794">
        <v>2020</v>
      </c>
      <c r="BK794">
        <v>2021</v>
      </c>
      <c r="BL794">
        <v>2022</v>
      </c>
      <c r="BM794">
        <v>2023</v>
      </c>
    </row>
    <row r="795" spans="1:65" ht="15" customHeight="1" x14ac:dyDescent="0.25">
      <c r="A795" t="s">
        <v>1246</v>
      </c>
      <c r="C795" s="60"/>
      <c r="D795" t="s">
        <v>265</v>
      </c>
      <c r="E795" s="45" t="s">
        <v>266</v>
      </c>
      <c r="G795" s="45" t="s">
        <v>266</v>
      </c>
      <c r="H795" s="45" t="s">
        <v>1705</v>
      </c>
      <c r="I795">
        <f t="shared" si="91"/>
        <v>1980</v>
      </c>
      <c r="J795">
        <f t="shared" si="89"/>
        <v>2007</v>
      </c>
      <c r="K795" s="2" t="str">
        <f t="shared" si="90"/>
        <v>-</v>
      </c>
      <c r="V795">
        <v>1980</v>
      </c>
      <c r="W795">
        <v>1981</v>
      </c>
      <c r="X795">
        <v>1982</v>
      </c>
      <c r="Y795">
        <v>1983</v>
      </c>
      <c r="Z795">
        <v>1984</v>
      </c>
      <c r="AA795">
        <v>1985</v>
      </c>
      <c r="AB795">
        <v>1986</v>
      </c>
      <c r="AC795">
        <v>1987</v>
      </c>
      <c r="AD795">
        <v>1988</v>
      </c>
      <c r="AE795">
        <v>1989</v>
      </c>
      <c r="AF795">
        <v>1990</v>
      </c>
      <c r="AG795">
        <v>1991</v>
      </c>
      <c r="AH795">
        <v>1992</v>
      </c>
      <c r="AI795">
        <v>1993</v>
      </c>
      <c r="AJ795">
        <v>1994</v>
      </c>
      <c r="AK795">
        <v>1995</v>
      </c>
      <c r="AL795">
        <v>1996</v>
      </c>
      <c r="AM795">
        <v>1997</v>
      </c>
      <c r="AN795">
        <v>1998</v>
      </c>
      <c r="AO795">
        <v>1999</v>
      </c>
      <c r="AP795">
        <v>2000</v>
      </c>
      <c r="AQ795">
        <v>2001</v>
      </c>
      <c r="AR795">
        <v>2002</v>
      </c>
      <c r="AS795">
        <v>2003</v>
      </c>
      <c r="AT795">
        <v>2004</v>
      </c>
      <c r="AU795">
        <v>2005</v>
      </c>
      <c r="AV795">
        <v>2006</v>
      </c>
      <c r="AW795">
        <v>2007</v>
      </c>
    </row>
    <row r="796" spans="1:65" ht="15" customHeight="1" x14ac:dyDescent="0.25">
      <c r="A796" t="s">
        <v>1246</v>
      </c>
      <c r="C796" s="60"/>
      <c r="D796" t="s">
        <v>2194</v>
      </c>
      <c r="E796" s="45" t="s">
        <v>2195</v>
      </c>
      <c r="G796" s="45"/>
      <c r="H796" s="45"/>
      <c r="I796">
        <f t="shared" si="91"/>
        <v>2008</v>
      </c>
      <c r="J796">
        <f t="shared" si="89"/>
        <v>2023</v>
      </c>
      <c r="K796" s="2" t="str">
        <f t="shared" si="90"/>
        <v>-</v>
      </c>
      <c r="AX796">
        <v>2008</v>
      </c>
      <c r="AY796">
        <v>2009</v>
      </c>
      <c r="AZ796">
        <v>2010</v>
      </c>
      <c r="BA796">
        <v>2011</v>
      </c>
      <c r="BB796">
        <v>2012</v>
      </c>
      <c r="BC796">
        <v>2013</v>
      </c>
      <c r="BD796">
        <v>2014</v>
      </c>
      <c r="BE796">
        <v>2015</v>
      </c>
      <c r="BF796">
        <v>2016</v>
      </c>
      <c r="BG796">
        <v>2017</v>
      </c>
      <c r="BH796">
        <v>2018</v>
      </c>
      <c r="BI796">
        <v>2019</v>
      </c>
      <c r="BJ796">
        <v>2020</v>
      </c>
      <c r="BK796">
        <v>2021</v>
      </c>
      <c r="BL796">
        <v>2022</v>
      </c>
      <c r="BM796">
        <v>2023</v>
      </c>
    </row>
    <row r="797" spans="1:65" ht="15" customHeight="1" x14ac:dyDescent="0.25">
      <c r="A797" t="s">
        <v>1246</v>
      </c>
      <c r="C797" s="60"/>
      <c r="D797" t="s">
        <v>267</v>
      </c>
      <c r="E797" s="45" t="s">
        <v>268</v>
      </c>
      <c r="G797" s="45" t="s">
        <v>268</v>
      </c>
      <c r="H797" s="45" t="s">
        <v>1381</v>
      </c>
      <c r="I797">
        <f t="shared" si="91"/>
        <v>1980</v>
      </c>
      <c r="J797">
        <f t="shared" si="89"/>
        <v>2007</v>
      </c>
      <c r="K797" s="2" t="str">
        <f t="shared" si="90"/>
        <v>-</v>
      </c>
      <c r="V797">
        <v>1980</v>
      </c>
      <c r="W797">
        <v>1981</v>
      </c>
      <c r="X797">
        <v>1982</v>
      </c>
      <c r="Y797">
        <v>1983</v>
      </c>
      <c r="Z797">
        <v>1984</v>
      </c>
      <c r="AA797">
        <v>1985</v>
      </c>
      <c r="AB797">
        <v>1986</v>
      </c>
      <c r="AC797">
        <v>1987</v>
      </c>
      <c r="AD797">
        <v>1988</v>
      </c>
      <c r="AE797">
        <v>1989</v>
      </c>
      <c r="AF797">
        <v>1990</v>
      </c>
      <c r="AG797">
        <v>1991</v>
      </c>
      <c r="AH797">
        <v>1992</v>
      </c>
      <c r="AI797">
        <v>1993</v>
      </c>
      <c r="AJ797">
        <v>1994</v>
      </c>
      <c r="AK797">
        <v>1995</v>
      </c>
      <c r="AL797">
        <v>1996</v>
      </c>
      <c r="AM797">
        <v>1997</v>
      </c>
      <c r="AN797">
        <v>1998</v>
      </c>
      <c r="AO797">
        <v>1999</v>
      </c>
      <c r="AP797">
        <v>2000</v>
      </c>
      <c r="AQ797">
        <v>2001</v>
      </c>
      <c r="AR797">
        <v>2002</v>
      </c>
      <c r="AS797">
        <v>2003</v>
      </c>
      <c r="AT797">
        <v>2004</v>
      </c>
      <c r="AU797">
        <v>2005</v>
      </c>
      <c r="AV797">
        <v>2006</v>
      </c>
      <c r="AW797">
        <v>2007</v>
      </c>
    </row>
    <row r="798" spans="1:65" ht="15" customHeight="1" x14ac:dyDescent="0.25">
      <c r="A798" t="s">
        <v>1246</v>
      </c>
      <c r="C798" s="60"/>
      <c r="D798" t="s">
        <v>2196</v>
      </c>
      <c r="E798" s="45" t="s">
        <v>2197</v>
      </c>
      <c r="G798" s="45"/>
      <c r="H798" s="45"/>
      <c r="I798">
        <f t="shared" si="91"/>
        <v>2008</v>
      </c>
      <c r="J798">
        <f t="shared" si="89"/>
        <v>2023</v>
      </c>
      <c r="K798" s="2" t="str">
        <f t="shared" si="90"/>
        <v>-</v>
      </c>
      <c r="AX798">
        <v>2008</v>
      </c>
      <c r="AY798">
        <v>2009</v>
      </c>
      <c r="AZ798">
        <v>2010</v>
      </c>
      <c r="BA798">
        <v>2011</v>
      </c>
      <c r="BB798">
        <v>2012</v>
      </c>
      <c r="BC798">
        <v>2013</v>
      </c>
      <c r="BD798">
        <v>2014</v>
      </c>
      <c r="BE798">
        <v>2015</v>
      </c>
      <c r="BF798">
        <v>2016</v>
      </c>
      <c r="BG798">
        <v>2017</v>
      </c>
      <c r="BH798">
        <v>2018</v>
      </c>
      <c r="BI798">
        <v>2019</v>
      </c>
      <c r="BJ798">
        <v>2020</v>
      </c>
      <c r="BK798">
        <v>2021</v>
      </c>
      <c r="BL798">
        <v>2022</v>
      </c>
      <c r="BM798">
        <v>2023</v>
      </c>
    </row>
    <row r="799" spans="1:65" ht="15" customHeight="1" x14ac:dyDescent="0.25">
      <c r="A799" t="s">
        <v>1246</v>
      </c>
      <c r="C799" s="60"/>
      <c r="D799" t="s">
        <v>2198</v>
      </c>
      <c r="E799" s="45" t="s">
        <v>2199</v>
      </c>
      <c r="G799" s="45"/>
      <c r="H799" s="45"/>
      <c r="I799">
        <f t="shared" si="91"/>
        <v>2008</v>
      </c>
      <c r="J799">
        <f t="shared" si="89"/>
        <v>2023</v>
      </c>
      <c r="K799" s="2" t="str">
        <f t="shared" si="90"/>
        <v>-</v>
      </c>
      <c r="AX799">
        <v>2008</v>
      </c>
      <c r="AY799">
        <v>2009</v>
      </c>
      <c r="AZ799">
        <v>2010</v>
      </c>
      <c r="BA799">
        <v>2011</v>
      </c>
      <c r="BB799">
        <v>2012</v>
      </c>
      <c r="BC799">
        <v>2013</v>
      </c>
      <c r="BD799">
        <v>2014</v>
      </c>
      <c r="BE799">
        <v>2015</v>
      </c>
      <c r="BF799">
        <v>2016</v>
      </c>
      <c r="BG799">
        <v>2017</v>
      </c>
      <c r="BH799">
        <v>2018</v>
      </c>
      <c r="BI799">
        <v>2019</v>
      </c>
      <c r="BJ799">
        <v>2020</v>
      </c>
      <c r="BK799">
        <v>2021</v>
      </c>
      <c r="BL799">
        <v>2022</v>
      </c>
      <c r="BM799">
        <v>2023</v>
      </c>
    </row>
    <row r="800" spans="1:65" ht="15" customHeight="1" x14ac:dyDescent="0.25">
      <c r="A800" t="s">
        <v>1246</v>
      </c>
      <c r="C800" s="60"/>
      <c r="D800" t="s">
        <v>269</v>
      </c>
      <c r="E800" s="45" t="s">
        <v>270</v>
      </c>
      <c r="G800" s="45" t="s">
        <v>270</v>
      </c>
      <c r="H800" s="45" t="s">
        <v>1382</v>
      </c>
      <c r="I800">
        <f t="shared" si="91"/>
        <v>1980</v>
      </c>
      <c r="J800">
        <f t="shared" si="89"/>
        <v>2023</v>
      </c>
      <c r="K800" s="2" t="str">
        <f t="shared" si="90"/>
        <v>-</v>
      </c>
      <c r="V800">
        <v>1980</v>
      </c>
      <c r="W800">
        <v>1981</v>
      </c>
      <c r="X800">
        <v>1982</v>
      </c>
      <c r="Y800">
        <v>1983</v>
      </c>
      <c r="Z800">
        <v>1984</v>
      </c>
      <c r="AA800">
        <v>1985</v>
      </c>
      <c r="AB800">
        <v>1986</v>
      </c>
      <c r="AC800">
        <v>1987</v>
      </c>
      <c r="AD800">
        <v>1988</v>
      </c>
      <c r="AE800">
        <v>1989</v>
      </c>
      <c r="AF800">
        <v>1990</v>
      </c>
      <c r="AG800">
        <v>1991</v>
      </c>
      <c r="AH800">
        <v>1992</v>
      </c>
      <c r="AI800">
        <v>1993</v>
      </c>
      <c r="AJ800">
        <v>1994</v>
      </c>
      <c r="AK800">
        <v>1995</v>
      </c>
      <c r="AL800">
        <v>1996</v>
      </c>
      <c r="AM800">
        <v>1997</v>
      </c>
      <c r="AN800">
        <v>1998</v>
      </c>
      <c r="AO800">
        <v>1999</v>
      </c>
      <c r="AP800">
        <v>2000</v>
      </c>
      <c r="AQ800">
        <v>2001</v>
      </c>
      <c r="AR800">
        <v>2002</v>
      </c>
      <c r="AS800">
        <v>2003</v>
      </c>
      <c r="AT800">
        <v>2004</v>
      </c>
      <c r="AU800">
        <v>2005</v>
      </c>
      <c r="AV800">
        <v>2006</v>
      </c>
      <c r="AW800">
        <v>2007</v>
      </c>
      <c r="AX800">
        <v>2008</v>
      </c>
      <c r="AY800">
        <v>2009</v>
      </c>
      <c r="AZ800">
        <v>2010</v>
      </c>
      <c r="BA800">
        <v>2011</v>
      </c>
      <c r="BB800">
        <v>2012</v>
      </c>
      <c r="BC800">
        <v>2013</v>
      </c>
      <c r="BD800">
        <v>2014</v>
      </c>
      <c r="BE800">
        <v>2015</v>
      </c>
      <c r="BF800">
        <v>2016</v>
      </c>
      <c r="BG800">
        <v>2017</v>
      </c>
      <c r="BH800">
        <v>2018</v>
      </c>
      <c r="BI800">
        <v>2019</v>
      </c>
      <c r="BJ800">
        <v>2020</v>
      </c>
      <c r="BK800">
        <v>2021</v>
      </c>
      <c r="BL800">
        <v>2022</v>
      </c>
      <c r="BM800">
        <v>2023</v>
      </c>
    </row>
    <row r="801" spans="1:65" ht="15" customHeight="1" x14ac:dyDescent="0.25">
      <c r="A801" t="s">
        <v>1246</v>
      </c>
      <c r="C801" s="60"/>
      <c r="D801" t="s">
        <v>2200</v>
      </c>
      <c r="E801" s="45" t="s">
        <v>2201</v>
      </c>
      <c r="G801" s="45"/>
      <c r="H801" s="45"/>
      <c r="I801">
        <f t="shared" si="91"/>
        <v>2008</v>
      </c>
      <c r="J801">
        <f t="shared" si="89"/>
        <v>2023</v>
      </c>
      <c r="K801" s="2" t="str">
        <f t="shared" si="90"/>
        <v>-</v>
      </c>
      <c r="AX801">
        <v>2008</v>
      </c>
      <c r="AY801">
        <v>2009</v>
      </c>
      <c r="AZ801">
        <v>2010</v>
      </c>
      <c r="BA801">
        <v>2011</v>
      </c>
      <c r="BB801">
        <v>2012</v>
      </c>
      <c r="BC801">
        <v>2013</v>
      </c>
      <c r="BD801">
        <v>2014</v>
      </c>
      <c r="BE801">
        <v>2015</v>
      </c>
      <c r="BF801">
        <v>2016</v>
      </c>
      <c r="BG801">
        <v>2017</v>
      </c>
      <c r="BH801">
        <v>2018</v>
      </c>
      <c r="BI801">
        <v>2019</v>
      </c>
      <c r="BJ801">
        <v>2020</v>
      </c>
      <c r="BK801">
        <v>2021</v>
      </c>
      <c r="BL801">
        <v>2022</v>
      </c>
      <c r="BM801">
        <v>2023</v>
      </c>
    </row>
    <row r="802" spans="1:65" ht="15" customHeight="1" x14ac:dyDescent="0.25">
      <c r="A802" t="s">
        <v>1246</v>
      </c>
      <c r="C802" s="60"/>
      <c r="D802" t="s">
        <v>2202</v>
      </c>
      <c r="E802" s="45" t="s">
        <v>2203</v>
      </c>
      <c r="G802" s="45"/>
      <c r="H802" s="45"/>
      <c r="I802">
        <f t="shared" si="91"/>
        <v>2008</v>
      </c>
      <c r="J802">
        <f t="shared" si="89"/>
        <v>2023</v>
      </c>
      <c r="K802" s="2" t="str">
        <f t="shared" si="90"/>
        <v>-</v>
      </c>
      <c r="AX802">
        <v>2008</v>
      </c>
      <c r="AY802">
        <v>2009</v>
      </c>
      <c r="AZ802">
        <v>2010</v>
      </c>
      <c r="BA802">
        <v>2011</v>
      </c>
      <c r="BB802">
        <v>2012</v>
      </c>
      <c r="BC802">
        <v>2013</v>
      </c>
      <c r="BD802">
        <v>2014</v>
      </c>
      <c r="BE802">
        <v>2015</v>
      </c>
      <c r="BF802">
        <v>2016</v>
      </c>
      <c r="BG802">
        <v>2017</v>
      </c>
      <c r="BH802">
        <v>2018</v>
      </c>
      <c r="BI802">
        <v>2019</v>
      </c>
      <c r="BJ802">
        <v>2020</v>
      </c>
      <c r="BK802">
        <v>2021</v>
      </c>
      <c r="BL802">
        <v>2022</v>
      </c>
      <c r="BM802">
        <v>2023</v>
      </c>
    </row>
    <row r="803" spans="1:65" ht="15" customHeight="1" x14ac:dyDescent="0.25">
      <c r="A803" t="s">
        <v>1246</v>
      </c>
      <c r="C803" s="60"/>
      <c r="D803" t="s">
        <v>271</v>
      </c>
      <c r="E803" s="45" t="s">
        <v>272</v>
      </c>
      <c r="G803" s="45" t="s">
        <v>272</v>
      </c>
      <c r="H803" s="45" t="s">
        <v>1748</v>
      </c>
      <c r="I803">
        <f t="shared" si="91"/>
        <v>1980</v>
      </c>
      <c r="J803">
        <f t="shared" si="89"/>
        <v>2007</v>
      </c>
      <c r="K803" s="2" t="str">
        <f t="shared" si="90"/>
        <v>-</v>
      </c>
      <c r="V803">
        <v>1980</v>
      </c>
      <c r="W803">
        <v>1981</v>
      </c>
      <c r="X803">
        <v>1982</v>
      </c>
      <c r="Y803">
        <v>1983</v>
      </c>
      <c r="Z803">
        <v>1984</v>
      </c>
      <c r="AA803">
        <v>1985</v>
      </c>
      <c r="AB803">
        <v>1986</v>
      </c>
      <c r="AC803">
        <v>1987</v>
      </c>
      <c r="AD803">
        <v>1988</v>
      </c>
      <c r="AE803">
        <v>1989</v>
      </c>
      <c r="AF803">
        <v>1990</v>
      </c>
      <c r="AG803">
        <v>1991</v>
      </c>
      <c r="AH803">
        <v>1992</v>
      </c>
      <c r="AI803">
        <v>1993</v>
      </c>
      <c r="AJ803">
        <v>1994</v>
      </c>
      <c r="AK803">
        <v>1995</v>
      </c>
      <c r="AL803">
        <v>1996</v>
      </c>
      <c r="AM803">
        <v>1997</v>
      </c>
      <c r="AN803">
        <v>1998</v>
      </c>
      <c r="AO803">
        <v>1999</v>
      </c>
      <c r="AP803">
        <v>2000</v>
      </c>
      <c r="AQ803">
        <v>2001</v>
      </c>
      <c r="AR803">
        <v>2002</v>
      </c>
      <c r="AS803">
        <v>2003</v>
      </c>
      <c r="AT803">
        <v>2004</v>
      </c>
      <c r="AU803">
        <v>2005</v>
      </c>
      <c r="AV803">
        <v>2006</v>
      </c>
      <c r="AW803">
        <v>2007</v>
      </c>
    </row>
    <row r="804" spans="1:65" ht="15" customHeight="1" x14ac:dyDescent="0.25">
      <c r="A804" t="s">
        <v>1246</v>
      </c>
      <c r="C804" s="60"/>
      <c r="D804" t="s">
        <v>2204</v>
      </c>
      <c r="E804" s="45" t="s">
        <v>2205</v>
      </c>
      <c r="G804" s="45"/>
      <c r="H804" s="45"/>
      <c r="I804">
        <f t="shared" si="91"/>
        <v>2008</v>
      </c>
      <c r="J804">
        <f t="shared" ref="J804:J884" si="92">MAX(L804:BT804)</f>
        <v>2023</v>
      </c>
      <c r="K804" s="2" t="str">
        <f t="shared" si="90"/>
        <v>-</v>
      </c>
      <c r="AX804">
        <v>2008</v>
      </c>
      <c r="AY804">
        <v>2009</v>
      </c>
      <c r="AZ804">
        <v>2010</v>
      </c>
      <c r="BA804">
        <v>2011</v>
      </c>
      <c r="BB804">
        <v>2012</v>
      </c>
      <c r="BC804">
        <v>2013</v>
      </c>
      <c r="BD804">
        <v>2014</v>
      </c>
      <c r="BE804">
        <v>2015</v>
      </c>
      <c r="BF804">
        <v>2016</v>
      </c>
      <c r="BG804">
        <v>2017</v>
      </c>
      <c r="BH804">
        <v>2018</v>
      </c>
      <c r="BI804">
        <v>2019</v>
      </c>
      <c r="BJ804">
        <v>2020</v>
      </c>
      <c r="BK804">
        <v>2021</v>
      </c>
      <c r="BL804">
        <v>2022</v>
      </c>
      <c r="BM804">
        <v>2023</v>
      </c>
    </row>
    <row r="805" spans="1:65" ht="15" customHeight="1" x14ac:dyDescent="0.25">
      <c r="A805" t="s">
        <v>1246</v>
      </c>
      <c r="C805" s="60"/>
      <c r="D805" t="s">
        <v>2206</v>
      </c>
      <c r="E805" s="45" t="s">
        <v>2207</v>
      </c>
      <c r="G805" s="45"/>
      <c r="H805" s="45"/>
      <c r="I805">
        <f t="shared" si="91"/>
        <v>2008</v>
      </c>
      <c r="J805">
        <f t="shared" si="92"/>
        <v>2023</v>
      </c>
      <c r="K805" s="2" t="str">
        <f t="shared" si="90"/>
        <v>-</v>
      </c>
      <c r="AX805">
        <v>2008</v>
      </c>
      <c r="AY805">
        <v>2009</v>
      </c>
      <c r="AZ805">
        <v>2010</v>
      </c>
      <c r="BA805">
        <v>2011</v>
      </c>
      <c r="BB805">
        <v>2012</v>
      </c>
      <c r="BC805">
        <v>2013</v>
      </c>
      <c r="BD805">
        <v>2014</v>
      </c>
      <c r="BE805">
        <v>2015</v>
      </c>
      <c r="BF805">
        <v>2016</v>
      </c>
      <c r="BG805">
        <v>2017</v>
      </c>
      <c r="BH805">
        <v>2018</v>
      </c>
      <c r="BI805">
        <v>2019</v>
      </c>
      <c r="BJ805">
        <v>2020</v>
      </c>
      <c r="BK805">
        <v>2021</v>
      </c>
      <c r="BL805">
        <v>2022</v>
      </c>
      <c r="BM805">
        <v>2023</v>
      </c>
    </row>
    <row r="806" spans="1:65" ht="15" customHeight="1" x14ac:dyDescent="0.25">
      <c r="C806" s="63"/>
      <c r="E806" s="45"/>
      <c r="G806" s="45"/>
      <c r="H806" s="45"/>
    </row>
    <row r="807" spans="1:65" ht="15" customHeight="1" x14ac:dyDescent="0.25">
      <c r="A807" t="s">
        <v>1247</v>
      </c>
      <c r="B807" s="1" t="str">
        <f>A807&amp;MIN(I807:I936)&amp;"(-"&amp;MAX(J807:J936)&amp;")"</f>
        <v>IDAS1980(-2023)</v>
      </c>
      <c r="C807" s="60"/>
      <c r="D807" t="s">
        <v>273</v>
      </c>
      <c r="E807" s="45" t="s">
        <v>274</v>
      </c>
      <c r="G807" s="45" t="s">
        <v>274</v>
      </c>
      <c r="H807" s="45" t="s">
        <v>1756</v>
      </c>
      <c r="I807">
        <f t="shared" si="91"/>
        <v>1980</v>
      </c>
      <c r="J807">
        <f t="shared" si="92"/>
        <v>2023</v>
      </c>
      <c r="K807" s="2" t="str">
        <f t="shared" si="90"/>
        <v>-</v>
      </c>
      <c r="V807">
        <v>1980</v>
      </c>
      <c r="W807">
        <v>1981</v>
      </c>
      <c r="X807">
        <v>1982</v>
      </c>
      <c r="Y807">
        <v>1983</v>
      </c>
      <c r="Z807">
        <v>1984</v>
      </c>
      <c r="AA807">
        <v>1985</v>
      </c>
      <c r="AB807">
        <v>1986</v>
      </c>
      <c r="AC807">
        <v>1987</v>
      </c>
      <c r="AD807">
        <v>1988</v>
      </c>
      <c r="AE807">
        <v>1989</v>
      </c>
      <c r="AF807">
        <v>1990</v>
      </c>
      <c r="AG807">
        <v>1991</v>
      </c>
      <c r="AH807">
        <v>1992</v>
      </c>
      <c r="AI807">
        <v>1993</v>
      </c>
      <c r="AJ807">
        <v>1994</v>
      </c>
      <c r="AK807">
        <v>1995</v>
      </c>
      <c r="AL807">
        <v>1996</v>
      </c>
      <c r="AM807">
        <v>1997</v>
      </c>
      <c r="AN807">
        <v>1998</v>
      </c>
      <c r="AO807">
        <v>1999</v>
      </c>
      <c r="AP807">
        <v>2000</v>
      </c>
      <c r="AQ807">
        <v>2001</v>
      </c>
      <c r="AR807">
        <v>2002</v>
      </c>
      <c r="AS807">
        <v>2003</v>
      </c>
      <c r="AT807">
        <v>2004</v>
      </c>
      <c r="AU807">
        <v>2005</v>
      </c>
      <c r="AV807">
        <v>2006</v>
      </c>
      <c r="AW807">
        <v>2007</v>
      </c>
      <c r="AX807">
        <v>2008</v>
      </c>
      <c r="AY807">
        <v>2009</v>
      </c>
      <c r="AZ807">
        <v>2010</v>
      </c>
      <c r="BA807">
        <v>2011</v>
      </c>
      <c r="BB807">
        <v>2012</v>
      </c>
      <c r="BC807">
        <v>2013</v>
      </c>
      <c r="BD807">
        <v>2014</v>
      </c>
      <c r="BE807">
        <v>2015</v>
      </c>
      <c r="BF807">
        <v>2016</v>
      </c>
      <c r="BG807">
        <v>2017</v>
      </c>
      <c r="BH807">
        <v>2018</v>
      </c>
      <c r="BI807">
        <v>2019</v>
      </c>
      <c r="BJ807">
        <v>2020</v>
      </c>
      <c r="BK807">
        <v>2021</v>
      </c>
      <c r="BL807">
        <v>2022</v>
      </c>
      <c r="BM807">
        <v>2023</v>
      </c>
    </row>
    <row r="808" spans="1:65" ht="15" customHeight="1" x14ac:dyDescent="0.25">
      <c r="A808" t="s">
        <v>1247</v>
      </c>
      <c r="C808" s="60"/>
      <c r="D808" t="s">
        <v>1064</v>
      </c>
      <c r="E808" s="45" t="s">
        <v>1065</v>
      </c>
      <c r="F808" s="7" t="s">
        <v>1303</v>
      </c>
      <c r="G808" s="45"/>
      <c r="H808" s="45"/>
      <c r="I808">
        <f t="shared" si="91"/>
        <v>1980</v>
      </c>
      <c r="J808">
        <f t="shared" si="92"/>
        <v>2007</v>
      </c>
      <c r="K808" s="2" t="str">
        <f t="shared" si="90"/>
        <v>-</v>
      </c>
      <c r="V808">
        <v>1980</v>
      </c>
      <c r="W808">
        <v>1981</v>
      </c>
      <c r="X808">
        <v>1982</v>
      </c>
      <c r="Y808">
        <v>1983</v>
      </c>
      <c r="Z808">
        <v>1984</v>
      </c>
      <c r="AA808">
        <v>1985</v>
      </c>
      <c r="AB808">
        <v>1986</v>
      </c>
      <c r="AC808">
        <v>1987</v>
      </c>
      <c r="AD808">
        <v>1988</v>
      </c>
      <c r="AE808">
        <v>1989</v>
      </c>
      <c r="AF808">
        <v>1990</v>
      </c>
      <c r="AG808">
        <v>1991</v>
      </c>
      <c r="AH808">
        <v>1992</v>
      </c>
      <c r="AI808">
        <v>1993</v>
      </c>
      <c r="AJ808">
        <v>1994</v>
      </c>
      <c r="AK808">
        <v>1995</v>
      </c>
      <c r="AL808">
        <v>1996</v>
      </c>
      <c r="AM808">
        <v>1997</v>
      </c>
      <c r="AN808">
        <v>1998</v>
      </c>
      <c r="AO808">
        <v>1999</v>
      </c>
      <c r="AP808">
        <v>2000</v>
      </c>
      <c r="AQ808">
        <v>2001</v>
      </c>
      <c r="AR808">
        <v>2002</v>
      </c>
      <c r="AS808">
        <v>2003</v>
      </c>
      <c r="AT808">
        <v>2004</v>
      </c>
      <c r="AU808">
        <v>2005</v>
      </c>
      <c r="AV808">
        <v>2006</v>
      </c>
      <c r="AW808">
        <v>2007</v>
      </c>
    </row>
    <row r="809" spans="1:65" ht="15" customHeight="1" x14ac:dyDescent="0.25">
      <c r="A809" t="s">
        <v>1247</v>
      </c>
      <c r="C809" s="60"/>
      <c r="D809" t="s">
        <v>3274</v>
      </c>
      <c r="E809" s="45" t="s">
        <v>3282</v>
      </c>
      <c r="F809" s="7"/>
      <c r="G809" s="45"/>
      <c r="H809" s="45"/>
      <c r="I809">
        <f>MIN(L809:BT809)</f>
        <v>2022</v>
      </c>
      <c r="J809">
        <f>MAX(L809:BT809)</f>
        <v>2023</v>
      </c>
      <c r="K809" s="2" t="str">
        <f>IF(J809-I809+1-COUNTA(L809:BT809)=0, "-", "Yes")</f>
        <v>-</v>
      </c>
      <c r="BL809">
        <v>2022</v>
      </c>
      <c r="BM809">
        <v>2023</v>
      </c>
    </row>
    <row r="810" spans="1:65" ht="15" customHeight="1" x14ac:dyDescent="0.25">
      <c r="A810" t="s">
        <v>1247</v>
      </c>
      <c r="C810" s="60"/>
      <c r="D810" t="s">
        <v>2208</v>
      </c>
      <c r="E810" s="45" t="s">
        <v>2209</v>
      </c>
      <c r="F810" s="7"/>
      <c r="G810" s="45"/>
      <c r="H810" s="45"/>
      <c r="I810">
        <f t="shared" si="91"/>
        <v>2008</v>
      </c>
      <c r="J810">
        <f t="shared" si="92"/>
        <v>2023</v>
      </c>
      <c r="K810" s="2" t="str">
        <f t="shared" si="90"/>
        <v>-</v>
      </c>
      <c r="AX810">
        <v>2008</v>
      </c>
      <c r="AY810">
        <v>2009</v>
      </c>
      <c r="AZ810">
        <v>2010</v>
      </c>
      <c r="BA810">
        <v>2011</v>
      </c>
      <c r="BB810">
        <v>2012</v>
      </c>
      <c r="BC810">
        <v>2013</v>
      </c>
      <c r="BD810">
        <v>2014</v>
      </c>
      <c r="BE810">
        <v>2015</v>
      </c>
      <c r="BF810">
        <v>2016</v>
      </c>
      <c r="BG810">
        <v>2017</v>
      </c>
      <c r="BH810">
        <v>2018</v>
      </c>
      <c r="BI810">
        <v>2019</v>
      </c>
      <c r="BJ810">
        <v>2020</v>
      </c>
      <c r="BK810">
        <v>2021</v>
      </c>
      <c r="BL810">
        <v>2022</v>
      </c>
      <c r="BM810">
        <v>2023</v>
      </c>
    </row>
    <row r="811" spans="1:65" ht="15" customHeight="1" x14ac:dyDescent="0.25">
      <c r="A811" t="s">
        <v>1247</v>
      </c>
      <c r="C811" s="60"/>
      <c r="D811" t="s">
        <v>2210</v>
      </c>
      <c r="E811" s="45" t="s">
        <v>2211</v>
      </c>
      <c r="F811" s="7"/>
      <c r="G811" s="45"/>
      <c r="H811" s="45"/>
      <c r="I811">
        <f t="shared" si="91"/>
        <v>2008</v>
      </c>
      <c r="J811">
        <f t="shared" si="92"/>
        <v>2023</v>
      </c>
      <c r="K811" s="2" t="str">
        <f t="shared" si="90"/>
        <v>-</v>
      </c>
      <c r="AX811">
        <v>2008</v>
      </c>
      <c r="AY811">
        <v>2009</v>
      </c>
      <c r="AZ811">
        <v>2010</v>
      </c>
      <c r="BA811">
        <v>2011</v>
      </c>
      <c r="BB811">
        <v>2012</v>
      </c>
      <c r="BC811">
        <v>2013</v>
      </c>
      <c r="BD811">
        <v>2014</v>
      </c>
      <c r="BE811">
        <v>2015</v>
      </c>
      <c r="BF811">
        <v>2016</v>
      </c>
      <c r="BG811">
        <v>2017</v>
      </c>
      <c r="BH811">
        <v>2018</v>
      </c>
      <c r="BI811">
        <v>2019</v>
      </c>
      <c r="BJ811">
        <v>2020</v>
      </c>
      <c r="BK811">
        <v>2021</v>
      </c>
      <c r="BL811">
        <v>2022</v>
      </c>
      <c r="BM811">
        <v>2023</v>
      </c>
    </row>
    <row r="812" spans="1:65" ht="15" customHeight="1" x14ac:dyDescent="0.25">
      <c r="A812" t="s">
        <v>1247</v>
      </c>
      <c r="C812" s="60"/>
      <c r="D812" t="s">
        <v>2212</v>
      </c>
      <c r="E812" s="45" t="s">
        <v>2213</v>
      </c>
      <c r="F812" s="7"/>
      <c r="G812" s="45"/>
      <c r="H812" s="45"/>
      <c r="I812">
        <f t="shared" si="91"/>
        <v>2008</v>
      </c>
      <c r="J812">
        <f t="shared" si="92"/>
        <v>2023</v>
      </c>
      <c r="K812" s="2" t="str">
        <f t="shared" si="90"/>
        <v>-</v>
      </c>
      <c r="AX812">
        <v>2008</v>
      </c>
      <c r="AY812">
        <v>2009</v>
      </c>
      <c r="AZ812">
        <v>2010</v>
      </c>
      <c r="BA812">
        <v>2011</v>
      </c>
      <c r="BB812">
        <v>2012</v>
      </c>
      <c r="BC812">
        <v>2013</v>
      </c>
      <c r="BD812">
        <v>2014</v>
      </c>
      <c r="BE812">
        <v>2015</v>
      </c>
      <c r="BF812">
        <v>2016</v>
      </c>
      <c r="BG812">
        <v>2017</v>
      </c>
      <c r="BH812">
        <v>2018</v>
      </c>
      <c r="BI812">
        <v>2019</v>
      </c>
      <c r="BJ812">
        <v>2020</v>
      </c>
      <c r="BK812">
        <v>2021</v>
      </c>
      <c r="BL812">
        <v>2022</v>
      </c>
      <c r="BM812">
        <v>2023</v>
      </c>
    </row>
    <row r="813" spans="1:65" ht="15" customHeight="1" x14ac:dyDescent="0.25">
      <c r="A813" t="s">
        <v>1247</v>
      </c>
      <c r="C813" s="60"/>
      <c r="D813" t="s">
        <v>2214</v>
      </c>
      <c r="E813" s="45" t="s">
        <v>2215</v>
      </c>
      <c r="F813" s="7"/>
      <c r="G813" s="45"/>
      <c r="H813" s="45"/>
      <c r="I813">
        <f t="shared" si="91"/>
        <v>2008</v>
      </c>
      <c r="J813">
        <f t="shared" si="92"/>
        <v>2023</v>
      </c>
      <c r="K813" s="2" t="str">
        <f t="shared" si="90"/>
        <v>-</v>
      </c>
      <c r="AX813">
        <v>2008</v>
      </c>
      <c r="AY813">
        <v>2009</v>
      </c>
      <c r="AZ813">
        <v>2010</v>
      </c>
      <c r="BA813">
        <v>2011</v>
      </c>
      <c r="BB813">
        <v>2012</v>
      </c>
      <c r="BC813">
        <v>2013</v>
      </c>
      <c r="BD813">
        <v>2014</v>
      </c>
      <c r="BE813">
        <v>2015</v>
      </c>
      <c r="BF813">
        <v>2016</v>
      </c>
      <c r="BG813">
        <v>2017</v>
      </c>
      <c r="BH813">
        <v>2018</v>
      </c>
      <c r="BI813">
        <v>2019</v>
      </c>
      <c r="BJ813">
        <v>2020</v>
      </c>
      <c r="BK813">
        <v>2021</v>
      </c>
      <c r="BL813">
        <v>2022</v>
      </c>
      <c r="BM813">
        <v>2023</v>
      </c>
    </row>
    <row r="814" spans="1:65" ht="15" customHeight="1" x14ac:dyDescent="0.25">
      <c r="A814" t="s">
        <v>1247</v>
      </c>
      <c r="C814" s="60"/>
      <c r="D814" t="s">
        <v>2216</v>
      </c>
      <c r="E814" s="45" t="s">
        <v>2217</v>
      </c>
      <c r="F814" s="7"/>
      <c r="G814" s="45"/>
      <c r="H814" s="45"/>
      <c r="I814">
        <f t="shared" si="91"/>
        <v>2008</v>
      </c>
      <c r="J814">
        <f t="shared" si="92"/>
        <v>2023</v>
      </c>
      <c r="K814" s="2" t="str">
        <f t="shared" si="90"/>
        <v>-</v>
      </c>
      <c r="AX814">
        <v>2008</v>
      </c>
      <c r="AY814">
        <v>2009</v>
      </c>
      <c r="AZ814">
        <v>2010</v>
      </c>
      <c r="BA814">
        <v>2011</v>
      </c>
      <c r="BB814">
        <v>2012</v>
      </c>
      <c r="BC814">
        <v>2013</v>
      </c>
      <c r="BD814">
        <v>2014</v>
      </c>
      <c r="BE814">
        <v>2015</v>
      </c>
      <c r="BF814">
        <v>2016</v>
      </c>
      <c r="BG814">
        <v>2017</v>
      </c>
      <c r="BH814">
        <v>2018</v>
      </c>
      <c r="BI814">
        <v>2019</v>
      </c>
      <c r="BJ814">
        <v>2020</v>
      </c>
      <c r="BK814">
        <v>2021</v>
      </c>
      <c r="BL814">
        <v>2022</v>
      </c>
      <c r="BM814">
        <v>2023</v>
      </c>
    </row>
    <row r="815" spans="1:65" ht="15" customHeight="1" x14ac:dyDescent="0.25">
      <c r="A815" t="s">
        <v>1247</v>
      </c>
      <c r="C815" s="60"/>
      <c r="D815" t="s">
        <v>2218</v>
      </c>
      <c r="E815" s="45" t="s">
        <v>2219</v>
      </c>
      <c r="F815" s="7"/>
      <c r="G815" s="45"/>
      <c r="H815" s="45"/>
      <c r="I815">
        <f t="shared" si="91"/>
        <v>2008</v>
      </c>
      <c r="J815">
        <f t="shared" si="92"/>
        <v>2023</v>
      </c>
      <c r="K815" s="2" t="str">
        <f t="shared" si="90"/>
        <v>-</v>
      </c>
      <c r="AX815">
        <v>2008</v>
      </c>
      <c r="AY815">
        <v>2009</v>
      </c>
      <c r="AZ815">
        <v>2010</v>
      </c>
      <c r="BA815">
        <v>2011</v>
      </c>
      <c r="BB815">
        <v>2012</v>
      </c>
      <c r="BC815">
        <v>2013</v>
      </c>
      <c r="BD815">
        <v>2014</v>
      </c>
      <c r="BE815">
        <v>2015</v>
      </c>
      <c r="BF815">
        <v>2016</v>
      </c>
      <c r="BG815">
        <v>2017</v>
      </c>
      <c r="BH815">
        <v>2018</v>
      </c>
      <c r="BI815">
        <v>2019</v>
      </c>
      <c r="BJ815">
        <v>2020</v>
      </c>
      <c r="BK815">
        <v>2021</v>
      </c>
      <c r="BL815">
        <v>2022</v>
      </c>
      <c r="BM815">
        <v>2023</v>
      </c>
    </row>
    <row r="816" spans="1:65" ht="15" customHeight="1" x14ac:dyDescent="0.25">
      <c r="A816" t="s">
        <v>1247</v>
      </c>
      <c r="C816" s="60"/>
      <c r="D816" t="s">
        <v>275</v>
      </c>
      <c r="E816" s="45" t="s">
        <v>276</v>
      </c>
      <c r="G816" s="45" t="s">
        <v>276</v>
      </c>
      <c r="H816" s="45" t="s">
        <v>1757</v>
      </c>
      <c r="I816">
        <f t="shared" si="91"/>
        <v>1980</v>
      </c>
      <c r="J816">
        <f t="shared" si="92"/>
        <v>2007</v>
      </c>
      <c r="K816" s="2" t="str">
        <f t="shared" si="90"/>
        <v>-</v>
      </c>
      <c r="V816">
        <v>1980</v>
      </c>
      <c r="W816">
        <v>1981</v>
      </c>
      <c r="X816">
        <v>1982</v>
      </c>
      <c r="Y816">
        <v>1983</v>
      </c>
      <c r="Z816">
        <v>1984</v>
      </c>
      <c r="AA816">
        <v>1985</v>
      </c>
      <c r="AB816">
        <v>1986</v>
      </c>
      <c r="AC816">
        <v>1987</v>
      </c>
      <c r="AD816">
        <v>1988</v>
      </c>
      <c r="AE816">
        <v>1989</v>
      </c>
      <c r="AF816">
        <v>1990</v>
      </c>
      <c r="AG816">
        <v>1991</v>
      </c>
      <c r="AH816">
        <v>1992</v>
      </c>
      <c r="AI816">
        <v>1993</v>
      </c>
      <c r="AJ816">
        <v>1994</v>
      </c>
      <c r="AK816">
        <v>1995</v>
      </c>
      <c r="AL816">
        <v>1996</v>
      </c>
      <c r="AM816">
        <v>1997</v>
      </c>
      <c r="AN816">
        <v>1998</v>
      </c>
      <c r="AO816">
        <v>1999</v>
      </c>
      <c r="AP816">
        <v>2000</v>
      </c>
      <c r="AQ816">
        <v>2001</v>
      </c>
      <c r="AR816">
        <v>2002</v>
      </c>
      <c r="AS816">
        <v>2003</v>
      </c>
      <c r="AT816">
        <v>2004</v>
      </c>
      <c r="AU816">
        <v>2005</v>
      </c>
      <c r="AV816">
        <v>2006</v>
      </c>
      <c r="AW816">
        <v>2007</v>
      </c>
    </row>
    <row r="817" spans="1:65" ht="15" customHeight="1" x14ac:dyDescent="0.25">
      <c r="A817" t="s">
        <v>1247</v>
      </c>
      <c r="C817" s="60"/>
      <c r="D817" t="s">
        <v>277</v>
      </c>
      <c r="E817" s="45" t="s">
        <v>278</v>
      </c>
      <c r="G817" s="45" t="s">
        <v>1758</v>
      </c>
      <c r="H817" s="45" t="s">
        <v>1759</v>
      </c>
      <c r="I817">
        <f t="shared" si="91"/>
        <v>1980</v>
      </c>
      <c r="J817">
        <f t="shared" si="92"/>
        <v>2007</v>
      </c>
      <c r="K817" s="2" t="str">
        <f t="shared" si="90"/>
        <v>-</v>
      </c>
      <c r="V817">
        <v>1980</v>
      </c>
      <c r="W817">
        <v>1981</v>
      </c>
      <c r="X817">
        <v>1982</v>
      </c>
      <c r="Y817">
        <v>1983</v>
      </c>
      <c r="Z817">
        <v>1984</v>
      </c>
      <c r="AA817">
        <v>1985</v>
      </c>
      <c r="AB817">
        <v>1986</v>
      </c>
      <c r="AC817">
        <v>1987</v>
      </c>
      <c r="AD817">
        <v>1988</v>
      </c>
      <c r="AE817">
        <v>1989</v>
      </c>
      <c r="AF817">
        <v>1990</v>
      </c>
      <c r="AG817">
        <v>1991</v>
      </c>
      <c r="AH817">
        <v>1992</v>
      </c>
      <c r="AI817">
        <v>1993</v>
      </c>
      <c r="AJ817">
        <v>1994</v>
      </c>
      <c r="AK817">
        <v>1995</v>
      </c>
      <c r="AL817">
        <v>1996</v>
      </c>
      <c r="AM817">
        <v>1997</v>
      </c>
      <c r="AN817">
        <v>1998</v>
      </c>
      <c r="AO817">
        <v>1999</v>
      </c>
      <c r="AP817">
        <v>2000</v>
      </c>
      <c r="AQ817">
        <v>2001</v>
      </c>
      <c r="AR817">
        <v>2002</v>
      </c>
      <c r="AS817">
        <v>2003</v>
      </c>
      <c r="AT817">
        <v>2004</v>
      </c>
      <c r="AU817">
        <v>2005</v>
      </c>
      <c r="AV817">
        <v>2006</v>
      </c>
      <c r="AW817">
        <v>2007</v>
      </c>
    </row>
    <row r="818" spans="1:65" ht="15" customHeight="1" x14ac:dyDescent="0.25">
      <c r="A818" t="s">
        <v>1247</v>
      </c>
      <c r="C818" s="60"/>
      <c r="D818" t="s">
        <v>279</v>
      </c>
      <c r="E818" s="45" t="s">
        <v>280</v>
      </c>
      <c r="G818" s="45" t="s">
        <v>280</v>
      </c>
      <c r="H818" s="45" t="s">
        <v>1760</v>
      </c>
      <c r="I818">
        <f t="shared" si="91"/>
        <v>1980</v>
      </c>
      <c r="J818">
        <f t="shared" si="92"/>
        <v>2007</v>
      </c>
      <c r="K818" s="2" t="str">
        <f t="shared" si="90"/>
        <v>-</v>
      </c>
      <c r="V818">
        <v>1980</v>
      </c>
      <c r="W818">
        <v>1981</v>
      </c>
      <c r="X818">
        <v>1982</v>
      </c>
      <c r="Y818">
        <v>1983</v>
      </c>
      <c r="Z818">
        <v>1984</v>
      </c>
      <c r="AA818">
        <v>1985</v>
      </c>
      <c r="AB818">
        <v>1986</v>
      </c>
      <c r="AC818">
        <v>1987</v>
      </c>
      <c r="AD818">
        <v>1988</v>
      </c>
      <c r="AE818">
        <v>1989</v>
      </c>
      <c r="AF818">
        <v>1990</v>
      </c>
      <c r="AG818">
        <v>1991</v>
      </c>
      <c r="AH818">
        <v>1992</v>
      </c>
      <c r="AI818">
        <v>1993</v>
      </c>
      <c r="AJ818">
        <v>1994</v>
      </c>
      <c r="AK818">
        <v>1995</v>
      </c>
      <c r="AL818">
        <v>1996</v>
      </c>
      <c r="AM818">
        <v>1997</v>
      </c>
      <c r="AN818">
        <v>1998</v>
      </c>
      <c r="AO818">
        <v>1999</v>
      </c>
      <c r="AP818">
        <v>2000</v>
      </c>
      <c r="AQ818">
        <v>2001</v>
      </c>
      <c r="AR818">
        <v>2002</v>
      </c>
      <c r="AS818">
        <v>2003</v>
      </c>
      <c r="AT818">
        <v>2004</v>
      </c>
      <c r="AU818">
        <v>2005</v>
      </c>
      <c r="AV818">
        <v>2006</v>
      </c>
      <c r="AW818">
        <v>2007</v>
      </c>
    </row>
    <row r="819" spans="1:65" ht="15" customHeight="1" x14ac:dyDescent="0.25">
      <c r="A819" t="s">
        <v>1247</v>
      </c>
      <c r="C819" s="60"/>
      <c r="D819" t="s">
        <v>3275</v>
      </c>
      <c r="E819" s="45" t="s">
        <v>3283</v>
      </c>
      <c r="G819" s="45"/>
      <c r="H819" s="45"/>
      <c r="I819">
        <f>MIN(L819:BT819)</f>
        <v>2022</v>
      </c>
      <c r="J819">
        <f>MAX(L819:BT819)</f>
        <v>2023</v>
      </c>
      <c r="K819" s="2" t="str">
        <f>IF(J819-I819+1-COUNTA(L819:BT819)=0, "-", "Yes")</f>
        <v>-</v>
      </c>
      <c r="BL819">
        <v>2022</v>
      </c>
      <c r="BM819">
        <v>2023</v>
      </c>
    </row>
    <row r="820" spans="1:65" ht="15" customHeight="1" x14ac:dyDescent="0.25">
      <c r="A820" t="s">
        <v>1247</v>
      </c>
      <c r="C820" s="60"/>
      <c r="D820" t="s">
        <v>3290</v>
      </c>
      <c r="E820" s="45" t="s">
        <v>3302</v>
      </c>
      <c r="G820" s="45"/>
      <c r="H820" s="45"/>
      <c r="I820">
        <f>MIN(L820:BT820)</f>
        <v>2022</v>
      </c>
      <c r="J820">
        <f>MAX(L820:BT820)</f>
        <v>2022</v>
      </c>
      <c r="K820" s="2" t="str">
        <f>IF(J820-I820+1-COUNTA(L820:BT820)=0, "-", "Yes")</f>
        <v>-</v>
      </c>
      <c r="BL820">
        <v>2022</v>
      </c>
    </row>
    <row r="821" spans="1:65" ht="15" customHeight="1" x14ac:dyDescent="0.25">
      <c r="A821" t="s">
        <v>1247</v>
      </c>
      <c r="C821" s="60"/>
      <c r="D821" t="s">
        <v>281</v>
      </c>
      <c r="E821" s="45" t="s">
        <v>282</v>
      </c>
      <c r="G821" s="45" t="s">
        <v>282</v>
      </c>
      <c r="H821" s="45" t="s">
        <v>1797</v>
      </c>
      <c r="I821">
        <f t="shared" si="91"/>
        <v>1980</v>
      </c>
      <c r="J821">
        <f t="shared" si="92"/>
        <v>2007</v>
      </c>
      <c r="K821" s="2" t="str">
        <f t="shared" si="90"/>
        <v>-</v>
      </c>
      <c r="V821">
        <v>1980</v>
      </c>
      <c r="W821">
        <v>1981</v>
      </c>
      <c r="X821">
        <v>1982</v>
      </c>
      <c r="Y821">
        <v>1983</v>
      </c>
      <c r="Z821">
        <v>1984</v>
      </c>
      <c r="AA821">
        <v>1985</v>
      </c>
      <c r="AB821">
        <v>1986</v>
      </c>
      <c r="AC821">
        <v>1987</v>
      </c>
      <c r="AD821">
        <v>1988</v>
      </c>
      <c r="AE821">
        <v>1989</v>
      </c>
      <c r="AF821">
        <v>1990</v>
      </c>
      <c r="AG821">
        <v>1991</v>
      </c>
      <c r="AH821">
        <v>1992</v>
      </c>
      <c r="AI821">
        <v>1993</v>
      </c>
      <c r="AJ821">
        <v>1994</v>
      </c>
      <c r="AK821">
        <v>1995</v>
      </c>
      <c r="AL821">
        <v>1996</v>
      </c>
      <c r="AM821">
        <v>1997</v>
      </c>
      <c r="AN821">
        <v>1998</v>
      </c>
      <c r="AO821">
        <v>1999</v>
      </c>
      <c r="AP821">
        <v>2000</v>
      </c>
      <c r="AQ821">
        <v>2001</v>
      </c>
      <c r="AR821">
        <v>2002</v>
      </c>
      <c r="AS821">
        <v>2003</v>
      </c>
      <c r="AT821">
        <v>2004</v>
      </c>
      <c r="AU821">
        <v>2005</v>
      </c>
      <c r="AV821">
        <v>2006</v>
      </c>
      <c r="AW821">
        <v>2007</v>
      </c>
    </row>
    <row r="822" spans="1:65" ht="15" customHeight="1" x14ac:dyDescent="0.25">
      <c r="A822" t="s">
        <v>1247</v>
      </c>
      <c r="C822" s="60"/>
      <c r="D822" t="s">
        <v>2220</v>
      </c>
      <c r="E822" s="45" t="s">
        <v>2221</v>
      </c>
      <c r="G822" s="45"/>
      <c r="H822" s="45"/>
      <c r="I822">
        <f t="shared" si="91"/>
        <v>2008</v>
      </c>
      <c r="J822">
        <f t="shared" si="92"/>
        <v>2023</v>
      </c>
      <c r="K822" s="2" t="str">
        <f t="shared" si="90"/>
        <v>-</v>
      </c>
      <c r="AX822">
        <v>2008</v>
      </c>
      <c r="AY822">
        <v>2009</v>
      </c>
      <c r="AZ822">
        <v>2010</v>
      </c>
      <c r="BA822">
        <v>2011</v>
      </c>
      <c r="BB822">
        <v>2012</v>
      </c>
      <c r="BC822">
        <v>2013</v>
      </c>
      <c r="BD822">
        <v>2014</v>
      </c>
      <c r="BE822">
        <v>2015</v>
      </c>
      <c r="BF822">
        <v>2016</v>
      </c>
      <c r="BG822">
        <v>2017</v>
      </c>
      <c r="BH822">
        <v>2018</v>
      </c>
      <c r="BI822">
        <v>2019</v>
      </c>
      <c r="BJ822">
        <v>2020</v>
      </c>
      <c r="BK822">
        <v>2021</v>
      </c>
      <c r="BL822">
        <v>2022</v>
      </c>
      <c r="BM822">
        <v>2023</v>
      </c>
    </row>
    <row r="823" spans="1:65" ht="15" customHeight="1" x14ac:dyDescent="0.25">
      <c r="A823" t="s">
        <v>1247</v>
      </c>
      <c r="C823" s="60"/>
      <c r="D823" t="s">
        <v>2222</v>
      </c>
      <c r="E823" s="45" t="s">
        <v>2223</v>
      </c>
      <c r="G823" s="45"/>
      <c r="H823" s="45"/>
      <c r="I823">
        <f t="shared" si="91"/>
        <v>2008</v>
      </c>
      <c r="J823">
        <f t="shared" si="92"/>
        <v>2023</v>
      </c>
      <c r="K823" s="2" t="str">
        <f t="shared" si="90"/>
        <v>-</v>
      </c>
      <c r="AX823">
        <v>2008</v>
      </c>
      <c r="AY823">
        <v>2009</v>
      </c>
      <c r="AZ823">
        <v>2010</v>
      </c>
      <c r="BA823">
        <v>2011</v>
      </c>
      <c r="BB823">
        <v>2012</v>
      </c>
      <c r="BC823">
        <v>2013</v>
      </c>
      <c r="BD823">
        <v>2014</v>
      </c>
      <c r="BE823">
        <v>2015</v>
      </c>
      <c r="BF823">
        <v>2016</v>
      </c>
      <c r="BG823">
        <v>2017</v>
      </c>
      <c r="BH823">
        <v>2018</v>
      </c>
      <c r="BI823">
        <v>2019</v>
      </c>
      <c r="BJ823">
        <v>2020</v>
      </c>
      <c r="BK823">
        <v>2021</v>
      </c>
      <c r="BL823">
        <v>2022</v>
      </c>
      <c r="BM823">
        <v>2023</v>
      </c>
    </row>
    <row r="824" spans="1:65" ht="15" customHeight="1" x14ac:dyDescent="0.25">
      <c r="A824" t="s">
        <v>1247</v>
      </c>
      <c r="C824" s="60"/>
      <c r="D824" t="s">
        <v>2224</v>
      </c>
      <c r="E824" s="45" t="s">
        <v>2225</v>
      </c>
      <c r="G824" s="45"/>
      <c r="H824" s="45"/>
      <c r="I824">
        <f t="shared" si="91"/>
        <v>2008</v>
      </c>
      <c r="J824">
        <f t="shared" si="92"/>
        <v>2023</v>
      </c>
      <c r="K824" s="2" t="str">
        <f t="shared" si="90"/>
        <v>-</v>
      </c>
      <c r="AX824">
        <v>2008</v>
      </c>
      <c r="AY824">
        <v>2009</v>
      </c>
      <c r="AZ824">
        <v>2010</v>
      </c>
      <c r="BA824">
        <v>2011</v>
      </c>
      <c r="BB824">
        <v>2012</v>
      </c>
      <c r="BC824">
        <v>2013</v>
      </c>
      <c r="BD824">
        <v>2014</v>
      </c>
      <c r="BE824">
        <v>2015</v>
      </c>
      <c r="BF824">
        <v>2016</v>
      </c>
      <c r="BG824">
        <v>2017</v>
      </c>
      <c r="BH824">
        <v>2018</v>
      </c>
      <c r="BI824">
        <v>2019</v>
      </c>
      <c r="BJ824">
        <v>2020</v>
      </c>
      <c r="BK824">
        <v>2021</v>
      </c>
      <c r="BL824">
        <v>2022</v>
      </c>
      <c r="BM824">
        <v>2023</v>
      </c>
    </row>
    <row r="825" spans="1:65" ht="15" customHeight="1" x14ac:dyDescent="0.25">
      <c r="A825" t="s">
        <v>1247</v>
      </c>
      <c r="C825" s="60"/>
      <c r="D825" t="s">
        <v>2226</v>
      </c>
      <c r="E825" s="45" t="s">
        <v>2227</v>
      </c>
      <c r="G825" s="45"/>
      <c r="H825" s="45"/>
      <c r="I825">
        <f t="shared" si="91"/>
        <v>2008</v>
      </c>
      <c r="J825">
        <f t="shared" si="92"/>
        <v>2023</v>
      </c>
      <c r="K825" s="2" t="str">
        <f t="shared" si="90"/>
        <v>-</v>
      </c>
      <c r="AX825">
        <v>2008</v>
      </c>
      <c r="AY825">
        <v>2009</v>
      </c>
      <c r="AZ825">
        <v>2010</v>
      </c>
      <c r="BA825">
        <v>2011</v>
      </c>
      <c r="BB825">
        <v>2012</v>
      </c>
      <c r="BC825">
        <v>2013</v>
      </c>
      <c r="BD825">
        <v>2014</v>
      </c>
      <c r="BE825">
        <v>2015</v>
      </c>
      <c r="BF825">
        <v>2016</v>
      </c>
      <c r="BG825">
        <v>2017</v>
      </c>
      <c r="BH825">
        <v>2018</v>
      </c>
      <c r="BI825">
        <v>2019</v>
      </c>
      <c r="BJ825">
        <v>2020</v>
      </c>
      <c r="BK825">
        <v>2021</v>
      </c>
      <c r="BL825">
        <v>2022</v>
      </c>
      <c r="BM825">
        <v>2023</v>
      </c>
    </row>
    <row r="826" spans="1:65" ht="15" customHeight="1" x14ac:dyDescent="0.25">
      <c r="A826" t="s">
        <v>1247</v>
      </c>
      <c r="C826" s="60"/>
      <c r="D826" t="s">
        <v>2228</v>
      </c>
      <c r="E826" s="45" t="s">
        <v>2229</v>
      </c>
      <c r="G826" s="45"/>
      <c r="H826" s="45"/>
      <c r="I826">
        <f t="shared" si="91"/>
        <v>2008</v>
      </c>
      <c r="J826">
        <f t="shared" si="92"/>
        <v>2023</v>
      </c>
      <c r="K826" s="2" t="str">
        <f t="shared" si="90"/>
        <v>-</v>
      </c>
      <c r="AX826">
        <v>2008</v>
      </c>
      <c r="AY826">
        <v>2009</v>
      </c>
      <c r="AZ826">
        <v>2010</v>
      </c>
      <c r="BA826">
        <v>2011</v>
      </c>
      <c r="BB826">
        <v>2012</v>
      </c>
      <c r="BC826">
        <v>2013</v>
      </c>
      <c r="BD826">
        <v>2014</v>
      </c>
      <c r="BE826">
        <v>2015</v>
      </c>
      <c r="BF826">
        <v>2016</v>
      </c>
      <c r="BG826">
        <v>2017</v>
      </c>
      <c r="BH826">
        <v>2018</v>
      </c>
      <c r="BI826">
        <v>2019</v>
      </c>
      <c r="BJ826">
        <v>2020</v>
      </c>
      <c r="BK826">
        <v>2021</v>
      </c>
      <c r="BL826">
        <v>2022</v>
      </c>
      <c r="BM826">
        <v>2023</v>
      </c>
    </row>
    <row r="827" spans="1:65" ht="15" customHeight="1" x14ac:dyDescent="0.25">
      <c r="A827" t="s">
        <v>1247</v>
      </c>
      <c r="C827" s="60"/>
      <c r="D827" t="s">
        <v>2230</v>
      </c>
      <c r="E827" s="45" t="s">
        <v>2231</v>
      </c>
      <c r="G827" s="45"/>
      <c r="H827" s="45"/>
      <c r="I827">
        <f t="shared" si="91"/>
        <v>2008</v>
      </c>
      <c r="J827">
        <f t="shared" si="92"/>
        <v>2023</v>
      </c>
      <c r="K827" s="2" t="str">
        <f t="shared" si="90"/>
        <v>-</v>
      </c>
      <c r="AX827">
        <v>2008</v>
      </c>
      <c r="AY827">
        <v>2009</v>
      </c>
      <c r="AZ827">
        <v>2010</v>
      </c>
      <c r="BA827">
        <v>2011</v>
      </c>
      <c r="BB827">
        <v>2012</v>
      </c>
      <c r="BC827">
        <v>2013</v>
      </c>
      <c r="BD827">
        <v>2014</v>
      </c>
      <c r="BE827">
        <v>2015</v>
      </c>
      <c r="BF827">
        <v>2016</v>
      </c>
      <c r="BG827">
        <v>2017</v>
      </c>
      <c r="BH827">
        <v>2018</v>
      </c>
      <c r="BI827">
        <v>2019</v>
      </c>
      <c r="BJ827">
        <v>2020</v>
      </c>
      <c r="BK827">
        <v>2021</v>
      </c>
      <c r="BL827">
        <v>2022</v>
      </c>
      <c r="BM827">
        <v>2023</v>
      </c>
    </row>
    <row r="828" spans="1:65" ht="15" customHeight="1" x14ac:dyDescent="0.25">
      <c r="A828" t="s">
        <v>1247</v>
      </c>
      <c r="C828" s="60"/>
      <c r="D828" t="s">
        <v>2232</v>
      </c>
      <c r="E828" s="45" t="s">
        <v>2233</v>
      </c>
      <c r="G828" s="45"/>
      <c r="H828" s="45"/>
      <c r="I828">
        <f t="shared" si="91"/>
        <v>2008</v>
      </c>
      <c r="J828">
        <f t="shared" si="92"/>
        <v>2023</v>
      </c>
      <c r="K828" s="2" t="str">
        <f t="shared" si="90"/>
        <v>-</v>
      </c>
      <c r="AX828">
        <v>2008</v>
      </c>
      <c r="AY828">
        <v>2009</v>
      </c>
      <c r="AZ828">
        <v>2010</v>
      </c>
      <c r="BA828">
        <v>2011</v>
      </c>
      <c r="BB828">
        <v>2012</v>
      </c>
      <c r="BC828">
        <v>2013</v>
      </c>
      <c r="BD828">
        <v>2014</v>
      </c>
      <c r="BE828">
        <v>2015</v>
      </c>
      <c r="BF828">
        <v>2016</v>
      </c>
      <c r="BG828">
        <v>2017</v>
      </c>
      <c r="BH828">
        <v>2018</v>
      </c>
      <c r="BI828">
        <v>2019</v>
      </c>
      <c r="BJ828">
        <v>2020</v>
      </c>
      <c r="BK828">
        <v>2021</v>
      </c>
      <c r="BL828">
        <v>2022</v>
      </c>
      <c r="BM828">
        <v>2023</v>
      </c>
    </row>
    <row r="829" spans="1:65" ht="15" customHeight="1" x14ac:dyDescent="0.25">
      <c r="A829" t="s">
        <v>1247</v>
      </c>
      <c r="C829" s="60"/>
      <c r="D829" t="s">
        <v>2234</v>
      </c>
      <c r="E829" s="45" t="s">
        <v>2235</v>
      </c>
      <c r="G829" s="45"/>
      <c r="H829" s="45"/>
      <c r="I829">
        <f t="shared" si="91"/>
        <v>2008</v>
      </c>
      <c r="J829">
        <f t="shared" si="92"/>
        <v>2023</v>
      </c>
      <c r="K829" s="2" t="str">
        <f t="shared" si="90"/>
        <v>-</v>
      </c>
      <c r="AX829">
        <v>2008</v>
      </c>
      <c r="AY829">
        <v>2009</v>
      </c>
      <c r="AZ829">
        <v>2010</v>
      </c>
      <c r="BA829">
        <v>2011</v>
      </c>
      <c r="BB829">
        <v>2012</v>
      </c>
      <c r="BC829">
        <v>2013</v>
      </c>
      <c r="BD829">
        <v>2014</v>
      </c>
      <c r="BE829">
        <v>2015</v>
      </c>
      <c r="BF829">
        <v>2016</v>
      </c>
      <c r="BG829">
        <v>2017</v>
      </c>
      <c r="BH829">
        <v>2018</v>
      </c>
      <c r="BI829">
        <v>2019</v>
      </c>
      <c r="BJ829">
        <v>2020</v>
      </c>
      <c r="BK829">
        <v>2021</v>
      </c>
      <c r="BL829">
        <v>2022</v>
      </c>
      <c r="BM829">
        <v>2023</v>
      </c>
    </row>
    <row r="830" spans="1:65" ht="15" customHeight="1" x14ac:dyDescent="0.25">
      <c r="A830" t="s">
        <v>1247</v>
      </c>
      <c r="C830" s="60"/>
      <c r="D830" t="s">
        <v>2236</v>
      </c>
      <c r="E830" s="45" t="s">
        <v>2237</v>
      </c>
      <c r="G830" s="45"/>
      <c r="H830" s="45"/>
      <c r="I830">
        <f t="shared" si="91"/>
        <v>2008</v>
      </c>
      <c r="J830">
        <f t="shared" si="92"/>
        <v>2023</v>
      </c>
      <c r="K830" s="2" t="str">
        <f t="shared" si="90"/>
        <v>-</v>
      </c>
      <c r="AX830">
        <v>2008</v>
      </c>
      <c r="AY830">
        <v>2009</v>
      </c>
      <c r="AZ830">
        <v>2010</v>
      </c>
      <c r="BA830">
        <v>2011</v>
      </c>
      <c r="BB830">
        <v>2012</v>
      </c>
      <c r="BC830">
        <v>2013</v>
      </c>
      <c r="BD830">
        <v>2014</v>
      </c>
      <c r="BE830">
        <v>2015</v>
      </c>
      <c r="BF830">
        <v>2016</v>
      </c>
      <c r="BG830">
        <v>2017</v>
      </c>
      <c r="BH830">
        <v>2018</v>
      </c>
      <c r="BI830">
        <v>2019</v>
      </c>
      <c r="BJ830">
        <v>2020</v>
      </c>
      <c r="BK830">
        <v>2021</v>
      </c>
      <c r="BL830">
        <v>2022</v>
      </c>
      <c r="BM830">
        <v>2023</v>
      </c>
    </row>
    <row r="831" spans="1:65" ht="15" customHeight="1" x14ac:dyDescent="0.25">
      <c r="A831" t="s">
        <v>1247</v>
      </c>
      <c r="C831" s="60"/>
      <c r="D831" t="s">
        <v>2238</v>
      </c>
      <c r="E831" s="45" t="s">
        <v>2239</v>
      </c>
      <c r="G831" s="45"/>
      <c r="H831" s="45"/>
      <c r="I831">
        <f t="shared" si="91"/>
        <v>2008</v>
      </c>
      <c r="J831">
        <f t="shared" si="92"/>
        <v>2023</v>
      </c>
      <c r="K831" s="2" t="str">
        <f t="shared" si="90"/>
        <v>-</v>
      </c>
      <c r="AX831">
        <v>2008</v>
      </c>
      <c r="AY831">
        <v>2009</v>
      </c>
      <c r="AZ831">
        <v>2010</v>
      </c>
      <c r="BA831">
        <v>2011</v>
      </c>
      <c r="BB831">
        <v>2012</v>
      </c>
      <c r="BC831">
        <v>2013</v>
      </c>
      <c r="BD831">
        <v>2014</v>
      </c>
      <c r="BE831">
        <v>2015</v>
      </c>
      <c r="BF831">
        <v>2016</v>
      </c>
      <c r="BG831">
        <v>2017</v>
      </c>
      <c r="BH831">
        <v>2018</v>
      </c>
      <c r="BI831">
        <v>2019</v>
      </c>
      <c r="BJ831">
        <v>2020</v>
      </c>
      <c r="BK831">
        <v>2021</v>
      </c>
      <c r="BL831">
        <v>2022</v>
      </c>
      <c r="BM831">
        <v>2023</v>
      </c>
    </row>
    <row r="832" spans="1:65" ht="15" customHeight="1" x14ac:dyDescent="0.25">
      <c r="A832" t="s">
        <v>1247</v>
      </c>
      <c r="C832" s="60"/>
      <c r="D832" t="s">
        <v>2240</v>
      </c>
      <c r="E832" s="45" t="s">
        <v>2241</v>
      </c>
      <c r="G832" s="45"/>
      <c r="H832" s="45"/>
      <c r="I832">
        <f t="shared" si="91"/>
        <v>2008</v>
      </c>
      <c r="J832">
        <f t="shared" si="92"/>
        <v>2023</v>
      </c>
      <c r="K832" s="2" t="str">
        <f t="shared" si="90"/>
        <v>-</v>
      </c>
      <c r="AX832">
        <v>2008</v>
      </c>
      <c r="AY832">
        <v>2009</v>
      </c>
      <c r="AZ832">
        <v>2010</v>
      </c>
      <c r="BA832">
        <v>2011</v>
      </c>
      <c r="BB832">
        <v>2012</v>
      </c>
      <c r="BC832">
        <v>2013</v>
      </c>
      <c r="BD832">
        <v>2014</v>
      </c>
      <c r="BE832">
        <v>2015</v>
      </c>
      <c r="BF832">
        <v>2016</v>
      </c>
      <c r="BG832">
        <v>2017</v>
      </c>
      <c r="BH832">
        <v>2018</v>
      </c>
      <c r="BI832">
        <v>2019</v>
      </c>
      <c r="BJ832">
        <v>2020</v>
      </c>
      <c r="BK832">
        <v>2021</v>
      </c>
      <c r="BL832">
        <v>2022</v>
      </c>
      <c r="BM832">
        <v>2023</v>
      </c>
    </row>
    <row r="833" spans="1:65" ht="15" customHeight="1" x14ac:dyDescent="0.25">
      <c r="A833" t="s">
        <v>1247</v>
      </c>
      <c r="C833" s="60"/>
      <c r="D833" t="s">
        <v>2242</v>
      </c>
      <c r="E833" s="45" t="s">
        <v>2243</v>
      </c>
      <c r="G833" s="45"/>
      <c r="H833" s="45"/>
      <c r="I833">
        <f t="shared" si="91"/>
        <v>2008</v>
      </c>
      <c r="J833">
        <f t="shared" si="92"/>
        <v>2023</v>
      </c>
      <c r="K833" s="2" t="str">
        <f t="shared" si="90"/>
        <v>-</v>
      </c>
      <c r="AX833">
        <v>2008</v>
      </c>
      <c r="AY833">
        <v>2009</v>
      </c>
      <c r="AZ833">
        <v>2010</v>
      </c>
      <c r="BA833">
        <v>2011</v>
      </c>
      <c r="BB833">
        <v>2012</v>
      </c>
      <c r="BC833">
        <v>2013</v>
      </c>
      <c r="BD833">
        <v>2014</v>
      </c>
      <c r="BE833">
        <v>2015</v>
      </c>
      <c r="BF833">
        <v>2016</v>
      </c>
      <c r="BG833">
        <v>2017</v>
      </c>
      <c r="BH833">
        <v>2018</v>
      </c>
      <c r="BI833">
        <v>2019</v>
      </c>
      <c r="BJ833">
        <v>2020</v>
      </c>
      <c r="BK833">
        <v>2021</v>
      </c>
      <c r="BL833">
        <v>2022</v>
      </c>
      <c r="BM833">
        <v>2023</v>
      </c>
    </row>
    <row r="834" spans="1:65" ht="15" customHeight="1" x14ac:dyDescent="0.25">
      <c r="A834" t="s">
        <v>1247</v>
      </c>
      <c r="C834" s="60"/>
      <c r="D834" t="s">
        <v>2244</v>
      </c>
      <c r="E834" s="45" t="s">
        <v>2245</v>
      </c>
      <c r="G834" s="45"/>
      <c r="H834" s="45"/>
      <c r="I834">
        <f t="shared" si="91"/>
        <v>2008</v>
      </c>
      <c r="J834">
        <f t="shared" si="92"/>
        <v>2023</v>
      </c>
      <c r="K834" s="2" t="str">
        <f t="shared" si="90"/>
        <v>-</v>
      </c>
      <c r="AX834">
        <v>2008</v>
      </c>
      <c r="AY834">
        <v>2009</v>
      </c>
      <c r="AZ834">
        <v>2010</v>
      </c>
      <c r="BA834">
        <v>2011</v>
      </c>
      <c r="BB834">
        <v>2012</v>
      </c>
      <c r="BC834">
        <v>2013</v>
      </c>
      <c r="BD834">
        <v>2014</v>
      </c>
      <c r="BE834">
        <v>2015</v>
      </c>
      <c r="BF834">
        <v>2016</v>
      </c>
      <c r="BG834">
        <v>2017</v>
      </c>
      <c r="BH834">
        <v>2018</v>
      </c>
      <c r="BI834">
        <v>2019</v>
      </c>
      <c r="BJ834">
        <v>2020</v>
      </c>
      <c r="BK834">
        <v>2021</v>
      </c>
      <c r="BL834">
        <v>2022</v>
      </c>
      <c r="BM834">
        <v>2023</v>
      </c>
    </row>
    <row r="835" spans="1:65" ht="15" customHeight="1" x14ac:dyDescent="0.25">
      <c r="A835" t="s">
        <v>1247</v>
      </c>
      <c r="C835" s="60"/>
      <c r="D835" t="s">
        <v>2246</v>
      </c>
      <c r="E835" s="45" t="s">
        <v>2247</v>
      </c>
      <c r="G835" s="45"/>
      <c r="H835" s="45"/>
      <c r="I835">
        <f t="shared" si="91"/>
        <v>2008</v>
      </c>
      <c r="J835">
        <f t="shared" si="92"/>
        <v>2023</v>
      </c>
      <c r="K835" s="2" t="str">
        <f t="shared" si="90"/>
        <v>-</v>
      </c>
      <c r="AX835">
        <v>2008</v>
      </c>
      <c r="AY835">
        <v>2009</v>
      </c>
      <c r="AZ835">
        <v>2010</v>
      </c>
      <c r="BA835">
        <v>2011</v>
      </c>
      <c r="BB835">
        <v>2012</v>
      </c>
      <c r="BC835">
        <v>2013</v>
      </c>
      <c r="BD835">
        <v>2014</v>
      </c>
      <c r="BE835">
        <v>2015</v>
      </c>
      <c r="BF835">
        <v>2016</v>
      </c>
      <c r="BG835">
        <v>2017</v>
      </c>
      <c r="BH835">
        <v>2018</v>
      </c>
      <c r="BI835">
        <v>2019</v>
      </c>
      <c r="BJ835">
        <v>2020</v>
      </c>
      <c r="BK835">
        <v>2021</v>
      </c>
      <c r="BL835">
        <v>2022</v>
      </c>
      <c r="BM835">
        <v>2023</v>
      </c>
    </row>
    <row r="836" spans="1:65" ht="15" customHeight="1" x14ac:dyDescent="0.25">
      <c r="A836" t="s">
        <v>1247</v>
      </c>
      <c r="C836" s="60"/>
      <c r="D836" t="s">
        <v>283</v>
      </c>
      <c r="E836" s="45" t="s">
        <v>284</v>
      </c>
      <c r="G836" s="45" t="s">
        <v>284</v>
      </c>
      <c r="H836" s="45" t="s">
        <v>1761</v>
      </c>
      <c r="I836">
        <f t="shared" si="91"/>
        <v>1980</v>
      </c>
      <c r="J836">
        <f t="shared" si="92"/>
        <v>2007</v>
      </c>
      <c r="K836" s="2" t="str">
        <f t="shared" si="90"/>
        <v>-</v>
      </c>
      <c r="V836">
        <v>1980</v>
      </c>
      <c r="W836">
        <v>1981</v>
      </c>
      <c r="X836">
        <v>1982</v>
      </c>
      <c r="Y836">
        <v>1983</v>
      </c>
      <c r="Z836">
        <v>1984</v>
      </c>
      <c r="AA836">
        <v>1985</v>
      </c>
      <c r="AB836">
        <v>1986</v>
      </c>
      <c r="AC836">
        <v>1987</v>
      </c>
      <c r="AD836">
        <v>1988</v>
      </c>
      <c r="AE836">
        <v>1989</v>
      </c>
      <c r="AF836">
        <v>1990</v>
      </c>
      <c r="AG836">
        <v>1991</v>
      </c>
      <c r="AH836">
        <v>1992</v>
      </c>
      <c r="AI836">
        <v>1993</v>
      </c>
      <c r="AJ836">
        <v>1994</v>
      </c>
      <c r="AK836">
        <v>1995</v>
      </c>
      <c r="AL836">
        <v>1996</v>
      </c>
      <c r="AM836">
        <v>1997</v>
      </c>
      <c r="AN836">
        <v>1998</v>
      </c>
      <c r="AO836">
        <v>1999</v>
      </c>
      <c r="AP836">
        <v>2000</v>
      </c>
      <c r="AQ836">
        <v>2001</v>
      </c>
      <c r="AR836">
        <v>2002</v>
      </c>
      <c r="AS836">
        <v>2003</v>
      </c>
      <c r="AT836">
        <v>2004</v>
      </c>
      <c r="AU836">
        <v>2005</v>
      </c>
      <c r="AV836">
        <v>2006</v>
      </c>
      <c r="AW836">
        <v>2007</v>
      </c>
    </row>
    <row r="837" spans="1:65" ht="15" customHeight="1" x14ac:dyDescent="0.25">
      <c r="A837" t="s">
        <v>1247</v>
      </c>
      <c r="C837" s="60"/>
      <c r="D837" t="s">
        <v>285</v>
      </c>
      <c r="E837" s="45" t="s">
        <v>286</v>
      </c>
      <c r="G837" s="45" t="s">
        <v>286</v>
      </c>
      <c r="H837" s="45" t="s">
        <v>1763</v>
      </c>
      <c r="I837">
        <f t="shared" si="91"/>
        <v>1980</v>
      </c>
      <c r="J837">
        <f t="shared" si="92"/>
        <v>2023</v>
      </c>
      <c r="K837" s="2" t="str">
        <f t="shared" si="90"/>
        <v>-</v>
      </c>
      <c r="V837">
        <v>1980</v>
      </c>
      <c r="W837">
        <v>1981</v>
      </c>
      <c r="X837">
        <v>1982</v>
      </c>
      <c r="Y837">
        <v>1983</v>
      </c>
      <c r="Z837">
        <v>1984</v>
      </c>
      <c r="AA837">
        <v>1985</v>
      </c>
      <c r="AB837">
        <v>1986</v>
      </c>
      <c r="AC837">
        <v>1987</v>
      </c>
      <c r="AD837">
        <v>1988</v>
      </c>
      <c r="AE837">
        <v>1989</v>
      </c>
      <c r="AF837">
        <v>1990</v>
      </c>
      <c r="AG837">
        <v>1991</v>
      </c>
      <c r="AH837">
        <v>1992</v>
      </c>
      <c r="AI837">
        <v>1993</v>
      </c>
      <c r="AJ837">
        <v>1994</v>
      </c>
      <c r="AK837">
        <v>1995</v>
      </c>
      <c r="AL837">
        <v>1996</v>
      </c>
      <c r="AM837">
        <v>1997</v>
      </c>
      <c r="AN837">
        <v>1998</v>
      </c>
      <c r="AO837">
        <v>1999</v>
      </c>
      <c r="AP837">
        <v>2000</v>
      </c>
      <c r="AQ837">
        <v>2001</v>
      </c>
      <c r="AR837">
        <v>2002</v>
      </c>
      <c r="AS837">
        <v>2003</v>
      </c>
      <c r="AT837">
        <v>2004</v>
      </c>
      <c r="AU837">
        <v>2005</v>
      </c>
      <c r="AV837">
        <v>2006</v>
      </c>
      <c r="AW837">
        <v>2007</v>
      </c>
      <c r="AX837">
        <v>2008</v>
      </c>
      <c r="AY837">
        <v>2009</v>
      </c>
      <c r="AZ837">
        <v>2010</v>
      </c>
      <c r="BA837">
        <v>2011</v>
      </c>
      <c r="BB837">
        <v>2012</v>
      </c>
      <c r="BC837">
        <v>2013</v>
      </c>
      <c r="BD837">
        <v>2014</v>
      </c>
      <c r="BE837">
        <v>2015</v>
      </c>
      <c r="BF837">
        <v>2016</v>
      </c>
      <c r="BG837">
        <v>2017</v>
      </c>
      <c r="BH837">
        <v>2018</v>
      </c>
      <c r="BI837">
        <v>2019</v>
      </c>
      <c r="BJ837">
        <v>2020</v>
      </c>
      <c r="BK837">
        <v>2021</v>
      </c>
      <c r="BL837">
        <v>2022</v>
      </c>
      <c r="BM837">
        <v>2023</v>
      </c>
    </row>
    <row r="838" spans="1:65" ht="15" customHeight="1" x14ac:dyDescent="0.25">
      <c r="A838" t="s">
        <v>1247</v>
      </c>
      <c r="C838" s="60"/>
      <c r="D838" t="s">
        <v>3291</v>
      </c>
      <c r="E838" s="45" t="s">
        <v>3303</v>
      </c>
      <c r="G838" s="45"/>
      <c r="H838" s="45"/>
      <c r="I838">
        <f>MIN(L838:BT838)</f>
        <v>2022</v>
      </c>
      <c r="J838">
        <f>MAX(L838:BT838)</f>
        <v>2022</v>
      </c>
      <c r="K838" s="2" t="str">
        <f>IF(J838-I838+1-COUNTA(L838:BT838)=0, "-", "Yes")</f>
        <v>-</v>
      </c>
      <c r="BL838">
        <v>2022</v>
      </c>
    </row>
    <row r="839" spans="1:65" ht="15" customHeight="1" x14ac:dyDescent="0.25">
      <c r="A839" t="s">
        <v>1247</v>
      </c>
      <c r="C839" s="60"/>
      <c r="D839" t="s">
        <v>3276</v>
      </c>
      <c r="E839" s="45" t="s">
        <v>3284</v>
      </c>
      <c r="G839" s="45"/>
      <c r="H839" s="45"/>
      <c r="I839">
        <f>MIN(L839:BT839)</f>
        <v>2022</v>
      </c>
      <c r="J839">
        <f>MAX(L839:BT839)</f>
        <v>2023</v>
      </c>
      <c r="K839" s="2" t="str">
        <f>IF(J839-I839+1-COUNTA(L839:BT839)=0, "-", "Yes")</f>
        <v>-</v>
      </c>
      <c r="BL839">
        <v>2022</v>
      </c>
      <c r="BM839">
        <v>2023</v>
      </c>
    </row>
    <row r="840" spans="1:65" ht="15" customHeight="1" x14ac:dyDescent="0.25">
      <c r="A840" t="s">
        <v>1247</v>
      </c>
      <c r="C840" s="60"/>
      <c r="D840" t="s">
        <v>287</v>
      </c>
      <c r="E840" s="45" t="s">
        <v>288</v>
      </c>
      <c r="G840" s="45" t="s">
        <v>288</v>
      </c>
      <c r="H840" s="45" t="s">
        <v>1762</v>
      </c>
      <c r="I840">
        <f t="shared" si="91"/>
        <v>1980</v>
      </c>
      <c r="J840">
        <f t="shared" si="92"/>
        <v>2023</v>
      </c>
      <c r="K840" s="2" t="str">
        <f t="shared" si="90"/>
        <v>-</v>
      </c>
      <c r="V840">
        <v>1980</v>
      </c>
      <c r="W840">
        <v>1981</v>
      </c>
      <c r="X840">
        <v>1982</v>
      </c>
      <c r="Y840">
        <v>1983</v>
      </c>
      <c r="Z840">
        <v>1984</v>
      </c>
      <c r="AA840">
        <v>1985</v>
      </c>
      <c r="AB840">
        <v>1986</v>
      </c>
      <c r="AC840">
        <v>1987</v>
      </c>
      <c r="AD840">
        <v>1988</v>
      </c>
      <c r="AE840">
        <v>1989</v>
      </c>
      <c r="AF840">
        <v>1990</v>
      </c>
      <c r="AG840">
        <v>1991</v>
      </c>
      <c r="AH840">
        <v>1992</v>
      </c>
      <c r="AI840">
        <v>1993</v>
      </c>
      <c r="AJ840">
        <v>1994</v>
      </c>
      <c r="AK840">
        <v>1995</v>
      </c>
      <c r="AL840">
        <v>1996</v>
      </c>
      <c r="AM840">
        <v>1997</v>
      </c>
      <c r="AN840">
        <v>1998</v>
      </c>
      <c r="AO840">
        <v>1999</v>
      </c>
      <c r="AP840">
        <v>2000</v>
      </c>
      <c r="AQ840">
        <v>2001</v>
      </c>
      <c r="AR840">
        <v>2002</v>
      </c>
      <c r="AS840">
        <v>2003</v>
      </c>
      <c r="AT840">
        <v>2004</v>
      </c>
      <c r="AU840">
        <v>2005</v>
      </c>
      <c r="AV840">
        <v>2006</v>
      </c>
      <c r="AW840">
        <v>2007</v>
      </c>
      <c r="AX840">
        <v>2008</v>
      </c>
      <c r="AY840">
        <v>2009</v>
      </c>
      <c r="AZ840">
        <v>2010</v>
      </c>
      <c r="BA840">
        <v>2011</v>
      </c>
      <c r="BB840">
        <v>2012</v>
      </c>
      <c r="BC840">
        <v>2013</v>
      </c>
      <c r="BD840">
        <v>2014</v>
      </c>
      <c r="BE840">
        <v>2015</v>
      </c>
      <c r="BF840">
        <v>2016</v>
      </c>
      <c r="BG840">
        <v>2017</v>
      </c>
      <c r="BH840">
        <v>2018</v>
      </c>
      <c r="BI840">
        <v>2019</v>
      </c>
      <c r="BJ840">
        <v>2020</v>
      </c>
      <c r="BK840">
        <v>2021</v>
      </c>
      <c r="BL840">
        <v>2022</v>
      </c>
      <c r="BM840">
        <v>2023</v>
      </c>
    </row>
    <row r="841" spans="1:65" ht="15" customHeight="1" x14ac:dyDescent="0.25">
      <c r="A841" t="s">
        <v>1247</v>
      </c>
      <c r="C841" s="60"/>
      <c r="D841" t="s">
        <v>289</v>
      </c>
      <c r="E841" s="45" t="s">
        <v>290</v>
      </c>
      <c r="G841" s="45" t="s">
        <v>290</v>
      </c>
      <c r="H841" s="45" t="s">
        <v>1792</v>
      </c>
      <c r="I841">
        <f t="shared" si="91"/>
        <v>1980</v>
      </c>
      <c r="J841">
        <f t="shared" si="92"/>
        <v>2023</v>
      </c>
      <c r="K841" s="2" t="str">
        <f t="shared" si="90"/>
        <v>-</v>
      </c>
      <c r="V841">
        <v>1980</v>
      </c>
      <c r="W841">
        <v>1981</v>
      </c>
      <c r="X841">
        <v>1982</v>
      </c>
      <c r="Y841">
        <v>1983</v>
      </c>
      <c r="Z841">
        <v>1984</v>
      </c>
      <c r="AA841">
        <v>1985</v>
      </c>
      <c r="AB841">
        <v>1986</v>
      </c>
      <c r="AC841">
        <v>1987</v>
      </c>
      <c r="AD841">
        <v>1988</v>
      </c>
      <c r="AE841">
        <v>1989</v>
      </c>
      <c r="AF841">
        <v>1990</v>
      </c>
      <c r="AG841">
        <v>1991</v>
      </c>
      <c r="AH841">
        <v>1992</v>
      </c>
      <c r="AI841">
        <v>1993</v>
      </c>
      <c r="AJ841">
        <v>1994</v>
      </c>
      <c r="AK841">
        <v>1995</v>
      </c>
      <c r="AL841">
        <v>1996</v>
      </c>
      <c r="AM841">
        <v>1997</v>
      </c>
      <c r="AN841">
        <v>1998</v>
      </c>
      <c r="AO841">
        <v>1999</v>
      </c>
      <c r="AP841">
        <v>2000</v>
      </c>
      <c r="AQ841">
        <v>2001</v>
      </c>
      <c r="AR841">
        <v>2002</v>
      </c>
      <c r="AS841">
        <v>2003</v>
      </c>
      <c r="AT841">
        <v>2004</v>
      </c>
      <c r="AU841">
        <v>2005</v>
      </c>
      <c r="AV841">
        <v>2006</v>
      </c>
      <c r="AW841">
        <v>2007</v>
      </c>
      <c r="AX841">
        <v>2008</v>
      </c>
      <c r="AY841">
        <v>2009</v>
      </c>
      <c r="AZ841">
        <v>2010</v>
      </c>
      <c r="BA841">
        <v>2011</v>
      </c>
      <c r="BB841">
        <v>2012</v>
      </c>
      <c r="BC841">
        <v>2013</v>
      </c>
      <c r="BD841">
        <v>2014</v>
      </c>
      <c r="BE841">
        <v>2015</v>
      </c>
      <c r="BF841">
        <v>2016</v>
      </c>
      <c r="BG841">
        <v>2017</v>
      </c>
      <c r="BH841">
        <v>2018</v>
      </c>
      <c r="BI841">
        <v>2019</v>
      </c>
      <c r="BJ841">
        <v>2020</v>
      </c>
      <c r="BK841">
        <v>2021</v>
      </c>
      <c r="BL841">
        <v>2022</v>
      </c>
      <c r="BM841">
        <v>2023</v>
      </c>
    </row>
    <row r="842" spans="1:65" ht="15" customHeight="1" x14ac:dyDescent="0.25">
      <c r="A842" t="s">
        <v>1247</v>
      </c>
      <c r="C842" s="60"/>
      <c r="D842" t="s">
        <v>1999</v>
      </c>
      <c r="E842" s="45" t="s">
        <v>2098</v>
      </c>
      <c r="G842" s="45"/>
      <c r="H842" s="45"/>
      <c r="I842">
        <f>MIN(L842:BT842)</f>
        <v>2022</v>
      </c>
      <c r="J842">
        <f>MAX(L842:BT842)</f>
        <v>2023</v>
      </c>
      <c r="K842" s="2" t="str">
        <f>IF(J842-I842+1-COUNTA(L842:BT842)=0, "-", "Yes")</f>
        <v>-</v>
      </c>
      <c r="BL842">
        <v>2022</v>
      </c>
      <c r="BM842">
        <v>2023</v>
      </c>
    </row>
    <row r="843" spans="1:65" ht="15" customHeight="1" x14ac:dyDescent="0.25">
      <c r="A843" t="s">
        <v>1247</v>
      </c>
      <c r="C843" s="60"/>
      <c r="D843" t="s">
        <v>201</v>
      </c>
      <c r="E843" s="45" t="s">
        <v>202</v>
      </c>
      <c r="G843" s="45" t="s">
        <v>202</v>
      </c>
      <c r="H843" s="45" t="s">
        <v>1764</v>
      </c>
      <c r="I843">
        <f t="shared" si="91"/>
        <v>1980</v>
      </c>
      <c r="J843">
        <f t="shared" si="92"/>
        <v>2007</v>
      </c>
      <c r="K843" s="2" t="str">
        <f t="shared" si="90"/>
        <v>-</v>
      </c>
      <c r="V843">
        <v>1980</v>
      </c>
      <c r="W843">
        <v>1981</v>
      </c>
      <c r="X843">
        <v>1982</v>
      </c>
      <c r="Y843">
        <v>1983</v>
      </c>
      <c r="Z843">
        <v>1984</v>
      </c>
      <c r="AA843">
        <v>1985</v>
      </c>
      <c r="AB843">
        <v>1986</v>
      </c>
      <c r="AC843">
        <v>1987</v>
      </c>
      <c r="AD843">
        <v>1988</v>
      </c>
      <c r="AE843">
        <v>1989</v>
      </c>
      <c r="AF843">
        <v>1990</v>
      </c>
      <c r="AG843">
        <v>1991</v>
      </c>
      <c r="AH843">
        <v>1992</v>
      </c>
      <c r="AI843">
        <v>1993</v>
      </c>
      <c r="AJ843">
        <v>1994</v>
      </c>
      <c r="AK843">
        <v>1995</v>
      </c>
      <c r="AL843">
        <v>1996</v>
      </c>
      <c r="AM843">
        <v>1997</v>
      </c>
      <c r="AN843">
        <v>1998</v>
      </c>
      <c r="AO843">
        <v>1999</v>
      </c>
      <c r="AP843">
        <v>2000</v>
      </c>
      <c r="AQ843">
        <v>2001</v>
      </c>
      <c r="AR843">
        <v>2002</v>
      </c>
      <c r="AS843">
        <v>2003</v>
      </c>
      <c r="AT843">
        <v>2004</v>
      </c>
      <c r="AU843">
        <v>2005</v>
      </c>
      <c r="AV843">
        <v>2006</v>
      </c>
      <c r="AW843">
        <v>2007</v>
      </c>
    </row>
    <row r="844" spans="1:65" ht="15" customHeight="1" x14ac:dyDescent="0.25">
      <c r="A844" t="s">
        <v>1247</v>
      </c>
      <c r="C844" s="60"/>
      <c r="D844" t="s">
        <v>291</v>
      </c>
      <c r="E844" s="45" t="s">
        <v>292</v>
      </c>
      <c r="G844" s="45" t="s">
        <v>576</v>
      </c>
      <c r="H844" s="45" t="s">
        <v>1709</v>
      </c>
      <c r="I844">
        <f t="shared" si="91"/>
        <v>2007</v>
      </c>
      <c r="J844">
        <f t="shared" si="92"/>
        <v>2023</v>
      </c>
      <c r="K844" s="2" t="str">
        <f t="shared" si="90"/>
        <v>-</v>
      </c>
      <c r="AW844">
        <v>2007</v>
      </c>
      <c r="AX844">
        <v>2008</v>
      </c>
      <c r="AY844">
        <v>2009</v>
      </c>
      <c r="AZ844">
        <v>2010</v>
      </c>
      <c r="BA844">
        <v>2011</v>
      </c>
      <c r="BB844">
        <v>2012</v>
      </c>
      <c r="BC844">
        <v>2013</v>
      </c>
      <c r="BD844">
        <v>2014</v>
      </c>
      <c r="BE844">
        <v>2015</v>
      </c>
      <c r="BF844">
        <v>2016</v>
      </c>
      <c r="BG844">
        <v>2017</v>
      </c>
      <c r="BH844">
        <v>2018</v>
      </c>
      <c r="BI844">
        <v>2019</v>
      </c>
      <c r="BJ844">
        <v>2020</v>
      </c>
      <c r="BK844">
        <v>2021</v>
      </c>
      <c r="BL844">
        <v>2022</v>
      </c>
      <c r="BM844">
        <v>2023</v>
      </c>
    </row>
    <row r="845" spans="1:65" ht="15" customHeight="1" x14ac:dyDescent="0.25">
      <c r="A845" t="s">
        <v>1247</v>
      </c>
      <c r="C845" s="60"/>
      <c r="D845" t="s">
        <v>3292</v>
      </c>
      <c r="E845" s="45" t="s">
        <v>3304</v>
      </c>
      <c r="G845" s="45"/>
      <c r="H845" s="45"/>
      <c r="I845">
        <f t="shared" si="91"/>
        <v>2022</v>
      </c>
      <c r="J845">
        <f t="shared" si="92"/>
        <v>2022</v>
      </c>
      <c r="K845" s="2" t="str">
        <f t="shared" si="90"/>
        <v>-</v>
      </c>
      <c r="BL845">
        <v>2022</v>
      </c>
    </row>
    <row r="846" spans="1:65" ht="15" customHeight="1" x14ac:dyDescent="0.25">
      <c r="A846" t="s">
        <v>1247</v>
      </c>
      <c r="C846" s="60"/>
      <c r="D846" t="s">
        <v>3277</v>
      </c>
      <c r="E846" s="45" t="s">
        <v>3285</v>
      </c>
      <c r="G846" s="45"/>
      <c r="H846" s="45"/>
      <c r="I846">
        <f t="shared" si="91"/>
        <v>2022</v>
      </c>
      <c r="J846">
        <f t="shared" si="92"/>
        <v>2023</v>
      </c>
      <c r="K846" s="2" t="str">
        <f t="shared" si="90"/>
        <v>-</v>
      </c>
      <c r="BL846">
        <v>2022</v>
      </c>
      <c r="BM846">
        <v>2023</v>
      </c>
    </row>
    <row r="847" spans="1:65" ht="15" customHeight="1" x14ac:dyDescent="0.25">
      <c r="A847" t="s">
        <v>1247</v>
      </c>
      <c r="C847" s="60"/>
      <c r="D847" t="s">
        <v>293</v>
      </c>
      <c r="E847" s="45" t="s">
        <v>294</v>
      </c>
      <c r="G847" s="45" t="s">
        <v>578</v>
      </c>
      <c r="H847" s="45" t="s">
        <v>1765</v>
      </c>
      <c r="I847">
        <f t="shared" si="91"/>
        <v>1980</v>
      </c>
      <c r="J847">
        <f t="shared" si="92"/>
        <v>2007</v>
      </c>
      <c r="K847" s="2" t="str">
        <f t="shared" si="90"/>
        <v>-</v>
      </c>
      <c r="V847">
        <v>1980</v>
      </c>
      <c r="W847">
        <v>1981</v>
      </c>
      <c r="X847">
        <v>1982</v>
      </c>
      <c r="Y847">
        <v>1983</v>
      </c>
      <c r="Z847">
        <v>1984</v>
      </c>
      <c r="AA847">
        <v>1985</v>
      </c>
      <c r="AB847">
        <v>1986</v>
      </c>
      <c r="AC847">
        <v>1987</v>
      </c>
      <c r="AD847">
        <v>1988</v>
      </c>
      <c r="AE847">
        <v>1989</v>
      </c>
      <c r="AF847">
        <v>1990</v>
      </c>
      <c r="AG847">
        <v>1991</v>
      </c>
      <c r="AH847">
        <v>1992</v>
      </c>
      <c r="AI847">
        <v>1993</v>
      </c>
      <c r="AJ847">
        <v>1994</v>
      </c>
      <c r="AK847">
        <v>1995</v>
      </c>
      <c r="AL847">
        <v>1996</v>
      </c>
      <c r="AM847">
        <v>1997</v>
      </c>
      <c r="AN847">
        <v>1998</v>
      </c>
      <c r="AO847">
        <v>1999</v>
      </c>
      <c r="AP847">
        <v>2000</v>
      </c>
      <c r="AQ847">
        <v>2001</v>
      </c>
      <c r="AR847">
        <v>2002</v>
      </c>
      <c r="AS847">
        <v>2003</v>
      </c>
      <c r="AT847">
        <v>2004</v>
      </c>
      <c r="AU847">
        <v>2005</v>
      </c>
      <c r="AV847">
        <v>2006</v>
      </c>
      <c r="AW847">
        <v>2007</v>
      </c>
    </row>
    <row r="848" spans="1:65" ht="15" customHeight="1" x14ac:dyDescent="0.25">
      <c r="A848" t="s">
        <v>1247</v>
      </c>
      <c r="C848" s="60"/>
      <c r="D848" t="s">
        <v>1058</v>
      </c>
      <c r="E848" s="45" t="s">
        <v>804</v>
      </c>
      <c r="G848" s="45"/>
      <c r="H848" s="45"/>
      <c r="I848">
        <f t="shared" si="91"/>
        <v>1980</v>
      </c>
      <c r="J848">
        <f t="shared" si="92"/>
        <v>2007</v>
      </c>
      <c r="K848" s="2" t="str">
        <f t="shared" si="90"/>
        <v>-</v>
      </c>
      <c r="V848">
        <v>1980</v>
      </c>
      <c r="W848">
        <v>1981</v>
      </c>
      <c r="X848">
        <v>1982</v>
      </c>
      <c r="Y848">
        <v>1983</v>
      </c>
      <c r="Z848">
        <v>1984</v>
      </c>
      <c r="AA848">
        <v>1985</v>
      </c>
      <c r="AB848">
        <v>1986</v>
      </c>
      <c r="AC848">
        <v>1987</v>
      </c>
      <c r="AD848">
        <v>1988</v>
      </c>
      <c r="AE848">
        <v>1989</v>
      </c>
      <c r="AF848">
        <v>1990</v>
      </c>
      <c r="AG848">
        <v>1991</v>
      </c>
      <c r="AH848">
        <v>1992</v>
      </c>
      <c r="AI848">
        <v>1993</v>
      </c>
      <c r="AJ848">
        <v>1994</v>
      </c>
      <c r="AK848">
        <v>1995</v>
      </c>
      <c r="AL848">
        <v>1996</v>
      </c>
      <c r="AM848">
        <v>1997</v>
      </c>
      <c r="AN848">
        <v>1998</v>
      </c>
      <c r="AO848">
        <v>1999</v>
      </c>
      <c r="AP848">
        <v>2000</v>
      </c>
      <c r="AQ848">
        <v>2001</v>
      </c>
      <c r="AR848">
        <v>2002</v>
      </c>
      <c r="AS848">
        <v>2003</v>
      </c>
      <c r="AT848">
        <v>2004</v>
      </c>
      <c r="AU848">
        <v>2005</v>
      </c>
      <c r="AV848">
        <v>2006</v>
      </c>
      <c r="AW848">
        <v>2007</v>
      </c>
    </row>
    <row r="849" spans="1:65" ht="15" customHeight="1" x14ac:dyDescent="0.25">
      <c r="A849" t="s">
        <v>1247</v>
      </c>
      <c r="C849" s="60"/>
      <c r="D849" t="s">
        <v>1060</v>
      </c>
      <c r="E849" s="45" t="s">
        <v>805</v>
      </c>
      <c r="F849" s="7" t="s">
        <v>1303</v>
      </c>
      <c r="G849" s="45"/>
      <c r="H849" s="45"/>
      <c r="I849">
        <f t="shared" si="91"/>
        <v>1980</v>
      </c>
      <c r="J849">
        <f t="shared" si="92"/>
        <v>2007</v>
      </c>
      <c r="K849" s="2" t="str">
        <f t="shared" si="90"/>
        <v>-</v>
      </c>
      <c r="V849">
        <v>1980</v>
      </c>
      <c r="W849">
        <v>1981</v>
      </c>
      <c r="X849">
        <v>1982</v>
      </c>
      <c r="Y849">
        <v>1983</v>
      </c>
      <c r="Z849">
        <v>1984</v>
      </c>
      <c r="AA849">
        <v>1985</v>
      </c>
      <c r="AB849">
        <v>1986</v>
      </c>
      <c r="AC849">
        <v>1987</v>
      </c>
      <c r="AD849">
        <v>1988</v>
      </c>
      <c r="AE849">
        <v>1989</v>
      </c>
      <c r="AF849">
        <v>1990</v>
      </c>
      <c r="AG849">
        <v>1991</v>
      </c>
      <c r="AH849">
        <v>1992</v>
      </c>
      <c r="AI849">
        <v>1993</v>
      </c>
      <c r="AJ849">
        <v>1994</v>
      </c>
      <c r="AK849">
        <v>1995</v>
      </c>
      <c r="AL849">
        <v>1996</v>
      </c>
      <c r="AM849">
        <v>1997</v>
      </c>
      <c r="AN849">
        <v>1998</v>
      </c>
      <c r="AO849">
        <v>1999</v>
      </c>
      <c r="AP849">
        <v>2000</v>
      </c>
      <c r="AQ849">
        <v>2001</v>
      </c>
      <c r="AR849">
        <v>2002</v>
      </c>
      <c r="AS849">
        <v>2003</v>
      </c>
      <c r="AT849">
        <v>2004</v>
      </c>
      <c r="AU849">
        <v>2005</v>
      </c>
      <c r="AV849">
        <v>2006</v>
      </c>
      <c r="AW849">
        <v>2007</v>
      </c>
    </row>
    <row r="850" spans="1:65" ht="15" customHeight="1" x14ac:dyDescent="0.25">
      <c r="A850" t="s">
        <v>1247</v>
      </c>
      <c r="C850" s="60"/>
      <c r="D850" t="s">
        <v>3293</v>
      </c>
      <c r="E850" s="45" t="s">
        <v>3305</v>
      </c>
      <c r="F850" s="7"/>
      <c r="G850" s="45"/>
      <c r="H850" s="45"/>
      <c r="I850">
        <f>MIN(L850:BT850)</f>
        <v>2022</v>
      </c>
      <c r="J850">
        <f>MAX(L850:BT850)</f>
        <v>2022</v>
      </c>
      <c r="K850" s="2" t="str">
        <f>IF(J850-I850+1-COUNTA(L850:BT850)=0, "-", "Yes")</f>
        <v>-</v>
      </c>
      <c r="BL850">
        <v>2022</v>
      </c>
    </row>
    <row r="851" spans="1:65" ht="15" customHeight="1" x14ac:dyDescent="0.25">
      <c r="A851" t="s">
        <v>1247</v>
      </c>
      <c r="C851" s="60"/>
      <c r="D851" t="s">
        <v>295</v>
      </c>
      <c r="E851" s="45" t="s">
        <v>296</v>
      </c>
      <c r="G851" s="45" t="s">
        <v>296</v>
      </c>
      <c r="H851" s="45" t="s">
        <v>1766</v>
      </c>
      <c r="I851">
        <f t="shared" si="91"/>
        <v>1981</v>
      </c>
      <c r="J851">
        <f t="shared" si="92"/>
        <v>2023</v>
      </c>
      <c r="K851" s="2" t="str">
        <f t="shared" si="90"/>
        <v>Yes</v>
      </c>
      <c r="W851">
        <v>1981</v>
      </c>
      <c r="X851">
        <v>1982</v>
      </c>
      <c r="Y851">
        <v>1983</v>
      </c>
      <c r="Z851">
        <v>1984</v>
      </c>
      <c r="AA851">
        <v>1985</v>
      </c>
      <c r="AB851">
        <v>1986</v>
      </c>
      <c r="AC851">
        <v>1987</v>
      </c>
      <c r="AD851">
        <v>1988</v>
      </c>
      <c r="AE851">
        <v>1989</v>
      </c>
      <c r="AF851">
        <v>1990</v>
      </c>
      <c r="AG851">
        <v>1991</v>
      </c>
      <c r="AH851">
        <v>1992</v>
      </c>
      <c r="AI851">
        <v>1993</v>
      </c>
      <c r="AJ851">
        <v>1994</v>
      </c>
      <c r="AK851">
        <v>1995</v>
      </c>
      <c r="AL851">
        <v>1996</v>
      </c>
      <c r="AM851">
        <v>1997</v>
      </c>
      <c r="AN851">
        <v>1998</v>
      </c>
      <c r="AO851">
        <v>1999</v>
      </c>
      <c r="AP851">
        <v>2000</v>
      </c>
      <c r="AQ851">
        <v>2001</v>
      </c>
      <c r="AR851">
        <v>2002</v>
      </c>
      <c r="AS851">
        <v>2003</v>
      </c>
      <c r="AT851">
        <v>2004</v>
      </c>
      <c r="AU851">
        <v>2005</v>
      </c>
      <c r="AV851">
        <v>2006</v>
      </c>
      <c r="AW851">
        <v>2007</v>
      </c>
      <c r="BG851">
        <v>2017</v>
      </c>
      <c r="BH851">
        <v>2018</v>
      </c>
      <c r="BI851">
        <v>2019</v>
      </c>
      <c r="BJ851">
        <v>2020</v>
      </c>
      <c r="BK851">
        <v>2021</v>
      </c>
      <c r="BL851">
        <v>2022</v>
      </c>
      <c r="BM851">
        <v>2023</v>
      </c>
    </row>
    <row r="852" spans="1:65" ht="15" customHeight="1" x14ac:dyDescent="0.25">
      <c r="A852" t="s">
        <v>1247</v>
      </c>
      <c r="C852" s="60"/>
      <c r="D852" t="s">
        <v>2248</v>
      </c>
      <c r="E852" s="45" t="s">
        <v>300</v>
      </c>
      <c r="G852" s="45"/>
      <c r="H852" s="45"/>
      <c r="I852">
        <f t="shared" si="91"/>
        <v>2009</v>
      </c>
      <c r="J852">
        <f t="shared" si="92"/>
        <v>2016</v>
      </c>
      <c r="K852" s="2" t="str">
        <f t="shared" ref="K852:K923" si="93">IF(J852-I852+1-COUNTA(L852:BT852)=0, "-", "Yes")</f>
        <v>-</v>
      </c>
      <c r="AY852">
        <v>2009</v>
      </c>
      <c r="AZ852">
        <v>2010</v>
      </c>
      <c r="BA852">
        <v>2011</v>
      </c>
      <c r="BB852">
        <v>2012</v>
      </c>
      <c r="BC852">
        <v>2013</v>
      </c>
      <c r="BD852">
        <v>2014</v>
      </c>
      <c r="BE852">
        <v>2015</v>
      </c>
      <c r="BF852">
        <v>2016</v>
      </c>
    </row>
    <row r="853" spans="1:65" ht="15" customHeight="1" x14ac:dyDescent="0.25">
      <c r="A853" t="s">
        <v>1247</v>
      </c>
      <c r="C853" s="60"/>
      <c r="D853" t="s">
        <v>297</v>
      </c>
      <c r="E853" s="45" t="s">
        <v>298</v>
      </c>
      <c r="G853" s="45" t="s">
        <v>1767</v>
      </c>
      <c r="H853" s="45" t="s">
        <v>1793</v>
      </c>
      <c r="I853">
        <f t="shared" ref="I853:I924" si="94">MIN(L853:BT853)</f>
        <v>2003</v>
      </c>
      <c r="J853">
        <f t="shared" si="92"/>
        <v>2007</v>
      </c>
      <c r="K853" s="2" t="str">
        <f t="shared" si="93"/>
        <v>-</v>
      </c>
      <c r="AS853">
        <v>2003</v>
      </c>
      <c r="AT853">
        <v>2004</v>
      </c>
      <c r="AU853">
        <v>2005</v>
      </c>
      <c r="AV853">
        <v>2006</v>
      </c>
      <c r="AW853">
        <v>2007</v>
      </c>
    </row>
    <row r="854" spans="1:65" ht="15" customHeight="1" x14ac:dyDescent="0.25">
      <c r="A854" t="s">
        <v>1247</v>
      </c>
      <c r="C854" s="60"/>
      <c r="D854" t="s">
        <v>299</v>
      </c>
      <c r="E854" s="45" t="s">
        <v>300</v>
      </c>
      <c r="G854" s="45" t="s">
        <v>1768</v>
      </c>
      <c r="H854" s="45" t="s">
        <v>1794</v>
      </c>
      <c r="I854">
        <f t="shared" si="94"/>
        <v>2007</v>
      </c>
      <c r="J854">
        <f t="shared" si="92"/>
        <v>2007</v>
      </c>
      <c r="K854" s="2" t="str">
        <f t="shared" si="93"/>
        <v>-</v>
      </c>
      <c r="AW854">
        <v>2007</v>
      </c>
    </row>
    <row r="855" spans="1:65" ht="15" customHeight="1" x14ac:dyDescent="0.25">
      <c r="A855" t="s">
        <v>1247</v>
      </c>
      <c r="C855" s="60"/>
      <c r="D855" t="s">
        <v>301</v>
      </c>
      <c r="E855" s="45" t="s">
        <v>302</v>
      </c>
      <c r="G855" s="45" t="s">
        <v>1769</v>
      </c>
      <c r="H855" s="45" t="s">
        <v>1770</v>
      </c>
      <c r="I855">
        <f t="shared" si="94"/>
        <v>1980</v>
      </c>
      <c r="J855">
        <f t="shared" si="92"/>
        <v>2003</v>
      </c>
      <c r="K855" s="2" t="str">
        <f t="shared" si="93"/>
        <v>-</v>
      </c>
      <c r="V855">
        <v>1980</v>
      </c>
      <c r="W855">
        <v>1981</v>
      </c>
      <c r="X855">
        <v>1982</v>
      </c>
      <c r="Y855">
        <v>1983</v>
      </c>
      <c r="Z855">
        <v>1984</v>
      </c>
      <c r="AA855">
        <v>1985</v>
      </c>
      <c r="AB855">
        <v>1986</v>
      </c>
      <c r="AC855">
        <v>1987</v>
      </c>
      <c r="AD855">
        <v>1988</v>
      </c>
      <c r="AE855">
        <v>1989</v>
      </c>
      <c r="AF855">
        <v>1990</v>
      </c>
      <c r="AG855">
        <v>1991</v>
      </c>
      <c r="AH855">
        <v>1992</v>
      </c>
      <c r="AI855">
        <v>1993</v>
      </c>
      <c r="AJ855">
        <v>1994</v>
      </c>
      <c r="AK855">
        <v>1995</v>
      </c>
      <c r="AL855">
        <v>1996</v>
      </c>
      <c r="AM855">
        <v>1997</v>
      </c>
      <c r="AN855">
        <v>1998</v>
      </c>
      <c r="AO855">
        <v>1999</v>
      </c>
      <c r="AP855">
        <v>2000</v>
      </c>
      <c r="AQ855">
        <v>2001</v>
      </c>
      <c r="AR855">
        <v>2002</v>
      </c>
      <c r="AS855">
        <v>2003</v>
      </c>
    </row>
    <row r="856" spans="1:65" ht="15" customHeight="1" x14ac:dyDescent="0.25">
      <c r="A856" t="s">
        <v>1247</v>
      </c>
      <c r="C856" s="60"/>
      <c r="D856" t="s">
        <v>2100</v>
      </c>
      <c r="E856" s="45" t="s">
        <v>2100</v>
      </c>
      <c r="G856" s="45"/>
      <c r="H856" s="45"/>
      <c r="I856">
        <f t="shared" si="94"/>
        <v>2008</v>
      </c>
      <c r="J856">
        <f t="shared" si="92"/>
        <v>2023</v>
      </c>
      <c r="K856" s="2" t="str">
        <f t="shared" si="93"/>
        <v>-</v>
      </c>
      <c r="AX856">
        <v>2008</v>
      </c>
      <c r="AY856">
        <v>2009</v>
      </c>
      <c r="AZ856">
        <v>2010</v>
      </c>
      <c r="BA856">
        <v>2011</v>
      </c>
      <c r="BB856">
        <v>2012</v>
      </c>
      <c r="BC856">
        <v>2013</v>
      </c>
      <c r="BD856">
        <v>2014</v>
      </c>
      <c r="BE856">
        <v>2015</v>
      </c>
      <c r="BF856">
        <v>2016</v>
      </c>
      <c r="BG856">
        <v>2017</v>
      </c>
      <c r="BH856">
        <v>2018</v>
      </c>
      <c r="BI856">
        <v>2019</v>
      </c>
      <c r="BJ856">
        <v>2020</v>
      </c>
      <c r="BK856">
        <v>2021</v>
      </c>
      <c r="BL856">
        <v>2022</v>
      </c>
      <c r="BM856">
        <v>2023</v>
      </c>
    </row>
    <row r="857" spans="1:65" ht="15" customHeight="1" x14ac:dyDescent="0.25">
      <c r="A857" t="s">
        <v>1247</v>
      </c>
      <c r="C857" s="60"/>
      <c r="D857" t="s">
        <v>151</v>
      </c>
      <c r="E857" s="45" t="s">
        <v>303</v>
      </c>
      <c r="F857" s="7" t="s">
        <v>1303</v>
      </c>
      <c r="G857" s="46" t="s">
        <v>1361</v>
      </c>
      <c r="H857" s="46" t="s">
        <v>1360</v>
      </c>
      <c r="I857">
        <f t="shared" si="94"/>
        <v>2007</v>
      </c>
      <c r="J857">
        <f t="shared" si="92"/>
        <v>2023</v>
      </c>
      <c r="K857" s="2" t="str">
        <f t="shared" si="93"/>
        <v>Yes</v>
      </c>
      <c r="AW857">
        <v>2007</v>
      </c>
      <c r="AX857">
        <v>2008</v>
      </c>
      <c r="AY857">
        <v>2009</v>
      </c>
      <c r="AZ857">
        <v>2010</v>
      </c>
      <c r="BA857">
        <v>2011</v>
      </c>
      <c r="BB857">
        <v>2012</v>
      </c>
      <c r="BC857">
        <v>2013</v>
      </c>
      <c r="BH857">
        <v>2018</v>
      </c>
      <c r="BI857">
        <v>2019</v>
      </c>
      <c r="BJ857">
        <v>2020</v>
      </c>
      <c r="BK857">
        <v>2021</v>
      </c>
      <c r="BL857">
        <v>2022</v>
      </c>
      <c r="BM857">
        <v>2023</v>
      </c>
    </row>
    <row r="858" spans="1:65" ht="15" customHeight="1" x14ac:dyDescent="0.25">
      <c r="A858" t="s">
        <v>1247</v>
      </c>
      <c r="C858" s="60"/>
      <c r="D858" t="s">
        <v>3294</v>
      </c>
      <c r="E858" s="45" t="s">
        <v>3304</v>
      </c>
      <c r="F858" s="7"/>
      <c r="G858" s="46"/>
      <c r="H858" s="46"/>
      <c r="I858">
        <f>MIN(L858:BT858)</f>
        <v>2022</v>
      </c>
      <c r="J858">
        <f>MAX(L858:BT858)</f>
        <v>2022</v>
      </c>
      <c r="K858" s="2" t="str">
        <f>IF(J858-I858+1-COUNTA(L858:BT858)=0, "-", "Yes")</f>
        <v>-</v>
      </c>
      <c r="BL858">
        <v>2022</v>
      </c>
    </row>
    <row r="859" spans="1:65" ht="15" customHeight="1" x14ac:dyDescent="0.25">
      <c r="A859" t="s">
        <v>1247</v>
      </c>
      <c r="C859" s="60"/>
      <c r="D859" t="s">
        <v>3278</v>
      </c>
      <c r="E859" s="45" t="s">
        <v>3286</v>
      </c>
      <c r="F859" s="7"/>
      <c r="G859" s="46"/>
      <c r="H859" s="46"/>
      <c r="I859">
        <f>MIN(L859:BT859)</f>
        <v>2022</v>
      </c>
      <c r="J859">
        <f>MAX(L859:BT859)</f>
        <v>2023</v>
      </c>
      <c r="K859" s="2" t="str">
        <f>IF(J859-I859+1-COUNTA(L859:BT859)=0, "-", "Yes")</f>
        <v>-</v>
      </c>
      <c r="BL859">
        <v>2022</v>
      </c>
      <c r="BM859">
        <v>2023</v>
      </c>
    </row>
    <row r="860" spans="1:65" ht="15" customHeight="1" x14ac:dyDescent="0.25">
      <c r="A860" t="s">
        <v>1247</v>
      </c>
      <c r="C860" s="60"/>
      <c r="D860" t="s">
        <v>304</v>
      </c>
      <c r="E860" s="45" t="s">
        <v>305</v>
      </c>
      <c r="G860" s="45" t="s">
        <v>305</v>
      </c>
      <c r="H860" s="45" t="s">
        <v>1771</v>
      </c>
      <c r="I860">
        <f t="shared" si="94"/>
        <v>1980</v>
      </c>
      <c r="J860">
        <f t="shared" si="92"/>
        <v>2007</v>
      </c>
      <c r="K860" s="2" t="str">
        <f t="shared" si="93"/>
        <v>-</v>
      </c>
      <c r="V860">
        <v>1980</v>
      </c>
      <c r="W860">
        <v>1981</v>
      </c>
      <c r="X860">
        <v>1982</v>
      </c>
      <c r="Y860">
        <v>1983</v>
      </c>
      <c r="Z860">
        <v>1984</v>
      </c>
      <c r="AA860">
        <v>1985</v>
      </c>
      <c r="AB860">
        <v>1986</v>
      </c>
      <c r="AC860">
        <v>1987</v>
      </c>
      <c r="AD860">
        <v>1988</v>
      </c>
      <c r="AE860">
        <v>1989</v>
      </c>
      <c r="AF860">
        <v>1990</v>
      </c>
      <c r="AG860">
        <v>1991</v>
      </c>
      <c r="AH860">
        <v>1992</v>
      </c>
      <c r="AI860">
        <v>1993</v>
      </c>
      <c r="AJ860">
        <v>1994</v>
      </c>
      <c r="AK860">
        <v>1995</v>
      </c>
      <c r="AL860">
        <v>1996</v>
      </c>
      <c r="AM860">
        <v>1997</v>
      </c>
      <c r="AN860">
        <v>1998</v>
      </c>
      <c r="AO860">
        <v>1999</v>
      </c>
      <c r="AP860">
        <v>2000</v>
      </c>
      <c r="AQ860">
        <v>2001</v>
      </c>
      <c r="AR860">
        <v>2002</v>
      </c>
      <c r="AS860">
        <v>2003</v>
      </c>
      <c r="AT860">
        <v>2004</v>
      </c>
      <c r="AU860">
        <v>2005</v>
      </c>
      <c r="AV860">
        <v>2006</v>
      </c>
      <c r="AW860">
        <v>2007</v>
      </c>
    </row>
    <row r="861" spans="1:65" ht="15" customHeight="1" x14ac:dyDescent="0.25">
      <c r="A861" t="s">
        <v>1247</v>
      </c>
      <c r="C861" s="60"/>
      <c r="D861" t="s">
        <v>306</v>
      </c>
      <c r="E861" s="45" t="s">
        <v>307</v>
      </c>
      <c r="G861" s="45" t="s">
        <v>307</v>
      </c>
      <c r="H861" s="45" t="s">
        <v>1772</v>
      </c>
      <c r="I861">
        <f t="shared" si="94"/>
        <v>1980</v>
      </c>
      <c r="J861">
        <f t="shared" si="92"/>
        <v>2022</v>
      </c>
      <c r="K861" s="2" t="str">
        <f t="shared" si="93"/>
        <v>Yes</v>
      </c>
      <c r="V861">
        <v>1980</v>
      </c>
      <c r="W861">
        <v>1981</v>
      </c>
      <c r="X861">
        <v>1982</v>
      </c>
      <c r="Y861">
        <v>1983</v>
      </c>
      <c r="Z861">
        <v>1984</v>
      </c>
      <c r="AA861">
        <v>1985</v>
      </c>
      <c r="AB861">
        <v>1986</v>
      </c>
      <c r="AC861">
        <v>1987</v>
      </c>
      <c r="AD861">
        <v>1988</v>
      </c>
      <c r="AE861">
        <v>1989</v>
      </c>
      <c r="AF861">
        <v>1990</v>
      </c>
      <c r="AG861">
        <v>1991</v>
      </c>
      <c r="AH861">
        <v>1992</v>
      </c>
      <c r="AI861">
        <v>1993</v>
      </c>
      <c r="AJ861">
        <v>1994</v>
      </c>
      <c r="AK861">
        <v>1995</v>
      </c>
      <c r="AL861">
        <v>1996</v>
      </c>
      <c r="AM861">
        <v>1997</v>
      </c>
      <c r="AN861">
        <v>1998</v>
      </c>
      <c r="AO861">
        <v>1999</v>
      </c>
      <c r="AP861">
        <v>2000</v>
      </c>
      <c r="AQ861">
        <v>2001</v>
      </c>
      <c r="AR861">
        <v>2002</v>
      </c>
      <c r="AS861">
        <v>2003</v>
      </c>
      <c r="AT861">
        <v>2004</v>
      </c>
      <c r="AU861">
        <v>2005</v>
      </c>
      <c r="AV861">
        <v>2006</v>
      </c>
      <c r="AW861">
        <v>2007</v>
      </c>
      <c r="BL861">
        <v>2022</v>
      </c>
    </row>
    <row r="862" spans="1:65" ht="15" customHeight="1" x14ac:dyDescent="0.25">
      <c r="A862" t="s">
        <v>1247</v>
      </c>
      <c r="C862" s="60"/>
      <c r="D862" t="s">
        <v>308</v>
      </c>
      <c r="E862" s="45" t="s">
        <v>309</v>
      </c>
      <c r="G862" s="45" t="s">
        <v>309</v>
      </c>
      <c r="H862" s="45" t="s">
        <v>1773</v>
      </c>
      <c r="I862">
        <f t="shared" si="94"/>
        <v>1980</v>
      </c>
      <c r="J862">
        <f t="shared" si="92"/>
        <v>2023</v>
      </c>
      <c r="K862" s="2" t="str">
        <f t="shared" si="93"/>
        <v>-</v>
      </c>
      <c r="V862">
        <v>1980</v>
      </c>
      <c r="W862">
        <v>1981</v>
      </c>
      <c r="X862">
        <v>1982</v>
      </c>
      <c r="Y862">
        <v>1983</v>
      </c>
      <c r="Z862">
        <v>1984</v>
      </c>
      <c r="AA862">
        <v>1985</v>
      </c>
      <c r="AB862">
        <v>1986</v>
      </c>
      <c r="AC862">
        <v>1987</v>
      </c>
      <c r="AD862">
        <v>1988</v>
      </c>
      <c r="AE862">
        <v>1989</v>
      </c>
      <c r="AF862">
        <v>1990</v>
      </c>
      <c r="AG862">
        <v>1991</v>
      </c>
      <c r="AH862">
        <v>1992</v>
      </c>
      <c r="AI862">
        <v>1993</v>
      </c>
      <c r="AJ862">
        <v>1994</v>
      </c>
      <c r="AK862">
        <v>1995</v>
      </c>
      <c r="AL862">
        <v>1996</v>
      </c>
      <c r="AM862">
        <v>1997</v>
      </c>
      <c r="AN862">
        <v>1998</v>
      </c>
      <c r="AO862">
        <v>1999</v>
      </c>
      <c r="AP862">
        <v>2000</v>
      </c>
      <c r="AQ862">
        <v>2001</v>
      </c>
      <c r="AR862">
        <v>2002</v>
      </c>
      <c r="AS862">
        <v>2003</v>
      </c>
      <c r="AT862">
        <v>2004</v>
      </c>
      <c r="AU862">
        <v>2005</v>
      </c>
      <c r="AV862">
        <v>2006</v>
      </c>
      <c r="AW862">
        <v>2007</v>
      </c>
      <c r="AX862">
        <v>2008</v>
      </c>
      <c r="AY862">
        <v>2009</v>
      </c>
      <c r="AZ862">
        <v>2010</v>
      </c>
      <c r="BA862">
        <v>2011</v>
      </c>
      <c r="BB862">
        <v>2012</v>
      </c>
      <c r="BC862">
        <v>2013</v>
      </c>
      <c r="BD862">
        <v>2014</v>
      </c>
      <c r="BE862">
        <v>2015</v>
      </c>
      <c r="BF862">
        <v>2016</v>
      </c>
      <c r="BG862">
        <v>2017</v>
      </c>
      <c r="BH862">
        <v>2018</v>
      </c>
      <c r="BI862">
        <v>2019</v>
      </c>
      <c r="BJ862">
        <v>2020</v>
      </c>
      <c r="BK862">
        <v>2021</v>
      </c>
      <c r="BL862">
        <v>2022</v>
      </c>
      <c r="BM862">
        <v>2023</v>
      </c>
    </row>
    <row r="863" spans="1:65" ht="15" customHeight="1" x14ac:dyDescent="0.25">
      <c r="A863" t="s">
        <v>1247</v>
      </c>
      <c r="C863" s="60"/>
      <c r="D863" t="s">
        <v>3295</v>
      </c>
      <c r="E863" s="45" t="s">
        <v>3306</v>
      </c>
      <c r="G863" s="45"/>
      <c r="H863" s="45"/>
      <c r="I863">
        <f>MIN(L863:BT863)</f>
        <v>2022</v>
      </c>
      <c r="J863">
        <f>MAX(L863:BT863)</f>
        <v>2022</v>
      </c>
      <c r="K863" s="2" t="str">
        <f>IF(J863-I863+1-COUNTA(L863:BT863)=0, "-", "Yes")</f>
        <v>-</v>
      </c>
      <c r="BL863">
        <v>2022</v>
      </c>
    </row>
    <row r="864" spans="1:65" ht="15" customHeight="1" x14ac:dyDescent="0.25">
      <c r="A864" t="s">
        <v>1247</v>
      </c>
      <c r="C864" s="60"/>
      <c r="D864" t="s">
        <v>3279</v>
      </c>
      <c r="E864" s="45" t="s">
        <v>3287</v>
      </c>
      <c r="G864" s="45"/>
      <c r="H864" s="45"/>
      <c r="I864">
        <f>MIN(L864:BT864)</f>
        <v>2022</v>
      </c>
      <c r="J864">
        <f>MAX(L864:BT864)</f>
        <v>2023</v>
      </c>
      <c r="K864" s="2" t="str">
        <f>IF(J864-I864+1-COUNTA(L864:BT864)=0, "-", "Yes")</f>
        <v>-</v>
      </c>
      <c r="BL864">
        <v>2022</v>
      </c>
      <c r="BM864">
        <v>2023</v>
      </c>
    </row>
    <row r="865" spans="1:65" ht="15" customHeight="1" x14ac:dyDescent="0.25">
      <c r="A865" t="s">
        <v>1247</v>
      </c>
      <c r="C865" s="60"/>
      <c r="D865" t="s">
        <v>3296</v>
      </c>
      <c r="E865" s="45" t="s">
        <v>3307</v>
      </c>
      <c r="G865" s="45"/>
      <c r="H865" s="45"/>
      <c r="I865">
        <f>MIN(L865:BT865)</f>
        <v>2022</v>
      </c>
      <c r="J865">
        <f>MAX(L865:BT865)</f>
        <v>2022</v>
      </c>
      <c r="K865" s="2" t="str">
        <f>IF(J865-I865+1-COUNTA(L865:BT865)=0, "-", "Yes")</f>
        <v>-</v>
      </c>
      <c r="BL865">
        <v>2022</v>
      </c>
    </row>
    <row r="866" spans="1:65" ht="15" customHeight="1" x14ac:dyDescent="0.25">
      <c r="A866" t="s">
        <v>1247</v>
      </c>
      <c r="C866" s="60"/>
      <c r="D866" t="s">
        <v>3280</v>
      </c>
      <c r="E866" s="45" t="s">
        <v>3288</v>
      </c>
      <c r="G866" s="45"/>
      <c r="H866" s="45"/>
      <c r="I866">
        <f>MIN(L866:BT866)</f>
        <v>2022</v>
      </c>
      <c r="J866">
        <f>MAX(L866:BT866)</f>
        <v>2023</v>
      </c>
      <c r="K866" s="2" t="str">
        <f>IF(J866-I866+1-COUNTA(L866:BT866)=0, "-", "Yes")</f>
        <v>-</v>
      </c>
      <c r="BL866">
        <v>2022</v>
      </c>
      <c r="BM866">
        <v>2023</v>
      </c>
    </row>
    <row r="867" spans="1:65" ht="15" customHeight="1" x14ac:dyDescent="0.25">
      <c r="A867" t="s">
        <v>1247</v>
      </c>
      <c r="C867" s="60"/>
      <c r="D867" t="s">
        <v>47</v>
      </c>
      <c r="E867" s="45" t="s">
        <v>2249</v>
      </c>
      <c r="G867" s="45"/>
      <c r="H867" s="45"/>
      <c r="I867">
        <f t="shared" si="94"/>
        <v>2008</v>
      </c>
      <c r="J867">
        <f t="shared" si="92"/>
        <v>2023</v>
      </c>
      <c r="K867" s="2" t="str">
        <f t="shared" si="93"/>
        <v>-</v>
      </c>
      <c r="AX867">
        <v>2008</v>
      </c>
      <c r="AY867">
        <v>2009</v>
      </c>
      <c r="AZ867">
        <v>2010</v>
      </c>
      <c r="BA867">
        <v>2011</v>
      </c>
      <c r="BB867">
        <v>2012</v>
      </c>
      <c r="BC867">
        <v>2013</v>
      </c>
      <c r="BD867">
        <v>2014</v>
      </c>
      <c r="BE867">
        <v>2015</v>
      </c>
      <c r="BF867">
        <v>2016</v>
      </c>
      <c r="BG867">
        <v>2017</v>
      </c>
      <c r="BH867">
        <v>2018</v>
      </c>
      <c r="BI867">
        <v>2019</v>
      </c>
      <c r="BJ867">
        <v>2020</v>
      </c>
      <c r="BK867">
        <v>2021</v>
      </c>
      <c r="BL867">
        <v>2022</v>
      </c>
      <c r="BM867">
        <v>2023</v>
      </c>
    </row>
    <row r="868" spans="1:65" ht="15" customHeight="1" x14ac:dyDescent="0.25">
      <c r="A868" t="s">
        <v>1247</v>
      </c>
      <c r="C868" s="60"/>
      <c r="D868" t="s">
        <v>2250</v>
      </c>
      <c r="E868" s="45" t="s">
        <v>2251</v>
      </c>
      <c r="G868" s="45"/>
      <c r="H868" s="45"/>
      <c r="I868">
        <f t="shared" si="94"/>
        <v>2008</v>
      </c>
      <c r="J868">
        <f t="shared" si="92"/>
        <v>2023</v>
      </c>
      <c r="K868" s="2" t="str">
        <f t="shared" si="93"/>
        <v>-</v>
      </c>
      <c r="AX868">
        <v>2008</v>
      </c>
      <c r="AY868">
        <v>2009</v>
      </c>
      <c r="AZ868">
        <v>2010</v>
      </c>
      <c r="BA868">
        <v>2011</v>
      </c>
      <c r="BB868">
        <v>2012</v>
      </c>
      <c r="BC868">
        <v>2013</v>
      </c>
      <c r="BD868">
        <v>2014</v>
      </c>
      <c r="BE868">
        <v>2015</v>
      </c>
      <c r="BF868">
        <v>2016</v>
      </c>
      <c r="BG868">
        <v>2017</v>
      </c>
      <c r="BH868">
        <v>2018</v>
      </c>
      <c r="BI868">
        <v>2019</v>
      </c>
      <c r="BJ868">
        <v>2020</v>
      </c>
      <c r="BK868">
        <v>2021</v>
      </c>
      <c r="BL868">
        <v>2022</v>
      </c>
      <c r="BM868">
        <v>2023</v>
      </c>
    </row>
    <row r="869" spans="1:65" ht="15" customHeight="1" x14ac:dyDescent="0.25">
      <c r="A869" t="s">
        <v>1247</v>
      </c>
      <c r="C869" s="60"/>
      <c r="D869" t="s">
        <v>2252</v>
      </c>
      <c r="E869" s="45" t="s">
        <v>2253</v>
      </c>
      <c r="G869" s="45"/>
      <c r="H869" s="45"/>
      <c r="I869">
        <f t="shared" si="94"/>
        <v>2008</v>
      </c>
      <c r="J869">
        <f t="shared" si="92"/>
        <v>2023</v>
      </c>
      <c r="K869" s="2" t="str">
        <f t="shared" si="93"/>
        <v>-</v>
      </c>
      <c r="AX869">
        <v>2008</v>
      </c>
      <c r="AY869">
        <v>2009</v>
      </c>
      <c r="AZ869">
        <v>2010</v>
      </c>
      <c r="BA869">
        <v>2011</v>
      </c>
      <c r="BB869">
        <v>2012</v>
      </c>
      <c r="BC869">
        <v>2013</v>
      </c>
      <c r="BD869">
        <v>2014</v>
      </c>
      <c r="BE869">
        <v>2015</v>
      </c>
      <c r="BF869">
        <v>2016</v>
      </c>
      <c r="BG869">
        <v>2017</v>
      </c>
      <c r="BH869">
        <v>2018</v>
      </c>
      <c r="BI869">
        <v>2019</v>
      </c>
      <c r="BJ869">
        <v>2020</v>
      </c>
      <c r="BK869">
        <v>2021</v>
      </c>
      <c r="BL869">
        <v>2022</v>
      </c>
      <c r="BM869">
        <v>2023</v>
      </c>
    </row>
    <row r="870" spans="1:65" ht="15" customHeight="1" x14ac:dyDescent="0.25">
      <c r="A870" t="s">
        <v>1247</v>
      </c>
      <c r="C870" s="60"/>
      <c r="D870" t="s">
        <v>2254</v>
      </c>
      <c r="E870" s="45" t="s">
        <v>2255</v>
      </c>
      <c r="G870" s="45"/>
      <c r="H870" s="45"/>
      <c r="I870">
        <f t="shared" si="94"/>
        <v>2008</v>
      </c>
      <c r="J870">
        <f t="shared" si="92"/>
        <v>2023</v>
      </c>
      <c r="K870" s="2" t="str">
        <f t="shared" si="93"/>
        <v>-</v>
      </c>
      <c r="AX870">
        <v>2008</v>
      </c>
      <c r="AY870">
        <v>2009</v>
      </c>
      <c r="AZ870">
        <v>2010</v>
      </c>
      <c r="BA870">
        <v>2011</v>
      </c>
      <c r="BB870">
        <v>2012</v>
      </c>
      <c r="BC870">
        <v>2013</v>
      </c>
      <c r="BD870">
        <v>2014</v>
      </c>
      <c r="BE870">
        <v>2015</v>
      </c>
      <c r="BF870">
        <v>2016</v>
      </c>
      <c r="BG870">
        <v>2017</v>
      </c>
      <c r="BH870">
        <v>2018</v>
      </c>
      <c r="BI870">
        <v>2019</v>
      </c>
      <c r="BJ870">
        <v>2020</v>
      </c>
      <c r="BK870">
        <v>2021</v>
      </c>
      <c r="BL870">
        <v>2022</v>
      </c>
      <c r="BM870">
        <v>2023</v>
      </c>
    </row>
    <row r="871" spans="1:65" ht="15" customHeight="1" x14ac:dyDescent="0.25">
      <c r="A871" t="s">
        <v>1247</v>
      </c>
      <c r="C871" s="60"/>
      <c r="D871" t="s">
        <v>2256</v>
      </c>
      <c r="E871" s="45" t="s">
        <v>2257</v>
      </c>
      <c r="G871" s="45"/>
      <c r="H871" s="45"/>
      <c r="I871">
        <f t="shared" si="94"/>
        <v>2008</v>
      </c>
      <c r="J871">
        <f t="shared" si="92"/>
        <v>2023</v>
      </c>
      <c r="K871" s="2" t="str">
        <f t="shared" si="93"/>
        <v>-</v>
      </c>
      <c r="AX871">
        <v>2008</v>
      </c>
      <c r="AY871">
        <v>2009</v>
      </c>
      <c r="AZ871">
        <v>2010</v>
      </c>
      <c r="BA871">
        <v>2011</v>
      </c>
      <c r="BB871">
        <v>2012</v>
      </c>
      <c r="BC871">
        <v>2013</v>
      </c>
      <c r="BD871">
        <v>2014</v>
      </c>
      <c r="BE871">
        <v>2015</v>
      </c>
      <c r="BF871">
        <v>2016</v>
      </c>
      <c r="BG871">
        <v>2017</v>
      </c>
      <c r="BH871">
        <v>2018</v>
      </c>
      <c r="BI871">
        <v>2019</v>
      </c>
      <c r="BJ871">
        <v>2020</v>
      </c>
      <c r="BK871">
        <v>2021</v>
      </c>
      <c r="BL871">
        <v>2022</v>
      </c>
      <c r="BM871">
        <v>2023</v>
      </c>
    </row>
    <row r="872" spans="1:65" ht="15" customHeight="1" x14ac:dyDescent="0.25">
      <c r="A872" t="s">
        <v>1247</v>
      </c>
      <c r="C872" s="60"/>
      <c r="D872" t="s">
        <v>2258</v>
      </c>
      <c r="E872" s="45" t="s">
        <v>2259</v>
      </c>
      <c r="G872" s="45"/>
      <c r="H872" s="45"/>
      <c r="I872">
        <f t="shared" si="94"/>
        <v>2008</v>
      </c>
      <c r="J872">
        <f t="shared" si="92"/>
        <v>2023</v>
      </c>
      <c r="K872" s="2" t="str">
        <f t="shared" si="93"/>
        <v>-</v>
      </c>
      <c r="AX872">
        <v>2008</v>
      </c>
      <c r="AY872">
        <v>2009</v>
      </c>
      <c r="AZ872">
        <v>2010</v>
      </c>
      <c r="BA872">
        <v>2011</v>
      </c>
      <c r="BB872">
        <v>2012</v>
      </c>
      <c r="BC872">
        <v>2013</v>
      </c>
      <c r="BD872">
        <v>2014</v>
      </c>
      <c r="BE872">
        <v>2015</v>
      </c>
      <c r="BF872">
        <v>2016</v>
      </c>
      <c r="BG872">
        <v>2017</v>
      </c>
      <c r="BH872">
        <v>2018</v>
      </c>
      <c r="BI872">
        <v>2019</v>
      </c>
      <c r="BJ872">
        <v>2020</v>
      </c>
      <c r="BK872">
        <v>2021</v>
      </c>
      <c r="BL872">
        <v>2022</v>
      </c>
      <c r="BM872">
        <v>2023</v>
      </c>
    </row>
    <row r="873" spans="1:65" ht="15" customHeight="1" x14ac:dyDescent="0.25">
      <c r="A873" t="s">
        <v>1247</v>
      </c>
      <c r="C873" s="60"/>
      <c r="D873" t="s">
        <v>2260</v>
      </c>
      <c r="E873" s="45" t="s">
        <v>2261</v>
      </c>
      <c r="G873" s="45"/>
      <c r="H873" s="45"/>
      <c r="I873">
        <f t="shared" si="94"/>
        <v>2008</v>
      </c>
      <c r="J873">
        <f t="shared" si="92"/>
        <v>2023</v>
      </c>
      <c r="K873" s="2" t="str">
        <f t="shared" si="93"/>
        <v>-</v>
      </c>
      <c r="AX873">
        <v>2008</v>
      </c>
      <c r="AY873">
        <v>2009</v>
      </c>
      <c r="AZ873">
        <v>2010</v>
      </c>
      <c r="BA873">
        <v>2011</v>
      </c>
      <c r="BB873">
        <v>2012</v>
      </c>
      <c r="BC873">
        <v>2013</v>
      </c>
      <c r="BD873">
        <v>2014</v>
      </c>
      <c r="BE873">
        <v>2015</v>
      </c>
      <c r="BF873">
        <v>2016</v>
      </c>
      <c r="BG873">
        <v>2017</v>
      </c>
      <c r="BH873">
        <v>2018</v>
      </c>
      <c r="BI873">
        <v>2019</v>
      </c>
      <c r="BJ873">
        <v>2020</v>
      </c>
      <c r="BK873">
        <v>2021</v>
      </c>
      <c r="BL873">
        <v>2022</v>
      </c>
      <c r="BM873">
        <v>2023</v>
      </c>
    </row>
    <row r="874" spans="1:65" ht="15" customHeight="1" x14ac:dyDescent="0.25">
      <c r="A874" t="s">
        <v>1247</v>
      </c>
      <c r="C874" s="60"/>
      <c r="D874" t="s">
        <v>310</v>
      </c>
      <c r="E874" s="45" t="s">
        <v>311</v>
      </c>
      <c r="G874" s="45" t="s">
        <v>1774</v>
      </c>
      <c r="H874" s="45" t="s">
        <v>1775</v>
      </c>
      <c r="I874">
        <f t="shared" si="94"/>
        <v>1980</v>
      </c>
      <c r="J874">
        <f t="shared" si="92"/>
        <v>2007</v>
      </c>
      <c r="K874" s="2" t="str">
        <f t="shared" si="93"/>
        <v>-</v>
      </c>
      <c r="V874">
        <v>1980</v>
      </c>
      <c r="W874">
        <v>1981</v>
      </c>
      <c r="X874">
        <v>1982</v>
      </c>
      <c r="Y874">
        <v>1983</v>
      </c>
      <c r="Z874">
        <v>1984</v>
      </c>
      <c r="AA874">
        <v>1985</v>
      </c>
      <c r="AB874">
        <v>1986</v>
      </c>
      <c r="AC874">
        <v>1987</v>
      </c>
      <c r="AD874">
        <v>1988</v>
      </c>
      <c r="AE874">
        <v>1989</v>
      </c>
      <c r="AF874">
        <v>1990</v>
      </c>
      <c r="AG874">
        <v>1991</v>
      </c>
      <c r="AH874">
        <v>1992</v>
      </c>
      <c r="AI874">
        <v>1993</v>
      </c>
      <c r="AJ874">
        <v>1994</v>
      </c>
      <c r="AK874">
        <v>1995</v>
      </c>
      <c r="AL874">
        <v>1996</v>
      </c>
      <c r="AM874">
        <v>1997</v>
      </c>
      <c r="AN874">
        <v>1998</v>
      </c>
      <c r="AO874">
        <v>1999</v>
      </c>
      <c r="AP874">
        <v>2000</v>
      </c>
      <c r="AQ874">
        <v>2001</v>
      </c>
      <c r="AR874">
        <v>2002</v>
      </c>
      <c r="AS874">
        <v>2003</v>
      </c>
      <c r="AT874">
        <v>2004</v>
      </c>
      <c r="AU874">
        <v>2005</v>
      </c>
      <c r="AV874">
        <v>2006</v>
      </c>
      <c r="AW874">
        <v>2007</v>
      </c>
    </row>
    <row r="875" spans="1:65" ht="15" customHeight="1" x14ac:dyDescent="0.25">
      <c r="A875" t="s">
        <v>1247</v>
      </c>
      <c r="C875" s="60"/>
      <c r="D875" t="s">
        <v>312</v>
      </c>
      <c r="E875" s="45" t="s">
        <v>313</v>
      </c>
      <c r="G875" s="45" t="s">
        <v>1776</v>
      </c>
      <c r="H875" s="45" t="s">
        <v>1777</v>
      </c>
      <c r="I875">
        <f t="shared" si="94"/>
        <v>1980</v>
      </c>
      <c r="J875">
        <f t="shared" si="92"/>
        <v>2007</v>
      </c>
      <c r="K875" s="2" t="str">
        <f t="shared" si="93"/>
        <v>-</v>
      </c>
      <c r="V875">
        <v>1980</v>
      </c>
      <c r="W875">
        <v>1981</v>
      </c>
      <c r="X875">
        <v>1982</v>
      </c>
      <c r="Y875">
        <v>1983</v>
      </c>
      <c r="Z875">
        <v>1984</v>
      </c>
      <c r="AA875">
        <v>1985</v>
      </c>
      <c r="AB875">
        <v>1986</v>
      </c>
      <c r="AC875">
        <v>1987</v>
      </c>
      <c r="AD875">
        <v>1988</v>
      </c>
      <c r="AE875">
        <v>1989</v>
      </c>
      <c r="AF875">
        <v>1990</v>
      </c>
      <c r="AG875">
        <v>1991</v>
      </c>
      <c r="AH875">
        <v>1992</v>
      </c>
      <c r="AI875">
        <v>1993</v>
      </c>
      <c r="AJ875">
        <v>1994</v>
      </c>
      <c r="AK875">
        <v>1995</v>
      </c>
      <c r="AL875">
        <v>1996</v>
      </c>
      <c r="AM875">
        <v>1997</v>
      </c>
      <c r="AN875">
        <v>1998</v>
      </c>
      <c r="AO875">
        <v>1999</v>
      </c>
      <c r="AP875">
        <v>2000</v>
      </c>
      <c r="AQ875">
        <v>2001</v>
      </c>
      <c r="AR875">
        <v>2002</v>
      </c>
      <c r="AS875">
        <v>2003</v>
      </c>
      <c r="AT875">
        <v>2004</v>
      </c>
      <c r="AU875">
        <v>2005</v>
      </c>
      <c r="AV875">
        <v>2006</v>
      </c>
      <c r="AW875">
        <v>2007</v>
      </c>
    </row>
    <row r="876" spans="1:65" ht="15" customHeight="1" x14ac:dyDescent="0.25">
      <c r="A876" t="s">
        <v>1247</v>
      </c>
      <c r="C876" s="60"/>
      <c r="D876" t="s">
        <v>314</v>
      </c>
      <c r="E876" s="45" t="s">
        <v>315</v>
      </c>
      <c r="G876" s="45" t="s">
        <v>1795</v>
      </c>
      <c r="H876" s="45" t="s">
        <v>1778</v>
      </c>
      <c r="I876">
        <f t="shared" si="94"/>
        <v>1980</v>
      </c>
      <c r="J876">
        <f t="shared" si="92"/>
        <v>2007</v>
      </c>
      <c r="K876" s="2" t="str">
        <f t="shared" si="93"/>
        <v>-</v>
      </c>
      <c r="V876">
        <v>1980</v>
      </c>
      <c r="W876">
        <v>1981</v>
      </c>
      <c r="X876">
        <v>1982</v>
      </c>
      <c r="Y876">
        <v>1983</v>
      </c>
      <c r="Z876">
        <v>1984</v>
      </c>
      <c r="AA876">
        <v>1985</v>
      </c>
      <c r="AB876">
        <v>1986</v>
      </c>
      <c r="AC876">
        <v>1987</v>
      </c>
      <c r="AD876">
        <v>1988</v>
      </c>
      <c r="AE876">
        <v>1989</v>
      </c>
      <c r="AF876">
        <v>1990</v>
      </c>
      <c r="AG876">
        <v>1991</v>
      </c>
      <c r="AH876">
        <v>1992</v>
      </c>
      <c r="AI876">
        <v>1993</v>
      </c>
      <c r="AJ876">
        <v>1994</v>
      </c>
      <c r="AK876">
        <v>1995</v>
      </c>
      <c r="AL876">
        <v>1996</v>
      </c>
      <c r="AM876">
        <v>1997</v>
      </c>
      <c r="AN876">
        <v>1998</v>
      </c>
      <c r="AO876">
        <v>1999</v>
      </c>
      <c r="AP876">
        <v>2000</v>
      </c>
      <c r="AQ876">
        <v>2001</v>
      </c>
      <c r="AR876">
        <v>2002</v>
      </c>
      <c r="AS876">
        <v>2003</v>
      </c>
      <c r="AT876">
        <v>2004</v>
      </c>
      <c r="AU876">
        <v>2005</v>
      </c>
      <c r="AV876">
        <v>2006</v>
      </c>
      <c r="AW876">
        <v>2007</v>
      </c>
    </row>
    <row r="877" spans="1:65" ht="15" customHeight="1" x14ac:dyDescent="0.25">
      <c r="A877" t="s">
        <v>1247</v>
      </c>
      <c r="C877" s="60"/>
      <c r="D877" t="s">
        <v>316</v>
      </c>
      <c r="E877" s="45" t="s">
        <v>317</v>
      </c>
      <c r="G877" s="45" t="s">
        <v>1779</v>
      </c>
      <c r="H877" s="45" t="s">
        <v>1780</v>
      </c>
      <c r="I877">
        <f t="shared" si="94"/>
        <v>1980</v>
      </c>
      <c r="J877">
        <f t="shared" si="92"/>
        <v>2007</v>
      </c>
      <c r="K877" s="2" t="str">
        <f t="shared" si="93"/>
        <v>-</v>
      </c>
      <c r="V877">
        <v>1980</v>
      </c>
      <c r="W877">
        <v>1981</v>
      </c>
      <c r="X877">
        <v>1982</v>
      </c>
      <c r="Y877">
        <v>1983</v>
      </c>
      <c r="Z877">
        <v>1984</v>
      </c>
      <c r="AA877">
        <v>1985</v>
      </c>
      <c r="AB877">
        <v>1986</v>
      </c>
      <c r="AC877">
        <v>1987</v>
      </c>
      <c r="AD877">
        <v>1988</v>
      </c>
      <c r="AE877">
        <v>1989</v>
      </c>
      <c r="AF877">
        <v>1990</v>
      </c>
      <c r="AG877">
        <v>1991</v>
      </c>
      <c r="AH877">
        <v>1992</v>
      </c>
      <c r="AI877">
        <v>1993</v>
      </c>
      <c r="AJ877">
        <v>1994</v>
      </c>
      <c r="AK877">
        <v>1995</v>
      </c>
      <c r="AL877">
        <v>1996</v>
      </c>
      <c r="AM877">
        <v>1997</v>
      </c>
      <c r="AN877">
        <v>1998</v>
      </c>
      <c r="AO877">
        <v>1999</v>
      </c>
      <c r="AP877">
        <v>2000</v>
      </c>
      <c r="AQ877">
        <v>2001</v>
      </c>
      <c r="AR877">
        <v>2002</v>
      </c>
      <c r="AS877">
        <v>2003</v>
      </c>
      <c r="AT877">
        <v>2004</v>
      </c>
      <c r="AU877">
        <v>2005</v>
      </c>
      <c r="AV877">
        <v>2006</v>
      </c>
      <c r="AW877">
        <v>2007</v>
      </c>
    </row>
    <row r="878" spans="1:65" ht="15" customHeight="1" x14ac:dyDescent="0.25">
      <c r="A878" t="s">
        <v>1247</v>
      </c>
      <c r="C878" s="60"/>
      <c r="D878" t="s">
        <v>210</v>
      </c>
      <c r="E878" s="45" t="s">
        <v>318</v>
      </c>
      <c r="G878" s="45" t="s">
        <v>211</v>
      </c>
      <c r="H878" s="45" t="s">
        <v>1781</v>
      </c>
      <c r="I878">
        <f t="shared" si="94"/>
        <v>1980</v>
      </c>
      <c r="J878">
        <f t="shared" si="92"/>
        <v>2023</v>
      </c>
      <c r="K878" s="2" t="str">
        <f t="shared" si="93"/>
        <v>-</v>
      </c>
      <c r="V878">
        <v>1980</v>
      </c>
      <c r="W878">
        <v>1981</v>
      </c>
      <c r="X878">
        <v>1982</v>
      </c>
      <c r="Y878">
        <v>1983</v>
      </c>
      <c r="Z878">
        <v>1984</v>
      </c>
      <c r="AA878">
        <v>1985</v>
      </c>
      <c r="AB878">
        <v>1986</v>
      </c>
      <c r="AC878">
        <v>1987</v>
      </c>
      <c r="AD878">
        <v>1988</v>
      </c>
      <c r="AE878">
        <v>1989</v>
      </c>
      <c r="AF878">
        <v>1990</v>
      </c>
      <c r="AG878">
        <v>1991</v>
      </c>
      <c r="AH878">
        <v>1992</v>
      </c>
      <c r="AI878">
        <v>1993</v>
      </c>
      <c r="AJ878">
        <v>1994</v>
      </c>
      <c r="AK878">
        <v>1995</v>
      </c>
      <c r="AL878">
        <v>1996</v>
      </c>
      <c r="AM878">
        <v>1997</v>
      </c>
      <c r="AN878">
        <v>1998</v>
      </c>
      <c r="AO878">
        <v>1999</v>
      </c>
      <c r="AP878">
        <v>2000</v>
      </c>
      <c r="AQ878">
        <v>2001</v>
      </c>
      <c r="AR878">
        <v>2002</v>
      </c>
      <c r="AS878">
        <v>2003</v>
      </c>
      <c r="AT878">
        <v>2004</v>
      </c>
      <c r="AU878">
        <v>2005</v>
      </c>
      <c r="AV878">
        <v>2006</v>
      </c>
      <c r="AW878">
        <v>2007</v>
      </c>
      <c r="AX878">
        <v>2008</v>
      </c>
      <c r="AY878">
        <v>2009</v>
      </c>
      <c r="AZ878">
        <v>2010</v>
      </c>
      <c r="BA878">
        <v>2011</v>
      </c>
      <c r="BB878">
        <v>2012</v>
      </c>
      <c r="BC878">
        <v>2013</v>
      </c>
      <c r="BD878">
        <v>2014</v>
      </c>
      <c r="BE878">
        <v>2015</v>
      </c>
      <c r="BF878">
        <v>2016</v>
      </c>
      <c r="BG878">
        <v>2017</v>
      </c>
      <c r="BH878">
        <v>2018</v>
      </c>
      <c r="BI878">
        <v>2019</v>
      </c>
      <c r="BJ878">
        <v>2020</v>
      </c>
      <c r="BK878">
        <v>2021</v>
      </c>
      <c r="BL878">
        <v>2022</v>
      </c>
      <c r="BM878">
        <v>2023</v>
      </c>
    </row>
    <row r="879" spans="1:65" ht="15" customHeight="1" x14ac:dyDescent="0.25">
      <c r="A879" t="s">
        <v>1247</v>
      </c>
      <c r="C879" s="60"/>
      <c r="D879" t="s">
        <v>3297</v>
      </c>
      <c r="E879" s="45" t="s">
        <v>3308</v>
      </c>
      <c r="G879" s="45"/>
      <c r="H879" s="45"/>
      <c r="I879">
        <f>MIN(L879:BT879)</f>
        <v>2022</v>
      </c>
      <c r="J879">
        <f>MAX(L879:BT879)</f>
        <v>2022</v>
      </c>
      <c r="K879" s="2" t="str">
        <f>IF(J879-I879+1-COUNTA(L879:BT879)=0, "-", "Yes")</f>
        <v>-</v>
      </c>
      <c r="BL879">
        <v>2022</v>
      </c>
    </row>
    <row r="880" spans="1:65" ht="15" customHeight="1" x14ac:dyDescent="0.25">
      <c r="A880" t="s">
        <v>1247</v>
      </c>
      <c r="C880" s="60"/>
      <c r="D880" t="s">
        <v>3281</v>
      </c>
      <c r="E880" s="45" t="s">
        <v>3289</v>
      </c>
      <c r="G880" s="45"/>
      <c r="H880" s="45"/>
      <c r="I880">
        <f>MIN(L880:BT880)</f>
        <v>2022</v>
      </c>
      <c r="J880">
        <f>MAX(L880:BT880)</f>
        <v>2023</v>
      </c>
      <c r="K880" s="2" t="str">
        <f>IF(J880-I880+1-COUNTA(L880:BT880)=0, "-", "Yes")</f>
        <v>-</v>
      </c>
      <c r="BL880">
        <v>2022</v>
      </c>
      <c r="BM880">
        <v>2023</v>
      </c>
    </row>
    <row r="881" spans="1:65" ht="15" customHeight="1" x14ac:dyDescent="0.25">
      <c r="A881" t="s">
        <v>1247</v>
      </c>
      <c r="C881" s="60"/>
      <c r="D881" t="s">
        <v>319</v>
      </c>
      <c r="E881" s="45" t="s">
        <v>320</v>
      </c>
      <c r="G881" s="45" t="s">
        <v>320</v>
      </c>
      <c r="H881" s="45" t="s">
        <v>1782</v>
      </c>
      <c r="I881">
        <f t="shared" si="94"/>
        <v>1980</v>
      </c>
      <c r="J881">
        <f t="shared" si="92"/>
        <v>2007</v>
      </c>
      <c r="K881" s="2" t="str">
        <f t="shared" si="93"/>
        <v>-</v>
      </c>
      <c r="V881">
        <v>1980</v>
      </c>
      <c r="W881">
        <v>1981</v>
      </c>
      <c r="X881">
        <v>1982</v>
      </c>
      <c r="Y881">
        <v>1983</v>
      </c>
      <c r="Z881">
        <v>1984</v>
      </c>
      <c r="AA881">
        <v>1985</v>
      </c>
      <c r="AB881">
        <v>1986</v>
      </c>
      <c r="AC881">
        <v>1987</v>
      </c>
      <c r="AD881">
        <v>1988</v>
      </c>
      <c r="AE881">
        <v>1989</v>
      </c>
      <c r="AF881">
        <v>1990</v>
      </c>
      <c r="AG881">
        <v>1991</v>
      </c>
      <c r="AH881">
        <v>1992</v>
      </c>
      <c r="AI881">
        <v>1993</v>
      </c>
      <c r="AJ881">
        <v>1994</v>
      </c>
      <c r="AK881">
        <v>1995</v>
      </c>
      <c r="AL881">
        <v>1996</v>
      </c>
      <c r="AM881">
        <v>1997</v>
      </c>
      <c r="AN881">
        <v>1998</v>
      </c>
      <c r="AO881">
        <v>1999</v>
      </c>
      <c r="AP881">
        <v>2000</v>
      </c>
      <c r="AQ881">
        <v>2001</v>
      </c>
      <c r="AR881">
        <v>2002</v>
      </c>
      <c r="AS881">
        <v>2003</v>
      </c>
      <c r="AT881">
        <v>2004</v>
      </c>
      <c r="AU881">
        <v>2005</v>
      </c>
      <c r="AV881">
        <v>2006</v>
      </c>
      <c r="AW881">
        <v>2007</v>
      </c>
    </row>
    <row r="882" spans="1:65" ht="15" customHeight="1" x14ac:dyDescent="0.25">
      <c r="A882" t="s">
        <v>1247</v>
      </c>
      <c r="C882" s="60"/>
      <c r="D882" t="s">
        <v>2262</v>
      </c>
      <c r="E882" s="45" t="s">
        <v>2263</v>
      </c>
      <c r="G882" s="45"/>
      <c r="H882" s="45"/>
      <c r="I882">
        <f t="shared" si="94"/>
        <v>2008</v>
      </c>
      <c r="J882">
        <f t="shared" si="92"/>
        <v>2023</v>
      </c>
      <c r="K882" s="2" t="str">
        <f t="shared" si="93"/>
        <v>-</v>
      </c>
      <c r="AX882">
        <v>2008</v>
      </c>
      <c r="AY882">
        <v>2009</v>
      </c>
      <c r="AZ882">
        <v>2010</v>
      </c>
      <c r="BA882">
        <v>2011</v>
      </c>
      <c r="BB882">
        <v>2012</v>
      </c>
      <c r="BC882">
        <v>2013</v>
      </c>
      <c r="BD882">
        <v>2014</v>
      </c>
      <c r="BE882">
        <v>2015</v>
      </c>
      <c r="BF882">
        <v>2016</v>
      </c>
      <c r="BG882">
        <v>2017</v>
      </c>
      <c r="BH882">
        <v>2018</v>
      </c>
      <c r="BI882">
        <v>2019</v>
      </c>
      <c r="BJ882">
        <v>2020</v>
      </c>
      <c r="BK882">
        <v>2021</v>
      </c>
      <c r="BL882">
        <v>2022</v>
      </c>
      <c r="BM882">
        <v>2023</v>
      </c>
    </row>
    <row r="883" spans="1:65" ht="15" customHeight="1" x14ac:dyDescent="0.25">
      <c r="A883" t="s">
        <v>1247</v>
      </c>
      <c r="C883" s="60"/>
      <c r="D883" t="s">
        <v>2264</v>
      </c>
      <c r="E883" s="45" t="s">
        <v>2265</v>
      </c>
      <c r="G883" s="45"/>
      <c r="H883" s="45"/>
      <c r="I883">
        <f t="shared" si="94"/>
        <v>2008</v>
      </c>
      <c r="J883">
        <f t="shared" si="92"/>
        <v>2023</v>
      </c>
      <c r="K883" s="2" t="str">
        <f t="shared" si="93"/>
        <v>-</v>
      </c>
      <c r="AX883">
        <v>2008</v>
      </c>
      <c r="AY883">
        <v>2009</v>
      </c>
      <c r="AZ883">
        <v>2010</v>
      </c>
      <c r="BA883">
        <v>2011</v>
      </c>
      <c r="BB883">
        <v>2012</v>
      </c>
      <c r="BC883">
        <v>2013</v>
      </c>
      <c r="BD883">
        <v>2014</v>
      </c>
      <c r="BE883">
        <v>2015</v>
      </c>
      <c r="BF883">
        <v>2016</v>
      </c>
      <c r="BG883">
        <v>2017</v>
      </c>
      <c r="BH883">
        <v>2018</v>
      </c>
      <c r="BI883">
        <v>2019</v>
      </c>
      <c r="BJ883">
        <v>2020</v>
      </c>
      <c r="BK883">
        <v>2021</v>
      </c>
      <c r="BL883">
        <v>2022</v>
      </c>
      <c r="BM883">
        <v>2023</v>
      </c>
    </row>
    <row r="884" spans="1:65" ht="15" customHeight="1" x14ac:dyDescent="0.25">
      <c r="A884" t="s">
        <v>1247</v>
      </c>
      <c r="C884" s="60"/>
      <c r="D884" t="s">
        <v>2266</v>
      </c>
      <c r="E884" s="45" t="s">
        <v>2267</v>
      </c>
      <c r="G884" s="45"/>
      <c r="H884" s="45"/>
      <c r="I884">
        <f t="shared" si="94"/>
        <v>2008</v>
      </c>
      <c r="J884">
        <f t="shared" si="92"/>
        <v>2023</v>
      </c>
      <c r="K884" s="2" t="str">
        <f t="shared" si="93"/>
        <v>-</v>
      </c>
      <c r="AX884">
        <v>2008</v>
      </c>
      <c r="AY884">
        <v>2009</v>
      </c>
      <c r="AZ884">
        <v>2010</v>
      </c>
      <c r="BA884">
        <v>2011</v>
      </c>
      <c r="BB884">
        <v>2012</v>
      </c>
      <c r="BC884">
        <v>2013</v>
      </c>
      <c r="BD884">
        <v>2014</v>
      </c>
      <c r="BE884">
        <v>2015</v>
      </c>
      <c r="BF884">
        <v>2016</v>
      </c>
      <c r="BG884">
        <v>2017</v>
      </c>
      <c r="BH884">
        <v>2018</v>
      </c>
      <c r="BI884">
        <v>2019</v>
      </c>
      <c r="BJ884">
        <v>2020</v>
      </c>
      <c r="BK884">
        <v>2021</v>
      </c>
      <c r="BL884">
        <v>2022</v>
      </c>
      <c r="BM884">
        <v>2023</v>
      </c>
    </row>
    <row r="885" spans="1:65" ht="15" customHeight="1" x14ac:dyDescent="0.25">
      <c r="A885" t="s">
        <v>1247</v>
      </c>
      <c r="C885" s="60"/>
      <c r="D885" t="s">
        <v>2268</v>
      </c>
      <c r="E885" s="45" t="s">
        <v>2269</v>
      </c>
      <c r="G885" s="45"/>
      <c r="H885" s="45"/>
      <c r="I885">
        <f t="shared" si="94"/>
        <v>2008</v>
      </c>
      <c r="J885">
        <f t="shared" ref="J885:J949" si="95">MAX(L885:BT885)</f>
        <v>2023</v>
      </c>
      <c r="K885" s="2" t="str">
        <f t="shared" si="93"/>
        <v>-</v>
      </c>
      <c r="AX885">
        <v>2008</v>
      </c>
      <c r="AY885">
        <v>2009</v>
      </c>
      <c r="AZ885">
        <v>2010</v>
      </c>
      <c r="BA885">
        <v>2011</v>
      </c>
      <c r="BB885">
        <v>2012</v>
      </c>
      <c r="BC885">
        <v>2013</v>
      </c>
      <c r="BD885">
        <v>2014</v>
      </c>
      <c r="BE885">
        <v>2015</v>
      </c>
      <c r="BF885">
        <v>2016</v>
      </c>
      <c r="BG885">
        <v>2017</v>
      </c>
      <c r="BH885">
        <v>2018</v>
      </c>
      <c r="BI885">
        <v>2019</v>
      </c>
      <c r="BJ885">
        <v>2020</v>
      </c>
      <c r="BK885">
        <v>2021</v>
      </c>
      <c r="BL885">
        <v>2022</v>
      </c>
      <c r="BM885">
        <v>2023</v>
      </c>
    </row>
    <row r="886" spans="1:65" ht="15" customHeight="1" x14ac:dyDescent="0.25">
      <c r="A886" t="s">
        <v>1247</v>
      </c>
      <c r="C886" s="60"/>
      <c r="D886" t="s">
        <v>2270</v>
      </c>
      <c r="E886" s="45" t="s">
        <v>2271</v>
      </c>
      <c r="G886" s="45"/>
      <c r="H886" s="45"/>
      <c r="I886">
        <f t="shared" si="94"/>
        <v>2008</v>
      </c>
      <c r="J886">
        <f t="shared" si="95"/>
        <v>2023</v>
      </c>
      <c r="K886" s="2" t="str">
        <f t="shared" si="93"/>
        <v>-</v>
      </c>
      <c r="AX886">
        <v>2008</v>
      </c>
      <c r="AY886">
        <v>2009</v>
      </c>
      <c r="AZ886">
        <v>2010</v>
      </c>
      <c r="BA886">
        <v>2011</v>
      </c>
      <c r="BB886">
        <v>2012</v>
      </c>
      <c r="BC886">
        <v>2013</v>
      </c>
      <c r="BD886">
        <v>2014</v>
      </c>
      <c r="BE886">
        <v>2015</v>
      </c>
      <c r="BF886">
        <v>2016</v>
      </c>
      <c r="BG886">
        <v>2017</v>
      </c>
      <c r="BH886">
        <v>2018</v>
      </c>
      <c r="BI886">
        <v>2019</v>
      </c>
      <c r="BJ886">
        <v>2020</v>
      </c>
      <c r="BK886">
        <v>2021</v>
      </c>
      <c r="BL886">
        <v>2022</v>
      </c>
      <c r="BM886">
        <v>2023</v>
      </c>
    </row>
    <row r="887" spans="1:65" ht="15" customHeight="1" x14ac:dyDescent="0.25">
      <c r="A887" t="s">
        <v>1247</v>
      </c>
      <c r="C887" s="60"/>
      <c r="D887" t="s">
        <v>2272</v>
      </c>
      <c r="E887" s="45" t="s">
        <v>2273</v>
      </c>
      <c r="G887" s="45"/>
      <c r="H887" s="45"/>
      <c r="I887">
        <f t="shared" si="94"/>
        <v>2008</v>
      </c>
      <c r="J887">
        <f t="shared" si="95"/>
        <v>2023</v>
      </c>
      <c r="K887" s="2" t="str">
        <f t="shared" si="93"/>
        <v>-</v>
      </c>
      <c r="AX887">
        <v>2008</v>
      </c>
      <c r="AY887">
        <v>2009</v>
      </c>
      <c r="AZ887">
        <v>2010</v>
      </c>
      <c r="BA887">
        <v>2011</v>
      </c>
      <c r="BB887">
        <v>2012</v>
      </c>
      <c r="BC887">
        <v>2013</v>
      </c>
      <c r="BD887">
        <v>2014</v>
      </c>
      <c r="BE887">
        <v>2015</v>
      </c>
      <c r="BF887">
        <v>2016</v>
      </c>
      <c r="BG887">
        <v>2017</v>
      </c>
      <c r="BH887">
        <v>2018</v>
      </c>
      <c r="BI887">
        <v>2019</v>
      </c>
      <c r="BJ887">
        <v>2020</v>
      </c>
      <c r="BK887">
        <v>2021</v>
      </c>
      <c r="BL887">
        <v>2022</v>
      </c>
      <c r="BM887">
        <v>2023</v>
      </c>
    </row>
    <row r="888" spans="1:65" ht="15" customHeight="1" x14ac:dyDescent="0.25">
      <c r="A888" t="s">
        <v>1247</v>
      </c>
      <c r="C888" s="60"/>
      <c r="D888" t="s">
        <v>2274</v>
      </c>
      <c r="E888" s="45" t="s">
        <v>2275</v>
      </c>
      <c r="G888" s="45"/>
      <c r="H888" s="45"/>
      <c r="I888">
        <f t="shared" si="94"/>
        <v>2008</v>
      </c>
      <c r="J888">
        <f t="shared" si="95"/>
        <v>2023</v>
      </c>
      <c r="K888" s="2" t="str">
        <f t="shared" si="93"/>
        <v>-</v>
      </c>
      <c r="AX888">
        <v>2008</v>
      </c>
      <c r="AY888">
        <v>2009</v>
      </c>
      <c r="AZ888">
        <v>2010</v>
      </c>
      <c r="BA888">
        <v>2011</v>
      </c>
      <c r="BB888">
        <v>2012</v>
      </c>
      <c r="BC888">
        <v>2013</v>
      </c>
      <c r="BD888">
        <v>2014</v>
      </c>
      <c r="BE888">
        <v>2015</v>
      </c>
      <c r="BF888">
        <v>2016</v>
      </c>
      <c r="BG888">
        <v>2017</v>
      </c>
      <c r="BH888">
        <v>2018</v>
      </c>
      <c r="BI888">
        <v>2019</v>
      </c>
      <c r="BJ888">
        <v>2020</v>
      </c>
      <c r="BK888">
        <v>2021</v>
      </c>
      <c r="BL888">
        <v>2022</v>
      </c>
      <c r="BM888">
        <v>2023</v>
      </c>
    </row>
    <row r="889" spans="1:65" ht="15" customHeight="1" x14ac:dyDescent="0.25">
      <c r="A889" t="s">
        <v>1247</v>
      </c>
      <c r="C889" s="60"/>
      <c r="D889" t="s">
        <v>2276</v>
      </c>
      <c r="E889" s="45" t="s">
        <v>2277</v>
      </c>
      <c r="G889" s="45"/>
      <c r="H889" s="45"/>
      <c r="I889">
        <f t="shared" si="94"/>
        <v>2008</v>
      </c>
      <c r="J889">
        <f t="shared" si="95"/>
        <v>2023</v>
      </c>
      <c r="K889" s="2" t="str">
        <f t="shared" si="93"/>
        <v>-</v>
      </c>
      <c r="AX889">
        <v>2008</v>
      </c>
      <c r="AY889">
        <v>2009</v>
      </c>
      <c r="AZ889">
        <v>2010</v>
      </c>
      <c r="BA889">
        <v>2011</v>
      </c>
      <c r="BB889">
        <v>2012</v>
      </c>
      <c r="BC889">
        <v>2013</v>
      </c>
      <c r="BD889">
        <v>2014</v>
      </c>
      <c r="BE889">
        <v>2015</v>
      </c>
      <c r="BF889">
        <v>2016</v>
      </c>
      <c r="BG889">
        <v>2017</v>
      </c>
      <c r="BH889">
        <v>2018</v>
      </c>
      <c r="BI889">
        <v>2019</v>
      </c>
      <c r="BJ889">
        <v>2020</v>
      </c>
      <c r="BK889">
        <v>2021</v>
      </c>
      <c r="BL889">
        <v>2022</v>
      </c>
      <c r="BM889">
        <v>2023</v>
      </c>
    </row>
    <row r="890" spans="1:65" ht="15" customHeight="1" x14ac:dyDescent="0.25">
      <c r="A890" t="s">
        <v>1247</v>
      </c>
      <c r="C890" s="60"/>
      <c r="D890" t="s">
        <v>2278</v>
      </c>
      <c r="E890" s="45" t="s">
        <v>2279</v>
      </c>
      <c r="G890" s="45"/>
      <c r="H890" s="45"/>
      <c r="I890">
        <f t="shared" si="94"/>
        <v>2008</v>
      </c>
      <c r="J890">
        <f t="shared" si="95"/>
        <v>2023</v>
      </c>
      <c r="K890" s="2" t="str">
        <f t="shared" si="93"/>
        <v>-</v>
      </c>
      <c r="AX890">
        <v>2008</v>
      </c>
      <c r="AY890">
        <v>2009</v>
      </c>
      <c r="AZ890">
        <v>2010</v>
      </c>
      <c r="BA890">
        <v>2011</v>
      </c>
      <c r="BB890">
        <v>2012</v>
      </c>
      <c r="BC890">
        <v>2013</v>
      </c>
      <c r="BD890">
        <v>2014</v>
      </c>
      <c r="BE890">
        <v>2015</v>
      </c>
      <c r="BF890">
        <v>2016</v>
      </c>
      <c r="BG890">
        <v>2017</v>
      </c>
      <c r="BH890">
        <v>2018</v>
      </c>
      <c r="BI890">
        <v>2019</v>
      </c>
      <c r="BJ890">
        <v>2020</v>
      </c>
      <c r="BK890">
        <v>2021</v>
      </c>
      <c r="BL890">
        <v>2022</v>
      </c>
      <c r="BM890">
        <v>2023</v>
      </c>
    </row>
    <row r="891" spans="1:65" ht="15" customHeight="1" x14ac:dyDescent="0.25">
      <c r="A891" t="s">
        <v>1247</v>
      </c>
      <c r="C891" s="60"/>
      <c r="D891" t="s">
        <v>2280</v>
      </c>
      <c r="E891" s="45" t="s">
        <v>2281</v>
      </c>
      <c r="G891" s="45"/>
      <c r="H891" s="45"/>
      <c r="I891">
        <f t="shared" si="94"/>
        <v>2008</v>
      </c>
      <c r="J891">
        <f t="shared" si="95"/>
        <v>2023</v>
      </c>
      <c r="K891" s="2" t="str">
        <f t="shared" si="93"/>
        <v>-</v>
      </c>
      <c r="AX891">
        <v>2008</v>
      </c>
      <c r="AY891">
        <v>2009</v>
      </c>
      <c r="AZ891">
        <v>2010</v>
      </c>
      <c r="BA891">
        <v>2011</v>
      </c>
      <c r="BB891">
        <v>2012</v>
      </c>
      <c r="BC891">
        <v>2013</v>
      </c>
      <c r="BD891">
        <v>2014</v>
      </c>
      <c r="BE891">
        <v>2015</v>
      </c>
      <c r="BF891">
        <v>2016</v>
      </c>
      <c r="BG891">
        <v>2017</v>
      </c>
      <c r="BH891">
        <v>2018</v>
      </c>
      <c r="BI891">
        <v>2019</v>
      </c>
      <c r="BJ891">
        <v>2020</v>
      </c>
      <c r="BK891">
        <v>2021</v>
      </c>
      <c r="BL891">
        <v>2022</v>
      </c>
      <c r="BM891">
        <v>2023</v>
      </c>
    </row>
    <row r="892" spans="1:65" ht="15" customHeight="1" x14ac:dyDescent="0.25">
      <c r="A892" t="s">
        <v>1247</v>
      </c>
      <c r="C892" s="60"/>
      <c r="D892" t="s">
        <v>2282</v>
      </c>
      <c r="E892" s="45" t="s">
        <v>2283</v>
      </c>
      <c r="G892" s="45"/>
      <c r="H892" s="45"/>
      <c r="I892">
        <f t="shared" si="94"/>
        <v>2008</v>
      </c>
      <c r="J892">
        <f t="shared" si="95"/>
        <v>2023</v>
      </c>
      <c r="K892" s="2" t="str">
        <f t="shared" si="93"/>
        <v>-</v>
      </c>
      <c r="AX892">
        <v>2008</v>
      </c>
      <c r="AY892">
        <v>2009</v>
      </c>
      <c r="AZ892">
        <v>2010</v>
      </c>
      <c r="BA892">
        <v>2011</v>
      </c>
      <c r="BB892">
        <v>2012</v>
      </c>
      <c r="BC892">
        <v>2013</v>
      </c>
      <c r="BD892">
        <v>2014</v>
      </c>
      <c r="BE892">
        <v>2015</v>
      </c>
      <c r="BF892">
        <v>2016</v>
      </c>
      <c r="BG892">
        <v>2017</v>
      </c>
      <c r="BH892">
        <v>2018</v>
      </c>
      <c r="BI892">
        <v>2019</v>
      </c>
      <c r="BJ892">
        <v>2020</v>
      </c>
      <c r="BK892">
        <v>2021</v>
      </c>
      <c r="BL892">
        <v>2022</v>
      </c>
      <c r="BM892">
        <v>2023</v>
      </c>
    </row>
    <row r="893" spans="1:65" ht="15" customHeight="1" x14ac:dyDescent="0.25">
      <c r="A893" t="s">
        <v>1247</v>
      </c>
      <c r="C893" s="60"/>
      <c r="D893" t="s">
        <v>2284</v>
      </c>
      <c r="E893" s="45" t="s">
        <v>2285</v>
      </c>
      <c r="G893" s="45"/>
      <c r="H893" s="45"/>
      <c r="I893">
        <f t="shared" si="94"/>
        <v>2008</v>
      </c>
      <c r="J893">
        <f t="shared" si="95"/>
        <v>2023</v>
      </c>
      <c r="K893" s="2" t="str">
        <f t="shared" si="93"/>
        <v>-</v>
      </c>
      <c r="AX893">
        <v>2008</v>
      </c>
      <c r="AY893">
        <v>2009</v>
      </c>
      <c r="AZ893">
        <v>2010</v>
      </c>
      <c r="BA893">
        <v>2011</v>
      </c>
      <c r="BB893">
        <v>2012</v>
      </c>
      <c r="BC893">
        <v>2013</v>
      </c>
      <c r="BD893">
        <v>2014</v>
      </c>
      <c r="BE893">
        <v>2015</v>
      </c>
      <c r="BF893">
        <v>2016</v>
      </c>
      <c r="BG893">
        <v>2017</v>
      </c>
      <c r="BH893">
        <v>2018</v>
      </c>
      <c r="BI893">
        <v>2019</v>
      </c>
      <c r="BJ893">
        <v>2020</v>
      </c>
      <c r="BK893">
        <v>2021</v>
      </c>
      <c r="BL893">
        <v>2022</v>
      </c>
      <c r="BM893">
        <v>2023</v>
      </c>
    </row>
    <row r="894" spans="1:65" ht="15" customHeight="1" x14ac:dyDescent="0.25">
      <c r="A894" t="s">
        <v>1247</v>
      </c>
      <c r="C894" s="60"/>
      <c r="D894" t="s">
        <v>2286</v>
      </c>
      <c r="E894" s="45" t="s">
        <v>2287</v>
      </c>
      <c r="G894" s="45"/>
      <c r="H894" s="45"/>
      <c r="I894">
        <f t="shared" si="94"/>
        <v>2008</v>
      </c>
      <c r="J894">
        <f t="shared" si="95"/>
        <v>2023</v>
      </c>
      <c r="K894" s="2" t="str">
        <f t="shared" si="93"/>
        <v>-</v>
      </c>
      <c r="AX894">
        <v>2008</v>
      </c>
      <c r="AY894">
        <v>2009</v>
      </c>
      <c r="AZ894">
        <v>2010</v>
      </c>
      <c r="BA894">
        <v>2011</v>
      </c>
      <c r="BB894">
        <v>2012</v>
      </c>
      <c r="BC894">
        <v>2013</v>
      </c>
      <c r="BD894">
        <v>2014</v>
      </c>
      <c r="BE894">
        <v>2015</v>
      </c>
      <c r="BF894">
        <v>2016</v>
      </c>
      <c r="BG894">
        <v>2017</v>
      </c>
      <c r="BH894">
        <v>2018</v>
      </c>
      <c r="BI894">
        <v>2019</v>
      </c>
      <c r="BJ894">
        <v>2020</v>
      </c>
      <c r="BK894">
        <v>2021</v>
      </c>
      <c r="BL894">
        <v>2022</v>
      </c>
      <c r="BM894">
        <v>2023</v>
      </c>
    </row>
    <row r="895" spans="1:65" ht="15" customHeight="1" x14ac:dyDescent="0.25">
      <c r="A895" t="s">
        <v>1247</v>
      </c>
      <c r="C895" s="60"/>
      <c r="D895" t="s">
        <v>2288</v>
      </c>
      <c r="E895" s="45" t="s">
        <v>2289</v>
      </c>
      <c r="G895" s="45"/>
      <c r="H895" s="45"/>
      <c r="I895">
        <f t="shared" si="94"/>
        <v>2008</v>
      </c>
      <c r="J895">
        <f t="shared" si="95"/>
        <v>2023</v>
      </c>
      <c r="K895" s="2" t="str">
        <f t="shared" si="93"/>
        <v>-</v>
      </c>
      <c r="AX895">
        <v>2008</v>
      </c>
      <c r="AY895">
        <v>2009</v>
      </c>
      <c r="AZ895">
        <v>2010</v>
      </c>
      <c r="BA895">
        <v>2011</v>
      </c>
      <c r="BB895">
        <v>2012</v>
      </c>
      <c r="BC895">
        <v>2013</v>
      </c>
      <c r="BD895">
        <v>2014</v>
      </c>
      <c r="BE895">
        <v>2015</v>
      </c>
      <c r="BF895">
        <v>2016</v>
      </c>
      <c r="BG895">
        <v>2017</v>
      </c>
      <c r="BH895">
        <v>2018</v>
      </c>
      <c r="BI895">
        <v>2019</v>
      </c>
      <c r="BJ895">
        <v>2020</v>
      </c>
      <c r="BK895">
        <v>2021</v>
      </c>
      <c r="BL895">
        <v>2022</v>
      </c>
      <c r="BM895">
        <v>2023</v>
      </c>
    </row>
    <row r="896" spans="1:65" ht="15" customHeight="1" x14ac:dyDescent="0.25">
      <c r="A896" t="s">
        <v>1247</v>
      </c>
      <c r="C896" s="60"/>
      <c r="D896" t="s">
        <v>2290</v>
      </c>
      <c r="E896" s="45" t="s">
        <v>2291</v>
      </c>
      <c r="G896" s="45"/>
      <c r="H896" s="45"/>
      <c r="I896">
        <f t="shared" si="94"/>
        <v>2008</v>
      </c>
      <c r="J896">
        <f t="shared" si="95"/>
        <v>2023</v>
      </c>
      <c r="K896" s="2" t="str">
        <f t="shared" si="93"/>
        <v>-</v>
      </c>
      <c r="AX896">
        <v>2008</v>
      </c>
      <c r="AY896">
        <v>2009</v>
      </c>
      <c r="AZ896">
        <v>2010</v>
      </c>
      <c r="BA896">
        <v>2011</v>
      </c>
      <c r="BB896">
        <v>2012</v>
      </c>
      <c r="BC896">
        <v>2013</v>
      </c>
      <c r="BD896">
        <v>2014</v>
      </c>
      <c r="BE896">
        <v>2015</v>
      </c>
      <c r="BF896">
        <v>2016</v>
      </c>
      <c r="BG896">
        <v>2017</v>
      </c>
      <c r="BH896">
        <v>2018</v>
      </c>
      <c r="BI896">
        <v>2019</v>
      </c>
      <c r="BJ896">
        <v>2020</v>
      </c>
      <c r="BK896">
        <v>2021</v>
      </c>
      <c r="BL896">
        <v>2022</v>
      </c>
      <c r="BM896">
        <v>2023</v>
      </c>
    </row>
    <row r="897" spans="1:65" ht="15" customHeight="1" x14ac:dyDescent="0.25">
      <c r="A897" t="s">
        <v>1247</v>
      </c>
      <c r="C897" s="60"/>
      <c r="D897" t="s">
        <v>2292</v>
      </c>
      <c r="E897" s="45" t="s">
        <v>2293</v>
      </c>
      <c r="G897" s="45"/>
      <c r="H897" s="45"/>
      <c r="I897">
        <f t="shared" si="94"/>
        <v>2008</v>
      </c>
      <c r="J897">
        <f t="shared" si="95"/>
        <v>2023</v>
      </c>
      <c r="K897" s="2" t="str">
        <f t="shared" si="93"/>
        <v>-</v>
      </c>
      <c r="AX897">
        <v>2008</v>
      </c>
      <c r="AY897">
        <v>2009</v>
      </c>
      <c r="AZ897">
        <v>2010</v>
      </c>
      <c r="BA897">
        <v>2011</v>
      </c>
      <c r="BB897">
        <v>2012</v>
      </c>
      <c r="BC897">
        <v>2013</v>
      </c>
      <c r="BD897">
        <v>2014</v>
      </c>
      <c r="BE897">
        <v>2015</v>
      </c>
      <c r="BF897">
        <v>2016</v>
      </c>
      <c r="BG897">
        <v>2017</v>
      </c>
      <c r="BH897">
        <v>2018</v>
      </c>
      <c r="BI897">
        <v>2019</v>
      </c>
      <c r="BJ897">
        <v>2020</v>
      </c>
      <c r="BK897">
        <v>2021</v>
      </c>
      <c r="BL897">
        <v>2022</v>
      </c>
      <c r="BM897">
        <v>2023</v>
      </c>
    </row>
    <row r="898" spans="1:65" ht="15" customHeight="1" x14ac:dyDescent="0.25">
      <c r="A898" t="s">
        <v>1247</v>
      </c>
      <c r="C898" s="60"/>
      <c r="D898" t="s">
        <v>2294</v>
      </c>
      <c r="E898" s="45" t="s">
        <v>2295</v>
      </c>
      <c r="G898" s="45"/>
      <c r="H898" s="45"/>
      <c r="I898">
        <f t="shared" si="94"/>
        <v>2008</v>
      </c>
      <c r="J898">
        <f t="shared" si="95"/>
        <v>2023</v>
      </c>
      <c r="K898" s="2" t="str">
        <f t="shared" si="93"/>
        <v>-</v>
      </c>
      <c r="AX898">
        <v>2008</v>
      </c>
      <c r="AY898">
        <v>2009</v>
      </c>
      <c r="AZ898">
        <v>2010</v>
      </c>
      <c r="BA898">
        <v>2011</v>
      </c>
      <c r="BB898">
        <v>2012</v>
      </c>
      <c r="BC898">
        <v>2013</v>
      </c>
      <c r="BD898">
        <v>2014</v>
      </c>
      <c r="BE898">
        <v>2015</v>
      </c>
      <c r="BF898">
        <v>2016</v>
      </c>
      <c r="BG898">
        <v>2017</v>
      </c>
      <c r="BH898">
        <v>2018</v>
      </c>
      <c r="BI898">
        <v>2019</v>
      </c>
      <c r="BJ898">
        <v>2020</v>
      </c>
      <c r="BK898">
        <v>2021</v>
      </c>
      <c r="BL898">
        <v>2022</v>
      </c>
      <c r="BM898">
        <v>2023</v>
      </c>
    </row>
    <row r="899" spans="1:65" ht="15" customHeight="1" x14ac:dyDescent="0.25">
      <c r="A899" t="s">
        <v>1247</v>
      </c>
      <c r="C899" s="60"/>
      <c r="D899" t="s">
        <v>2296</v>
      </c>
      <c r="E899" s="45" t="s">
        <v>2297</v>
      </c>
      <c r="G899" s="45"/>
      <c r="H899" s="45"/>
      <c r="I899">
        <f t="shared" si="94"/>
        <v>2008</v>
      </c>
      <c r="J899">
        <f t="shared" si="95"/>
        <v>2023</v>
      </c>
      <c r="K899" s="2" t="str">
        <f t="shared" si="93"/>
        <v>-</v>
      </c>
      <c r="AX899">
        <v>2008</v>
      </c>
      <c r="AY899">
        <v>2009</v>
      </c>
      <c r="AZ899">
        <v>2010</v>
      </c>
      <c r="BA899">
        <v>2011</v>
      </c>
      <c r="BB899">
        <v>2012</v>
      </c>
      <c r="BC899">
        <v>2013</v>
      </c>
      <c r="BD899">
        <v>2014</v>
      </c>
      <c r="BE899">
        <v>2015</v>
      </c>
      <c r="BF899">
        <v>2016</v>
      </c>
      <c r="BG899">
        <v>2017</v>
      </c>
      <c r="BH899">
        <v>2018</v>
      </c>
      <c r="BI899">
        <v>2019</v>
      </c>
      <c r="BJ899">
        <v>2020</v>
      </c>
      <c r="BK899">
        <v>2021</v>
      </c>
      <c r="BL899">
        <v>2022</v>
      </c>
      <c r="BM899">
        <v>2023</v>
      </c>
    </row>
    <row r="900" spans="1:65" ht="15" customHeight="1" x14ac:dyDescent="0.25">
      <c r="A900" t="s">
        <v>1247</v>
      </c>
      <c r="C900" s="60"/>
      <c r="D900" t="s">
        <v>2298</v>
      </c>
      <c r="E900" s="45" t="s">
        <v>2299</v>
      </c>
      <c r="G900" s="45"/>
      <c r="H900" s="45"/>
      <c r="I900">
        <f t="shared" si="94"/>
        <v>2008</v>
      </c>
      <c r="J900">
        <f t="shared" si="95"/>
        <v>2023</v>
      </c>
      <c r="K900" s="2" t="str">
        <f t="shared" si="93"/>
        <v>-</v>
      </c>
      <c r="AX900">
        <v>2008</v>
      </c>
      <c r="AY900">
        <v>2009</v>
      </c>
      <c r="AZ900">
        <v>2010</v>
      </c>
      <c r="BA900">
        <v>2011</v>
      </c>
      <c r="BB900">
        <v>2012</v>
      </c>
      <c r="BC900">
        <v>2013</v>
      </c>
      <c r="BD900">
        <v>2014</v>
      </c>
      <c r="BE900">
        <v>2015</v>
      </c>
      <c r="BF900">
        <v>2016</v>
      </c>
      <c r="BG900">
        <v>2017</v>
      </c>
      <c r="BH900">
        <v>2018</v>
      </c>
      <c r="BI900">
        <v>2019</v>
      </c>
      <c r="BJ900">
        <v>2020</v>
      </c>
      <c r="BK900">
        <v>2021</v>
      </c>
      <c r="BL900">
        <v>2022</v>
      </c>
      <c r="BM900">
        <v>2023</v>
      </c>
    </row>
    <row r="901" spans="1:65" ht="15" customHeight="1" x14ac:dyDescent="0.25">
      <c r="A901" t="s">
        <v>1247</v>
      </c>
      <c r="C901" s="60"/>
      <c r="D901" t="s">
        <v>2300</v>
      </c>
      <c r="E901" s="45" t="s">
        <v>2301</v>
      </c>
      <c r="G901" s="45"/>
      <c r="H901" s="45"/>
      <c r="I901">
        <f t="shared" si="94"/>
        <v>2008</v>
      </c>
      <c r="J901">
        <f t="shared" si="95"/>
        <v>2023</v>
      </c>
      <c r="K901" s="2" t="str">
        <f t="shared" si="93"/>
        <v>-</v>
      </c>
      <c r="AX901">
        <v>2008</v>
      </c>
      <c r="AY901">
        <v>2009</v>
      </c>
      <c r="AZ901">
        <v>2010</v>
      </c>
      <c r="BA901">
        <v>2011</v>
      </c>
      <c r="BB901">
        <v>2012</v>
      </c>
      <c r="BC901">
        <v>2013</v>
      </c>
      <c r="BD901">
        <v>2014</v>
      </c>
      <c r="BE901">
        <v>2015</v>
      </c>
      <c r="BF901">
        <v>2016</v>
      </c>
      <c r="BG901">
        <v>2017</v>
      </c>
      <c r="BH901">
        <v>2018</v>
      </c>
      <c r="BI901">
        <v>2019</v>
      </c>
      <c r="BJ901">
        <v>2020</v>
      </c>
      <c r="BK901">
        <v>2021</v>
      </c>
      <c r="BL901">
        <v>2022</v>
      </c>
      <c r="BM901">
        <v>2023</v>
      </c>
    </row>
    <row r="902" spans="1:65" ht="15" customHeight="1" x14ac:dyDescent="0.25">
      <c r="A902" t="s">
        <v>1247</v>
      </c>
      <c r="C902" s="60"/>
      <c r="D902" t="s">
        <v>2302</v>
      </c>
      <c r="E902" s="45" t="s">
        <v>2303</v>
      </c>
      <c r="G902" s="45"/>
      <c r="H902" s="45"/>
      <c r="I902">
        <f t="shared" si="94"/>
        <v>2008</v>
      </c>
      <c r="J902">
        <f t="shared" si="95"/>
        <v>2023</v>
      </c>
      <c r="K902" s="2" t="str">
        <f t="shared" si="93"/>
        <v>-</v>
      </c>
      <c r="AX902">
        <v>2008</v>
      </c>
      <c r="AY902">
        <v>2009</v>
      </c>
      <c r="AZ902">
        <v>2010</v>
      </c>
      <c r="BA902">
        <v>2011</v>
      </c>
      <c r="BB902">
        <v>2012</v>
      </c>
      <c r="BC902">
        <v>2013</v>
      </c>
      <c r="BD902">
        <v>2014</v>
      </c>
      <c r="BE902">
        <v>2015</v>
      </c>
      <c r="BF902">
        <v>2016</v>
      </c>
      <c r="BG902">
        <v>2017</v>
      </c>
      <c r="BH902">
        <v>2018</v>
      </c>
      <c r="BI902">
        <v>2019</v>
      </c>
      <c r="BJ902">
        <v>2020</v>
      </c>
      <c r="BK902">
        <v>2021</v>
      </c>
      <c r="BL902">
        <v>2022</v>
      </c>
      <c r="BM902">
        <v>2023</v>
      </c>
    </row>
    <row r="903" spans="1:65" ht="15" customHeight="1" x14ac:dyDescent="0.25">
      <c r="A903" t="s">
        <v>1247</v>
      </c>
      <c r="C903" s="60"/>
      <c r="D903" t="s">
        <v>2304</v>
      </c>
      <c r="E903" s="45" t="s">
        <v>2305</v>
      </c>
      <c r="G903" s="45"/>
      <c r="H903" s="45"/>
      <c r="I903">
        <f t="shared" si="94"/>
        <v>2008</v>
      </c>
      <c r="J903">
        <f t="shared" si="95"/>
        <v>2023</v>
      </c>
      <c r="K903" s="2" t="str">
        <f t="shared" si="93"/>
        <v>-</v>
      </c>
      <c r="AX903">
        <v>2008</v>
      </c>
      <c r="AY903">
        <v>2009</v>
      </c>
      <c r="AZ903">
        <v>2010</v>
      </c>
      <c r="BA903">
        <v>2011</v>
      </c>
      <c r="BB903">
        <v>2012</v>
      </c>
      <c r="BC903">
        <v>2013</v>
      </c>
      <c r="BD903">
        <v>2014</v>
      </c>
      <c r="BE903">
        <v>2015</v>
      </c>
      <c r="BF903">
        <v>2016</v>
      </c>
      <c r="BG903">
        <v>2017</v>
      </c>
      <c r="BH903">
        <v>2018</v>
      </c>
      <c r="BI903">
        <v>2019</v>
      </c>
      <c r="BJ903">
        <v>2020</v>
      </c>
      <c r="BK903">
        <v>2021</v>
      </c>
      <c r="BL903">
        <v>2022</v>
      </c>
      <c r="BM903">
        <v>2023</v>
      </c>
    </row>
    <row r="904" spans="1:65" ht="15" customHeight="1" x14ac:dyDescent="0.25">
      <c r="A904" t="s">
        <v>1247</v>
      </c>
      <c r="C904" s="60"/>
      <c r="D904" t="s">
        <v>2306</v>
      </c>
      <c r="E904" s="45" t="s">
        <v>2307</v>
      </c>
      <c r="G904" s="45"/>
      <c r="H904" s="45"/>
      <c r="I904">
        <f t="shared" si="94"/>
        <v>2008</v>
      </c>
      <c r="J904">
        <f t="shared" si="95"/>
        <v>2023</v>
      </c>
      <c r="K904" s="2" t="str">
        <f t="shared" si="93"/>
        <v>-</v>
      </c>
      <c r="AX904">
        <v>2008</v>
      </c>
      <c r="AY904">
        <v>2009</v>
      </c>
      <c r="AZ904">
        <v>2010</v>
      </c>
      <c r="BA904">
        <v>2011</v>
      </c>
      <c r="BB904">
        <v>2012</v>
      </c>
      <c r="BC904">
        <v>2013</v>
      </c>
      <c r="BD904">
        <v>2014</v>
      </c>
      <c r="BE904">
        <v>2015</v>
      </c>
      <c r="BF904">
        <v>2016</v>
      </c>
      <c r="BG904">
        <v>2017</v>
      </c>
      <c r="BH904">
        <v>2018</v>
      </c>
      <c r="BI904">
        <v>2019</v>
      </c>
      <c r="BJ904">
        <v>2020</v>
      </c>
      <c r="BK904">
        <v>2021</v>
      </c>
      <c r="BL904">
        <v>2022</v>
      </c>
      <c r="BM904">
        <v>2023</v>
      </c>
    </row>
    <row r="905" spans="1:65" ht="15" customHeight="1" x14ac:dyDescent="0.25">
      <c r="A905" t="s">
        <v>1247</v>
      </c>
      <c r="C905" s="60"/>
      <c r="D905" t="s">
        <v>2308</v>
      </c>
      <c r="E905" s="45" t="s">
        <v>2309</v>
      </c>
      <c r="G905" s="45"/>
      <c r="H905" s="45"/>
      <c r="I905">
        <f t="shared" si="94"/>
        <v>2008</v>
      </c>
      <c r="J905">
        <f t="shared" si="95"/>
        <v>2023</v>
      </c>
      <c r="K905" s="2" t="str">
        <f t="shared" si="93"/>
        <v>-</v>
      </c>
      <c r="AX905">
        <v>2008</v>
      </c>
      <c r="AY905">
        <v>2009</v>
      </c>
      <c r="AZ905">
        <v>2010</v>
      </c>
      <c r="BA905">
        <v>2011</v>
      </c>
      <c r="BB905">
        <v>2012</v>
      </c>
      <c r="BC905">
        <v>2013</v>
      </c>
      <c r="BD905">
        <v>2014</v>
      </c>
      <c r="BE905">
        <v>2015</v>
      </c>
      <c r="BF905">
        <v>2016</v>
      </c>
      <c r="BG905">
        <v>2017</v>
      </c>
      <c r="BH905">
        <v>2018</v>
      </c>
      <c r="BI905">
        <v>2019</v>
      </c>
      <c r="BJ905">
        <v>2020</v>
      </c>
      <c r="BK905">
        <v>2021</v>
      </c>
      <c r="BL905">
        <v>2022</v>
      </c>
      <c r="BM905">
        <v>2023</v>
      </c>
    </row>
    <row r="906" spans="1:65" ht="15" customHeight="1" x14ac:dyDescent="0.25">
      <c r="A906" t="s">
        <v>1247</v>
      </c>
      <c r="C906" s="60"/>
      <c r="D906" t="s">
        <v>2310</v>
      </c>
      <c r="E906" s="45" t="s">
        <v>2311</v>
      </c>
      <c r="G906" s="45"/>
      <c r="H906" s="45"/>
      <c r="I906">
        <f t="shared" si="94"/>
        <v>2008</v>
      </c>
      <c r="J906">
        <f t="shared" si="95"/>
        <v>2023</v>
      </c>
      <c r="K906" s="2" t="str">
        <f t="shared" si="93"/>
        <v>-</v>
      </c>
      <c r="AX906">
        <v>2008</v>
      </c>
      <c r="AY906">
        <v>2009</v>
      </c>
      <c r="AZ906">
        <v>2010</v>
      </c>
      <c r="BA906">
        <v>2011</v>
      </c>
      <c r="BB906">
        <v>2012</v>
      </c>
      <c r="BC906">
        <v>2013</v>
      </c>
      <c r="BD906">
        <v>2014</v>
      </c>
      <c r="BE906">
        <v>2015</v>
      </c>
      <c r="BF906">
        <v>2016</v>
      </c>
      <c r="BG906">
        <v>2017</v>
      </c>
      <c r="BH906">
        <v>2018</v>
      </c>
      <c r="BI906">
        <v>2019</v>
      </c>
      <c r="BJ906">
        <v>2020</v>
      </c>
      <c r="BK906">
        <v>2021</v>
      </c>
      <c r="BL906">
        <v>2022</v>
      </c>
      <c r="BM906">
        <v>2023</v>
      </c>
    </row>
    <row r="907" spans="1:65" ht="15" customHeight="1" x14ac:dyDescent="0.25">
      <c r="A907" t="s">
        <v>1247</v>
      </c>
      <c r="C907" s="60"/>
      <c r="D907" t="s">
        <v>2312</v>
      </c>
      <c r="E907" s="45" t="s">
        <v>2313</v>
      </c>
      <c r="G907" s="45"/>
      <c r="H907" s="45"/>
      <c r="I907">
        <f t="shared" si="94"/>
        <v>2008</v>
      </c>
      <c r="J907">
        <f t="shared" si="95"/>
        <v>2023</v>
      </c>
      <c r="K907" s="2" t="str">
        <f t="shared" si="93"/>
        <v>-</v>
      </c>
      <c r="AX907">
        <v>2008</v>
      </c>
      <c r="AY907">
        <v>2009</v>
      </c>
      <c r="AZ907">
        <v>2010</v>
      </c>
      <c r="BA907">
        <v>2011</v>
      </c>
      <c r="BB907">
        <v>2012</v>
      </c>
      <c r="BC907">
        <v>2013</v>
      </c>
      <c r="BD907">
        <v>2014</v>
      </c>
      <c r="BE907">
        <v>2015</v>
      </c>
      <c r="BF907">
        <v>2016</v>
      </c>
      <c r="BG907">
        <v>2017</v>
      </c>
      <c r="BH907">
        <v>2018</v>
      </c>
      <c r="BI907">
        <v>2019</v>
      </c>
      <c r="BJ907">
        <v>2020</v>
      </c>
      <c r="BK907">
        <v>2021</v>
      </c>
      <c r="BL907">
        <v>2022</v>
      </c>
      <c r="BM907">
        <v>2023</v>
      </c>
    </row>
    <row r="908" spans="1:65" ht="15" customHeight="1" x14ac:dyDescent="0.25">
      <c r="A908" t="s">
        <v>1247</v>
      </c>
      <c r="C908" s="60"/>
      <c r="D908" t="s">
        <v>2314</v>
      </c>
      <c r="E908" s="45" t="s">
        <v>2315</v>
      </c>
      <c r="G908" s="45"/>
      <c r="H908" s="45"/>
      <c r="I908">
        <f t="shared" si="94"/>
        <v>2008</v>
      </c>
      <c r="J908">
        <f t="shared" si="95"/>
        <v>2023</v>
      </c>
      <c r="K908" s="2" t="str">
        <f t="shared" si="93"/>
        <v>-</v>
      </c>
      <c r="AX908">
        <v>2008</v>
      </c>
      <c r="AY908">
        <v>2009</v>
      </c>
      <c r="AZ908">
        <v>2010</v>
      </c>
      <c r="BA908">
        <v>2011</v>
      </c>
      <c r="BB908">
        <v>2012</v>
      </c>
      <c r="BC908">
        <v>2013</v>
      </c>
      <c r="BD908">
        <v>2014</v>
      </c>
      <c r="BE908">
        <v>2015</v>
      </c>
      <c r="BF908">
        <v>2016</v>
      </c>
      <c r="BG908">
        <v>2017</v>
      </c>
      <c r="BH908">
        <v>2018</v>
      </c>
      <c r="BI908">
        <v>2019</v>
      </c>
      <c r="BJ908">
        <v>2020</v>
      </c>
      <c r="BK908">
        <v>2021</v>
      </c>
      <c r="BL908">
        <v>2022</v>
      </c>
      <c r="BM908">
        <v>2023</v>
      </c>
    </row>
    <row r="909" spans="1:65" ht="15" customHeight="1" x14ac:dyDescent="0.25">
      <c r="A909" t="s">
        <v>1247</v>
      </c>
      <c r="C909" s="60"/>
      <c r="D909" t="s">
        <v>2316</v>
      </c>
      <c r="E909" s="45" t="s">
        <v>2317</v>
      </c>
      <c r="G909" s="45"/>
      <c r="H909" s="45"/>
      <c r="I909">
        <f t="shared" si="94"/>
        <v>2008</v>
      </c>
      <c r="J909">
        <f t="shared" si="95"/>
        <v>2023</v>
      </c>
      <c r="K909" s="2" t="str">
        <f t="shared" si="93"/>
        <v>-</v>
      </c>
      <c r="AX909">
        <v>2008</v>
      </c>
      <c r="AY909">
        <v>2009</v>
      </c>
      <c r="AZ909">
        <v>2010</v>
      </c>
      <c r="BA909">
        <v>2011</v>
      </c>
      <c r="BB909">
        <v>2012</v>
      </c>
      <c r="BC909">
        <v>2013</v>
      </c>
      <c r="BD909">
        <v>2014</v>
      </c>
      <c r="BE909">
        <v>2015</v>
      </c>
      <c r="BF909">
        <v>2016</v>
      </c>
      <c r="BG909">
        <v>2017</v>
      </c>
      <c r="BH909">
        <v>2018</v>
      </c>
      <c r="BI909">
        <v>2019</v>
      </c>
      <c r="BJ909">
        <v>2020</v>
      </c>
      <c r="BK909">
        <v>2021</v>
      </c>
      <c r="BL909">
        <v>2022</v>
      </c>
      <c r="BM909">
        <v>2023</v>
      </c>
    </row>
    <row r="910" spans="1:65" ht="15" customHeight="1" x14ac:dyDescent="0.25">
      <c r="A910" t="s">
        <v>1247</v>
      </c>
      <c r="C910" s="60"/>
      <c r="D910" t="s">
        <v>321</v>
      </c>
      <c r="E910" s="45" t="s">
        <v>322</v>
      </c>
      <c r="G910" s="45" t="s">
        <v>322</v>
      </c>
      <c r="H910" s="45" t="s">
        <v>1791</v>
      </c>
      <c r="I910">
        <f t="shared" si="94"/>
        <v>1980</v>
      </c>
      <c r="J910">
        <f t="shared" si="95"/>
        <v>2017</v>
      </c>
      <c r="K910" s="2" t="str">
        <f t="shared" si="93"/>
        <v>-</v>
      </c>
      <c r="V910">
        <v>1980</v>
      </c>
      <c r="W910">
        <v>1981</v>
      </c>
      <c r="X910">
        <v>1982</v>
      </c>
      <c r="Y910">
        <v>1983</v>
      </c>
      <c r="Z910">
        <v>1984</v>
      </c>
      <c r="AA910">
        <v>1985</v>
      </c>
      <c r="AB910">
        <v>1986</v>
      </c>
      <c r="AC910">
        <v>1987</v>
      </c>
      <c r="AD910">
        <v>1988</v>
      </c>
      <c r="AE910">
        <v>1989</v>
      </c>
      <c r="AF910">
        <v>1990</v>
      </c>
      <c r="AG910">
        <v>1991</v>
      </c>
      <c r="AH910">
        <v>1992</v>
      </c>
      <c r="AI910">
        <v>1993</v>
      </c>
      <c r="AJ910">
        <v>1994</v>
      </c>
      <c r="AK910">
        <v>1995</v>
      </c>
      <c r="AL910">
        <v>1996</v>
      </c>
      <c r="AM910">
        <v>1997</v>
      </c>
      <c r="AN910">
        <v>1998</v>
      </c>
      <c r="AO910">
        <v>1999</v>
      </c>
      <c r="AP910">
        <v>2000</v>
      </c>
      <c r="AQ910">
        <v>2001</v>
      </c>
      <c r="AR910">
        <v>2002</v>
      </c>
      <c r="AS910">
        <v>2003</v>
      </c>
      <c r="AT910">
        <v>2004</v>
      </c>
      <c r="AU910">
        <v>2005</v>
      </c>
      <c r="AV910">
        <v>2006</v>
      </c>
      <c r="AW910">
        <v>2007</v>
      </c>
      <c r="AX910">
        <v>2008</v>
      </c>
      <c r="AY910">
        <v>2009</v>
      </c>
      <c r="AZ910">
        <v>2010</v>
      </c>
      <c r="BA910">
        <v>2011</v>
      </c>
      <c r="BB910">
        <v>2012</v>
      </c>
      <c r="BC910">
        <v>2013</v>
      </c>
      <c r="BD910">
        <v>2014</v>
      </c>
      <c r="BE910">
        <v>2015</v>
      </c>
      <c r="BF910">
        <v>2016</v>
      </c>
      <c r="BG910">
        <v>2017</v>
      </c>
    </row>
    <row r="911" spans="1:65" ht="15" customHeight="1" x14ac:dyDescent="0.25">
      <c r="A911" t="s">
        <v>1247</v>
      </c>
      <c r="C911" s="60"/>
      <c r="D911" t="s">
        <v>323</v>
      </c>
      <c r="E911" s="45" t="s">
        <v>324</v>
      </c>
      <c r="G911" s="45" t="s">
        <v>324</v>
      </c>
      <c r="H911" s="45" t="s">
        <v>1783</v>
      </c>
      <c r="I911">
        <f t="shared" si="94"/>
        <v>1980</v>
      </c>
      <c r="J911">
        <f t="shared" si="95"/>
        <v>2017</v>
      </c>
      <c r="K911" s="2" t="str">
        <f t="shared" si="93"/>
        <v>-</v>
      </c>
      <c r="V911">
        <v>1980</v>
      </c>
      <c r="W911">
        <v>1981</v>
      </c>
      <c r="X911">
        <v>1982</v>
      </c>
      <c r="Y911">
        <v>1983</v>
      </c>
      <c r="Z911">
        <v>1984</v>
      </c>
      <c r="AA911">
        <v>1985</v>
      </c>
      <c r="AB911">
        <v>1986</v>
      </c>
      <c r="AC911">
        <v>1987</v>
      </c>
      <c r="AD911">
        <v>1988</v>
      </c>
      <c r="AE911">
        <v>1989</v>
      </c>
      <c r="AF911">
        <v>1990</v>
      </c>
      <c r="AG911">
        <v>1991</v>
      </c>
      <c r="AH911">
        <v>1992</v>
      </c>
      <c r="AI911">
        <v>1993</v>
      </c>
      <c r="AJ911">
        <v>1994</v>
      </c>
      <c r="AK911">
        <v>1995</v>
      </c>
      <c r="AL911">
        <v>1996</v>
      </c>
      <c r="AM911">
        <v>1997</v>
      </c>
      <c r="AN911">
        <v>1998</v>
      </c>
      <c r="AO911">
        <v>1999</v>
      </c>
      <c r="AP911">
        <v>2000</v>
      </c>
      <c r="AQ911">
        <v>2001</v>
      </c>
      <c r="AR911">
        <v>2002</v>
      </c>
      <c r="AS911">
        <v>2003</v>
      </c>
      <c r="AT911">
        <v>2004</v>
      </c>
      <c r="AU911">
        <v>2005</v>
      </c>
      <c r="AV911">
        <v>2006</v>
      </c>
      <c r="AW911">
        <v>2007</v>
      </c>
      <c r="AX911">
        <v>2008</v>
      </c>
      <c r="AY911">
        <v>2009</v>
      </c>
      <c r="AZ911">
        <v>2010</v>
      </c>
      <c r="BA911">
        <v>2011</v>
      </c>
      <c r="BB911">
        <v>2012</v>
      </c>
      <c r="BC911">
        <v>2013</v>
      </c>
      <c r="BD911">
        <v>2014</v>
      </c>
      <c r="BE911">
        <v>2015</v>
      </c>
      <c r="BF911">
        <v>2016</v>
      </c>
      <c r="BG911">
        <v>2017</v>
      </c>
    </row>
    <row r="912" spans="1:65" ht="15" customHeight="1" x14ac:dyDescent="0.25">
      <c r="A912" t="s">
        <v>1247</v>
      </c>
      <c r="C912" s="60"/>
      <c r="D912" t="s">
        <v>2318</v>
      </c>
      <c r="E912" s="45" t="s">
        <v>2319</v>
      </c>
      <c r="G912" s="45"/>
      <c r="H912" s="45"/>
      <c r="I912">
        <f t="shared" si="94"/>
        <v>2008</v>
      </c>
      <c r="J912">
        <f t="shared" si="95"/>
        <v>2023</v>
      </c>
      <c r="K912" s="2" t="str">
        <f t="shared" si="93"/>
        <v>-</v>
      </c>
      <c r="AX912">
        <v>2008</v>
      </c>
      <c r="AY912">
        <v>2009</v>
      </c>
      <c r="AZ912">
        <v>2010</v>
      </c>
      <c r="BA912">
        <v>2011</v>
      </c>
      <c r="BB912">
        <v>2012</v>
      </c>
      <c r="BC912">
        <v>2013</v>
      </c>
      <c r="BD912">
        <v>2014</v>
      </c>
      <c r="BE912">
        <v>2015</v>
      </c>
      <c r="BF912">
        <v>2016</v>
      </c>
      <c r="BG912">
        <v>2017</v>
      </c>
      <c r="BH912">
        <v>2018</v>
      </c>
      <c r="BI912">
        <v>2019</v>
      </c>
      <c r="BJ912">
        <v>2020</v>
      </c>
      <c r="BK912">
        <v>2021</v>
      </c>
      <c r="BL912">
        <v>2022</v>
      </c>
      <c r="BM912">
        <v>2023</v>
      </c>
    </row>
    <row r="913" spans="1:65" ht="15" customHeight="1" x14ac:dyDescent="0.25">
      <c r="A913" t="s">
        <v>1247</v>
      </c>
      <c r="C913" s="60"/>
      <c r="D913" t="s">
        <v>2320</v>
      </c>
      <c r="E913" s="45" t="s">
        <v>2321</v>
      </c>
      <c r="G913" s="45"/>
      <c r="H913" s="45"/>
      <c r="I913">
        <f t="shared" si="94"/>
        <v>2008</v>
      </c>
      <c r="J913">
        <f t="shared" si="95"/>
        <v>2023</v>
      </c>
      <c r="K913" s="2" t="str">
        <f t="shared" si="93"/>
        <v>-</v>
      </c>
      <c r="AX913">
        <v>2008</v>
      </c>
      <c r="AY913">
        <v>2009</v>
      </c>
      <c r="AZ913">
        <v>2010</v>
      </c>
      <c r="BA913">
        <v>2011</v>
      </c>
      <c r="BB913">
        <v>2012</v>
      </c>
      <c r="BC913">
        <v>2013</v>
      </c>
      <c r="BD913">
        <v>2014</v>
      </c>
      <c r="BE913">
        <v>2015</v>
      </c>
      <c r="BF913">
        <v>2016</v>
      </c>
      <c r="BG913">
        <v>2017</v>
      </c>
      <c r="BH913">
        <v>2018</v>
      </c>
      <c r="BI913">
        <v>2019</v>
      </c>
      <c r="BJ913">
        <v>2020</v>
      </c>
      <c r="BK913">
        <v>2021</v>
      </c>
      <c r="BL913">
        <v>2022</v>
      </c>
      <c r="BM913">
        <v>2023</v>
      </c>
    </row>
    <row r="914" spans="1:65" ht="15" customHeight="1" x14ac:dyDescent="0.25">
      <c r="A914" t="s">
        <v>1247</v>
      </c>
      <c r="C914" s="60"/>
      <c r="D914" t="s">
        <v>2322</v>
      </c>
      <c r="E914" s="45" t="s">
        <v>2323</v>
      </c>
      <c r="G914" s="45"/>
      <c r="H914" s="45"/>
      <c r="I914">
        <f t="shared" si="94"/>
        <v>2008</v>
      </c>
      <c r="J914">
        <f t="shared" si="95"/>
        <v>2023</v>
      </c>
      <c r="K914" s="2" t="str">
        <f t="shared" si="93"/>
        <v>-</v>
      </c>
      <c r="AX914">
        <v>2008</v>
      </c>
      <c r="AY914">
        <v>2009</v>
      </c>
      <c r="AZ914">
        <v>2010</v>
      </c>
      <c r="BA914">
        <v>2011</v>
      </c>
      <c r="BB914">
        <v>2012</v>
      </c>
      <c r="BC914">
        <v>2013</v>
      </c>
      <c r="BD914">
        <v>2014</v>
      </c>
      <c r="BE914">
        <v>2015</v>
      </c>
      <c r="BF914">
        <v>2016</v>
      </c>
      <c r="BG914">
        <v>2017</v>
      </c>
      <c r="BH914">
        <v>2018</v>
      </c>
      <c r="BI914">
        <v>2019</v>
      </c>
      <c r="BJ914">
        <v>2020</v>
      </c>
      <c r="BK914">
        <v>2021</v>
      </c>
      <c r="BL914">
        <v>2022</v>
      </c>
      <c r="BM914">
        <v>2023</v>
      </c>
    </row>
    <row r="915" spans="1:65" ht="15" customHeight="1" x14ac:dyDescent="0.25">
      <c r="A915" t="s">
        <v>1247</v>
      </c>
      <c r="C915" s="60"/>
      <c r="D915" t="s">
        <v>2324</v>
      </c>
      <c r="E915" s="45" t="s">
        <v>2325</v>
      </c>
      <c r="G915" s="45"/>
      <c r="H915" s="45"/>
      <c r="I915">
        <f t="shared" si="94"/>
        <v>2008</v>
      </c>
      <c r="J915">
        <f t="shared" si="95"/>
        <v>2023</v>
      </c>
      <c r="K915" s="2" t="str">
        <f t="shared" si="93"/>
        <v>-</v>
      </c>
      <c r="AX915">
        <v>2008</v>
      </c>
      <c r="AY915">
        <v>2009</v>
      </c>
      <c r="AZ915">
        <v>2010</v>
      </c>
      <c r="BA915">
        <v>2011</v>
      </c>
      <c r="BB915">
        <v>2012</v>
      </c>
      <c r="BC915">
        <v>2013</v>
      </c>
      <c r="BD915">
        <v>2014</v>
      </c>
      <c r="BE915">
        <v>2015</v>
      </c>
      <c r="BF915">
        <v>2016</v>
      </c>
      <c r="BG915">
        <v>2017</v>
      </c>
      <c r="BH915">
        <v>2018</v>
      </c>
      <c r="BI915">
        <v>2019</v>
      </c>
      <c r="BJ915">
        <v>2020</v>
      </c>
      <c r="BK915">
        <v>2021</v>
      </c>
      <c r="BL915">
        <v>2022</v>
      </c>
      <c r="BM915">
        <v>2023</v>
      </c>
    </row>
    <row r="916" spans="1:65" ht="15" customHeight="1" x14ac:dyDescent="0.25">
      <c r="A916" t="s">
        <v>1247</v>
      </c>
      <c r="C916" s="60"/>
      <c r="D916" t="s">
        <v>2326</v>
      </c>
      <c r="E916" s="45" t="s">
        <v>2327</v>
      </c>
      <c r="G916" s="45"/>
      <c r="H916" s="45"/>
      <c r="I916">
        <f t="shared" si="94"/>
        <v>2008</v>
      </c>
      <c r="J916">
        <f t="shared" si="95"/>
        <v>2023</v>
      </c>
      <c r="K916" s="2" t="str">
        <f t="shared" si="93"/>
        <v>-</v>
      </c>
      <c r="AX916">
        <v>2008</v>
      </c>
      <c r="AY916">
        <v>2009</v>
      </c>
      <c r="AZ916">
        <v>2010</v>
      </c>
      <c r="BA916">
        <v>2011</v>
      </c>
      <c r="BB916">
        <v>2012</v>
      </c>
      <c r="BC916">
        <v>2013</v>
      </c>
      <c r="BD916">
        <v>2014</v>
      </c>
      <c r="BE916">
        <v>2015</v>
      </c>
      <c r="BF916">
        <v>2016</v>
      </c>
      <c r="BG916">
        <v>2017</v>
      </c>
      <c r="BH916">
        <v>2018</v>
      </c>
      <c r="BI916">
        <v>2019</v>
      </c>
      <c r="BJ916">
        <v>2020</v>
      </c>
      <c r="BK916">
        <v>2021</v>
      </c>
      <c r="BL916">
        <v>2022</v>
      </c>
      <c r="BM916">
        <v>2023</v>
      </c>
    </row>
    <row r="917" spans="1:65" ht="15" customHeight="1" x14ac:dyDescent="0.25">
      <c r="A917" t="s">
        <v>1247</v>
      </c>
      <c r="C917" s="60"/>
      <c r="D917" t="s">
        <v>2328</v>
      </c>
      <c r="E917" s="45" t="s">
        <v>2329</v>
      </c>
      <c r="G917" s="45"/>
      <c r="H917" s="45"/>
      <c r="I917">
        <f t="shared" si="94"/>
        <v>2008</v>
      </c>
      <c r="J917">
        <f t="shared" si="95"/>
        <v>2023</v>
      </c>
      <c r="K917" s="2" t="str">
        <f t="shared" si="93"/>
        <v>-</v>
      </c>
      <c r="AX917">
        <v>2008</v>
      </c>
      <c r="AY917">
        <v>2009</v>
      </c>
      <c r="AZ917">
        <v>2010</v>
      </c>
      <c r="BA917">
        <v>2011</v>
      </c>
      <c r="BB917">
        <v>2012</v>
      </c>
      <c r="BC917">
        <v>2013</v>
      </c>
      <c r="BD917">
        <v>2014</v>
      </c>
      <c r="BE917">
        <v>2015</v>
      </c>
      <c r="BF917">
        <v>2016</v>
      </c>
      <c r="BG917">
        <v>2017</v>
      </c>
      <c r="BH917">
        <v>2018</v>
      </c>
      <c r="BI917">
        <v>2019</v>
      </c>
      <c r="BJ917">
        <v>2020</v>
      </c>
      <c r="BK917">
        <v>2021</v>
      </c>
      <c r="BL917">
        <v>2022</v>
      </c>
      <c r="BM917">
        <v>2023</v>
      </c>
    </row>
    <row r="918" spans="1:65" ht="15" customHeight="1" x14ac:dyDescent="0.25">
      <c r="A918" t="s">
        <v>1247</v>
      </c>
      <c r="C918" s="60"/>
      <c r="D918" t="s">
        <v>2330</v>
      </c>
      <c r="E918" s="45" t="s">
        <v>2331</v>
      </c>
      <c r="G918" s="45"/>
      <c r="H918" s="45"/>
      <c r="I918">
        <f t="shared" si="94"/>
        <v>2008</v>
      </c>
      <c r="J918">
        <f t="shared" si="95"/>
        <v>2023</v>
      </c>
      <c r="K918" s="2" t="str">
        <f t="shared" si="93"/>
        <v>-</v>
      </c>
      <c r="AX918">
        <v>2008</v>
      </c>
      <c r="AY918">
        <v>2009</v>
      </c>
      <c r="AZ918">
        <v>2010</v>
      </c>
      <c r="BA918">
        <v>2011</v>
      </c>
      <c r="BB918">
        <v>2012</v>
      </c>
      <c r="BC918">
        <v>2013</v>
      </c>
      <c r="BD918">
        <v>2014</v>
      </c>
      <c r="BE918">
        <v>2015</v>
      </c>
      <c r="BF918">
        <v>2016</v>
      </c>
      <c r="BG918">
        <v>2017</v>
      </c>
      <c r="BH918">
        <v>2018</v>
      </c>
      <c r="BI918">
        <v>2019</v>
      </c>
      <c r="BJ918">
        <v>2020</v>
      </c>
      <c r="BK918">
        <v>2021</v>
      </c>
      <c r="BL918">
        <v>2022</v>
      </c>
      <c r="BM918">
        <v>2023</v>
      </c>
    </row>
    <row r="919" spans="1:65" ht="15" customHeight="1" x14ac:dyDescent="0.25">
      <c r="A919" t="s">
        <v>1247</v>
      </c>
      <c r="C919" s="60"/>
      <c r="D919" t="s">
        <v>2332</v>
      </c>
      <c r="E919" s="45" t="s">
        <v>2333</v>
      </c>
      <c r="G919" s="45"/>
      <c r="H919" s="45"/>
      <c r="I919">
        <f t="shared" si="94"/>
        <v>2008</v>
      </c>
      <c r="J919">
        <f t="shared" si="95"/>
        <v>2023</v>
      </c>
      <c r="K919" s="2" t="str">
        <f t="shared" si="93"/>
        <v>-</v>
      </c>
      <c r="AX919">
        <v>2008</v>
      </c>
      <c r="AY919">
        <v>2009</v>
      </c>
      <c r="AZ919">
        <v>2010</v>
      </c>
      <c r="BA919">
        <v>2011</v>
      </c>
      <c r="BB919">
        <v>2012</v>
      </c>
      <c r="BC919">
        <v>2013</v>
      </c>
      <c r="BD919">
        <v>2014</v>
      </c>
      <c r="BE919">
        <v>2015</v>
      </c>
      <c r="BF919">
        <v>2016</v>
      </c>
      <c r="BG919">
        <v>2017</v>
      </c>
      <c r="BH919">
        <v>2018</v>
      </c>
      <c r="BI919">
        <v>2019</v>
      </c>
      <c r="BJ919">
        <v>2020</v>
      </c>
      <c r="BK919">
        <v>2021</v>
      </c>
      <c r="BL919">
        <v>2022</v>
      </c>
      <c r="BM919">
        <v>2023</v>
      </c>
    </row>
    <row r="920" spans="1:65" ht="15" customHeight="1" x14ac:dyDescent="0.25">
      <c r="A920" t="s">
        <v>1247</v>
      </c>
      <c r="C920" s="60"/>
      <c r="D920" t="s">
        <v>2334</v>
      </c>
      <c r="E920" s="45" t="s">
        <v>2335</v>
      </c>
      <c r="G920" s="45"/>
      <c r="H920" s="45"/>
      <c r="I920">
        <f t="shared" si="94"/>
        <v>2008</v>
      </c>
      <c r="J920">
        <f t="shared" si="95"/>
        <v>2023</v>
      </c>
      <c r="K920" s="2" t="str">
        <f t="shared" si="93"/>
        <v>-</v>
      </c>
      <c r="AX920">
        <v>2008</v>
      </c>
      <c r="AY920">
        <v>2009</v>
      </c>
      <c r="AZ920">
        <v>2010</v>
      </c>
      <c r="BA920">
        <v>2011</v>
      </c>
      <c r="BB920">
        <v>2012</v>
      </c>
      <c r="BC920">
        <v>2013</v>
      </c>
      <c r="BD920">
        <v>2014</v>
      </c>
      <c r="BE920">
        <v>2015</v>
      </c>
      <c r="BF920">
        <v>2016</v>
      </c>
      <c r="BG920">
        <v>2017</v>
      </c>
      <c r="BH920">
        <v>2018</v>
      </c>
      <c r="BI920">
        <v>2019</v>
      </c>
      <c r="BJ920">
        <v>2020</v>
      </c>
      <c r="BK920">
        <v>2021</v>
      </c>
      <c r="BL920">
        <v>2022</v>
      </c>
      <c r="BM920">
        <v>2023</v>
      </c>
    </row>
    <row r="921" spans="1:65" ht="15" customHeight="1" x14ac:dyDescent="0.25">
      <c r="A921" t="s">
        <v>1247</v>
      </c>
      <c r="C921" s="60"/>
      <c r="D921" t="s">
        <v>2336</v>
      </c>
      <c r="E921" s="45" t="s">
        <v>2337</v>
      </c>
      <c r="G921" s="45"/>
      <c r="H921" s="45"/>
      <c r="I921">
        <f t="shared" si="94"/>
        <v>2008</v>
      </c>
      <c r="J921">
        <f t="shared" si="95"/>
        <v>2023</v>
      </c>
      <c r="K921" s="2" t="str">
        <f t="shared" si="93"/>
        <v>-</v>
      </c>
      <c r="AX921">
        <v>2008</v>
      </c>
      <c r="AY921">
        <v>2009</v>
      </c>
      <c r="AZ921">
        <v>2010</v>
      </c>
      <c r="BA921">
        <v>2011</v>
      </c>
      <c r="BB921">
        <v>2012</v>
      </c>
      <c r="BC921">
        <v>2013</v>
      </c>
      <c r="BD921">
        <v>2014</v>
      </c>
      <c r="BE921">
        <v>2015</v>
      </c>
      <c r="BF921">
        <v>2016</v>
      </c>
      <c r="BG921">
        <v>2017</v>
      </c>
      <c r="BH921">
        <v>2018</v>
      </c>
      <c r="BI921">
        <v>2019</v>
      </c>
      <c r="BJ921">
        <v>2020</v>
      </c>
      <c r="BK921">
        <v>2021</v>
      </c>
      <c r="BL921">
        <v>2022</v>
      </c>
      <c r="BM921">
        <v>2023</v>
      </c>
    </row>
    <row r="922" spans="1:65" ht="15" customHeight="1" x14ac:dyDescent="0.25">
      <c r="A922" t="s">
        <v>1247</v>
      </c>
      <c r="C922" s="60"/>
      <c r="D922" t="s">
        <v>2338</v>
      </c>
      <c r="E922" s="45" t="s">
        <v>2339</v>
      </c>
      <c r="G922" s="45"/>
      <c r="H922" s="45"/>
      <c r="I922">
        <f t="shared" si="94"/>
        <v>2008</v>
      </c>
      <c r="J922">
        <f t="shared" si="95"/>
        <v>2023</v>
      </c>
      <c r="K922" s="2" t="str">
        <f t="shared" si="93"/>
        <v>-</v>
      </c>
      <c r="AX922">
        <v>2008</v>
      </c>
      <c r="AY922">
        <v>2009</v>
      </c>
      <c r="AZ922">
        <v>2010</v>
      </c>
      <c r="BA922">
        <v>2011</v>
      </c>
      <c r="BB922">
        <v>2012</v>
      </c>
      <c r="BC922">
        <v>2013</v>
      </c>
      <c r="BD922">
        <v>2014</v>
      </c>
      <c r="BE922">
        <v>2015</v>
      </c>
      <c r="BF922">
        <v>2016</v>
      </c>
      <c r="BG922">
        <v>2017</v>
      </c>
      <c r="BH922">
        <v>2018</v>
      </c>
      <c r="BI922">
        <v>2019</v>
      </c>
      <c r="BJ922">
        <v>2020</v>
      </c>
      <c r="BK922">
        <v>2021</v>
      </c>
      <c r="BL922">
        <v>2022</v>
      </c>
      <c r="BM922">
        <v>2023</v>
      </c>
    </row>
    <row r="923" spans="1:65" ht="15" customHeight="1" x14ac:dyDescent="0.25">
      <c r="A923" t="s">
        <v>1247</v>
      </c>
      <c r="C923" s="60"/>
      <c r="D923" t="s">
        <v>2340</v>
      </c>
      <c r="E923" s="45" t="s">
        <v>2341</v>
      </c>
      <c r="G923" s="45"/>
      <c r="H923" s="45"/>
      <c r="I923">
        <f t="shared" si="94"/>
        <v>2008</v>
      </c>
      <c r="J923">
        <f t="shared" si="95"/>
        <v>2023</v>
      </c>
      <c r="K923" s="2" t="str">
        <f t="shared" si="93"/>
        <v>-</v>
      </c>
      <c r="AX923">
        <v>2008</v>
      </c>
      <c r="AY923">
        <v>2009</v>
      </c>
      <c r="AZ923">
        <v>2010</v>
      </c>
      <c r="BA923">
        <v>2011</v>
      </c>
      <c r="BB923">
        <v>2012</v>
      </c>
      <c r="BC923">
        <v>2013</v>
      </c>
      <c r="BD923">
        <v>2014</v>
      </c>
      <c r="BE923">
        <v>2015</v>
      </c>
      <c r="BF923">
        <v>2016</v>
      </c>
      <c r="BG923">
        <v>2017</v>
      </c>
      <c r="BH923">
        <v>2018</v>
      </c>
      <c r="BI923">
        <v>2019</v>
      </c>
      <c r="BJ923">
        <v>2020</v>
      </c>
      <c r="BK923">
        <v>2021</v>
      </c>
      <c r="BL923">
        <v>2022</v>
      </c>
      <c r="BM923">
        <v>2023</v>
      </c>
    </row>
    <row r="924" spans="1:65" ht="15" customHeight="1" x14ac:dyDescent="0.25">
      <c r="A924" t="s">
        <v>1247</v>
      </c>
      <c r="C924" s="60"/>
      <c r="D924" t="s">
        <v>2342</v>
      </c>
      <c r="E924" s="45" t="s">
        <v>2343</v>
      </c>
      <c r="G924" s="45"/>
      <c r="H924" s="45"/>
      <c r="I924">
        <f t="shared" si="94"/>
        <v>2008</v>
      </c>
      <c r="J924">
        <f t="shared" si="95"/>
        <v>2023</v>
      </c>
      <c r="K924" s="2" t="str">
        <f t="shared" ref="K924:K992" si="96">IF(J924-I924+1-COUNTA(L924:BT924)=0, "-", "Yes")</f>
        <v>-</v>
      </c>
      <c r="AX924">
        <v>2008</v>
      </c>
      <c r="AY924">
        <v>2009</v>
      </c>
      <c r="AZ924">
        <v>2010</v>
      </c>
      <c r="BA924">
        <v>2011</v>
      </c>
      <c r="BB924">
        <v>2012</v>
      </c>
      <c r="BC924">
        <v>2013</v>
      </c>
      <c r="BD924">
        <v>2014</v>
      </c>
      <c r="BE924">
        <v>2015</v>
      </c>
      <c r="BF924">
        <v>2016</v>
      </c>
      <c r="BG924">
        <v>2017</v>
      </c>
      <c r="BH924">
        <v>2018</v>
      </c>
      <c r="BI924">
        <v>2019</v>
      </c>
      <c r="BJ924">
        <v>2020</v>
      </c>
      <c r="BK924">
        <v>2021</v>
      </c>
      <c r="BL924">
        <v>2022</v>
      </c>
      <c r="BM924">
        <v>2023</v>
      </c>
    </row>
    <row r="925" spans="1:65" ht="15" customHeight="1" x14ac:dyDescent="0.25">
      <c r="A925" t="s">
        <v>1247</v>
      </c>
      <c r="C925" s="60"/>
      <c r="D925" t="s">
        <v>2344</v>
      </c>
      <c r="E925" s="45" t="s">
        <v>2345</v>
      </c>
      <c r="G925" s="45"/>
      <c r="H925" s="45"/>
      <c r="I925">
        <f t="shared" ref="I925:I1030" si="97">MIN(L925:BT925)</f>
        <v>2008</v>
      </c>
      <c r="J925">
        <f t="shared" si="95"/>
        <v>2023</v>
      </c>
      <c r="K925" s="2" t="str">
        <f t="shared" si="96"/>
        <v>-</v>
      </c>
      <c r="AX925">
        <v>2008</v>
      </c>
      <c r="AY925">
        <v>2009</v>
      </c>
      <c r="AZ925">
        <v>2010</v>
      </c>
      <c r="BA925">
        <v>2011</v>
      </c>
      <c r="BB925">
        <v>2012</v>
      </c>
      <c r="BC925">
        <v>2013</v>
      </c>
      <c r="BD925">
        <v>2014</v>
      </c>
      <c r="BE925">
        <v>2015</v>
      </c>
      <c r="BF925">
        <v>2016</v>
      </c>
      <c r="BG925">
        <v>2017</v>
      </c>
      <c r="BH925">
        <v>2018</v>
      </c>
      <c r="BI925">
        <v>2019</v>
      </c>
      <c r="BJ925">
        <v>2020</v>
      </c>
      <c r="BK925">
        <v>2021</v>
      </c>
      <c r="BL925">
        <v>2022</v>
      </c>
      <c r="BM925">
        <v>2023</v>
      </c>
    </row>
    <row r="926" spans="1:65" ht="15" customHeight="1" x14ac:dyDescent="0.25">
      <c r="A926" t="s">
        <v>1247</v>
      </c>
      <c r="C926" s="60"/>
      <c r="D926" t="s">
        <v>325</v>
      </c>
      <c r="E926" s="45" t="s">
        <v>326</v>
      </c>
      <c r="G926" s="45" t="s">
        <v>1784</v>
      </c>
      <c r="H926" s="45" t="s">
        <v>1785</v>
      </c>
      <c r="I926">
        <f t="shared" si="97"/>
        <v>1980</v>
      </c>
      <c r="J926">
        <f t="shared" si="95"/>
        <v>2007</v>
      </c>
      <c r="K926" s="2" t="str">
        <f t="shared" si="96"/>
        <v>-</v>
      </c>
      <c r="V926">
        <v>1980</v>
      </c>
      <c r="W926">
        <v>1981</v>
      </c>
      <c r="X926">
        <v>1982</v>
      </c>
      <c r="Y926">
        <v>1983</v>
      </c>
      <c r="Z926">
        <v>1984</v>
      </c>
      <c r="AA926">
        <v>1985</v>
      </c>
      <c r="AB926">
        <v>1986</v>
      </c>
      <c r="AC926">
        <v>1987</v>
      </c>
      <c r="AD926">
        <v>1988</v>
      </c>
      <c r="AE926">
        <v>1989</v>
      </c>
      <c r="AF926">
        <v>1990</v>
      </c>
      <c r="AG926">
        <v>1991</v>
      </c>
      <c r="AH926">
        <v>1992</v>
      </c>
      <c r="AI926">
        <v>1993</v>
      </c>
      <c r="AJ926">
        <v>1994</v>
      </c>
      <c r="AK926">
        <v>1995</v>
      </c>
      <c r="AL926">
        <v>1996</v>
      </c>
      <c r="AM926">
        <v>1997</v>
      </c>
      <c r="AN926">
        <v>1998</v>
      </c>
      <c r="AO926">
        <v>1999</v>
      </c>
      <c r="AP926">
        <v>2000</v>
      </c>
      <c r="AQ926">
        <v>2001</v>
      </c>
      <c r="AR926">
        <v>2002</v>
      </c>
      <c r="AS926">
        <v>2003</v>
      </c>
      <c r="AT926">
        <v>2004</v>
      </c>
      <c r="AU926">
        <v>2005</v>
      </c>
      <c r="AV926">
        <v>2006</v>
      </c>
      <c r="AW926">
        <v>2007</v>
      </c>
    </row>
    <row r="927" spans="1:65" ht="15" customHeight="1" x14ac:dyDescent="0.25">
      <c r="A927" t="s">
        <v>1247</v>
      </c>
      <c r="C927" s="60"/>
      <c r="D927" t="s">
        <v>327</v>
      </c>
      <c r="E927" s="45" t="s">
        <v>328</v>
      </c>
      <c r="G927" s="45" t="s">
        <v>1786</v>
      </c>
      <c r="H927" s="45" t="s">
        <v>1787</v>
      </c>
      <c r="I927">
        <f t="shared" si="97"/>
        <v>1980</v>
      </c>
      <c r="J927">
        <f t="shared" si="95"/>
        <v>2007</v>
      </c>
      <c r="K927" s="2" t="str">
        <f t="shared" si="96"/>
        <v>-</v>
      </c>
      <c r="V927">
        <v>1980</v>
      </c>
      <c r="W927">
        <v>1981</v>
      </c>
      <c r="X927">
        <v>1982</v>
      </c>
      <c r="Y927">
        <v>1983</v>
      </c>
      <c r="Z927">
        <v>1984</v>
      </c>
      <c r="AA927">
        <v>1985</v>
      </c>
      <c r="AB927">
        <v>1986</v>
      </c>
      <c r="AC927">
        <v>1987</v>
      </c>
      <c r="AD927">
        <v>1988</v>
      </c>
      <c r="AE927">
        <v>1989</v>
      </c>
      <c r="AF927">
        <v>1990</v>
      </c>
      <c r="AG927">
        <v>1991</v>
      </c>
      <c r="AH927">
        <v>1992</v>
      </c>
      <c r="AI927">
        <v>1993</v>
      </c>
      <c r="AJ927">
        <v>1994</v>
      </c>
      <c r="AK927">
        <v>1995</v>
      </c>
      <c r="AL927">
        <v>1996</v>
      </c>
      <c r="AM927">
        <v>1997</v>
      </c>
      <c r="AN927">
        <v>1998</v>
      </c>
      <c r="AO927">
        <v>1999</v>
      </c>
      <c r="AP927">
        <v>2000</v>
      </c>
      <c r="AQ927">
        <v>2001</v>
      </c>
      <c r="AR927">
        <v>2002</v>
      </c>
      <c r="AS927">
        <v>2003</v>
      </c>
      <c r="AT927">
        <v>2004</v>
      </c>
      <c r="AU927">
        <v>2005</v>
      </c>
      <c r="AV927">
        <v>2006</v>
      </c>
      <c r="AW927">
        <v>2007</v>
      </c>
    </row>
    <row r="928" spans="1:65" ht="15" customHeight="1" x14ac:dyDescent="0.25">
      <c r="A928" t="s">
        <v>1247</v>
      </c>
      <c r="C928" s="60"/>
      <c r="D928" t="s">
        <v>329</v>
      </c>
      <c r="E928" s="45" t="s">
        <v>330</v>
      </c>
      <c r="G928" s="45" t="s">
        <v>1796</v>
      </c>
      <c r="H928" s="45" t="s">
        <v>1788</v>
      </c>
      <c r="I928">
        <f t="shared" si="97"/>
        <v>1980</v>
      </c>
      <c r="J928">
        <f t="shared" si="95"/>
        <v>2007</v>
      </c>
      <c r="K928" s="2" t="str">
        <f t="shared" si="96"/>
        <v>-</v>
      </c>
      <c r="V928">
        <v>1980</v>
      </c>
      <c r="W928">
        <v>1981</v>
      </c>
      <c r="X928">
        <v>1982</v>
      </c>
      <c r="Y928">
        <v>1983</v>
      </c>
      <c r="Z928">
        <v>1984</v>
      </c>
      <c r="AA928">
        <v>1985</v>
      </c>
      <c r="AB928">
        <v>1986</v>
      </c>
      <c r="AC928">
        <v>1987</v>
      </c>
      <c r="AD928">
        <v>1988</v>
      </c>
      <c r="AE928">
        <v>1989</v>
      </c>
      <c r="AF928">
        <v>1990</v>
      </c>
      <c r="AG928">
        <v>1991</v>
      </c>
      <c r="AH928">
        <v>1992</v>
      </c>
      <c r="AI928">
        <v>1993</v>
      </c>
      <c r="AJ928">
        <v>1994</v>
      </c>
      <c r="AK928">
        <v>1995</v>
      </c>
      <c r="AL928">
        <v>1996</v>
      </c>
      <c r="AM928">
        <v>1997</v>
      </c>
      <c r="AN928">
        <v>1998</v>
      </c>
      <c r="AO928">
        <v>1999</v>
      </c>
      <c r="AP928">
        <v>2000</v>
      </c>
      <c r="AQ928">
        <v>2001</v>
      </c>
      <c r="AR928">
        <v>2002</v>
      </c>
      <c r="AS928">
        <v>2003</v>
      </c>
      <c r="AT928">
        <v>2004</v>
      </c>
      <c r="AU928">
        <v>2005</v>
      </c>
      <c r="AV928">
        <v>2006</v>
      </c>
      <c r="AW928">
        <v>2007</v>
      </c>
    </row>
    <row r="929" spans="1:65" ht="15" customHeight="1" x14ac:dyDescent="0.25">
      <c r="A929" t="s">
        <v>1247</v>
      </c>
      <c r="C929" s="60"/>
      <c r="D929" t="s">
        <v>331</v>
      </c>
      <c r="E929" s="45" t="s">
        <v>332</v>
      </c>
      <c r="G929" s="45" t="s">
        <v>1789</v>
      </c>
      <c r="H929" s="45" t="s">
        <v>1790</v>
      </c>
      <c r="I929">
        <f t="shared" si="97"/>
        <v>1980</v>
      </c>
      <c r="J929">
        <f t="shared" si="95"/>
        <v>2007</v>
      </c>
      <c r="K929" s="2" t="str">
        <f t="shared" si="96"/>
        <v>-</v>
      </c>
      <c r="V929">
        <v>1980</v>
      </c>
      <c r="W929">
        <v>1981</v>
      </c>
      <c r="X929">
        <v>1982</v>
      </c>
      <c r="Y929">
        <v>1983</v>
      </c>
      <c r="Z929">
        <v>1984</v>
      </c>
      <c r="AA929">
        <v>1985</v>
      </c>
      <c r="AB929">
        <v>1986</v>
      </c>
      <c r="AC929">
        <v>1987</v>
      </c>
      <c r="AD929">
        <v>1988</v>
      </c>
      <c r="AE929">
        <v>1989</v>
      </c>
      <c r="AF929">
        <v>1990</v>
      </c>
      <c r="AG929">
        <v>1991</v>
      </c>
      <c r="AH929">
        <v>1992</v>
      </c>
      <c r="AI929">
        <v>1993</v>
      </c>
      <c r="AJ929">
        <v>1994</v>
      </c>
      <c r="AK929">
        <v>1995</v>
      </c>
      <c r="AL929">
        <v>1996</v>
      </c>
      <c r="AM929">
        <v>1997</v>
      </c>
      <c r="AN929">
        <v>1998</v>
      </c>
      <c r="AO929">
        <v>1999</v>
      </c>
      <c r="AP929">
        <v>2000</v>
      </c>
      <c r="AQ929">
        <v>2001</v>
      </c>
      <c r="AR929">
        <v>2002</v>
      </c>
      <c r="AS929">
        <v>2003</v>
      </c>
      <c r="AT929">
        <v>2004</v>
      </c>
      <c r="AU929">
        <v>2005</v>
      </c>
      <c r="AV929">
        <v>2006</v>
      </c>
      <c r="AW929">
        <v>2007</v>
      </c>
    </row>
    <row r="930" spans="1:65" ht="15" customHeight="1" x14ac:dyDescent="0.25">
      <c r="A930" t="s">
        <v>1247</v>
      </c>
      <c r="C930" s="60"/>
      <c r="D930" t="s">
        <v>62</v>
      </c>
      <c r="E930" s="45" t="s">
        <v>2118</v>
      </c>
      <c r="G930" s="45"/>
      <c r="H930" s="45"/>
      <c r="I930">
        <f t="shared" si="97"/>
        <v>2008</v>
      </c>
      <c r="J930">
        <f t="shared" si="95"/>
        <v>2023</v>
      </c>
      <c r="K930" s="2" t="str">
        <f t="shared" si="96"/>
        <v>-</v>
      </c>
      <c r="AX930">
        <v>2008</v>
      </c>
      <c r="AY930">
        <v>2009</v>
      </c>
      <c r="AZ930">
        <v>2010</v>
      </c>
      <c r="BA930">
        <v>2011</v>
      </c>
      <c r="BB930">
        <v>2012</v>
      </c>
      <c r="BC930">
        <v>2013</v>
      </c>
      <c r="BD930">
        <v>2014</v>
      </c>
      <c r="BE930">
        <v>2015</v>
      </c>
      <c r="BF930">
        <v>2016</v>
      </c>
      <c r="BG930">
        <v>2017</v>
      </c>
      <c r="BH930">
        <v>2018</v>
      </c>
      <c r="BI930">
        <v>2019</v>
      </c>
      <c r="BJ930">
        <v>2020</v>
      </c>
      <c r="BK930">
        <v>2021</v>
      </c>
      <c r="BL930">
        <v>2022</v>
      </c>
      <c r="BM930">
        <v>2023</v>
      </c>
    </row>
    <row r="931" spans="1:65" ht="15" customHeight="1" x14ac:dyDescent="0.25">
      <c r="A931" t="s">
        <v>1247</v>
      </c>
      <c r="C931" s="60"/>
      <c r="D931" t="s">
        <v>3298</v>
      </c>
      <c r="E931" s="45" t="s">
        <v>3309</v>
      </c>
      <c r="G931" s="45"/>
      <c r="H931" s="45"/>
      <c r="I931">
        <f>MIN(L931:BT931)</f>
        <v>2022</v>
      </c>
      <c r="J931">
        <f>MAX(L931:BT931)</f>
        <v>2022</v>
      </c>
      <c r="K931" s="2" t="str">
        <f>IF(J931-I931+1-COUNTA(L931:BT931)=0, "-", "Yes")</f>
        <v>-</v>
      </c>
      <c r="BL931">
        <v>2022</v>
      </c>
    </row>
    <row r="932" spans="1:65" ht="15" customHeight="1" x14ac:dyDescent="0.25">
      <c r="A932" t="s">
        <v>1247</v>
      </c>
      <c r="C932" s="60"/>
      <c r="D932" t="s">
        <v>3299</v>
      </c>
      <c r="E932" s="45" t="s">
        <v>3310</v>
      </c>
      <c r="G932" s="45"/>
      <c r="H932" s="45"/>
      <c r="I932">
        <f>MIN(L932:BT932)</f>
        <v>2022</v>
      </c>
      <c r="J932">
        <f>MAX(L932:BT932)</f>
        <v>2022</v>
      </c>
      <c r="K932" s="2" t="str">
        <f>IF(J932-I932+1-COUNTA(L932:BT932)=0, "-", "Yes")</f>
        <v>-</v>
      </c>
      <c r="BL932">
        <v>2022</v>
      </c>
    </row>
    <row r="933" spans="1:65" ht="15" customHeight="1" x14ac:dyDescent="0.25">
      <c r="A933" t="s">
        <v>1247</v>
      </c>
      <c r="C933" s="60"/>
      <c r="D933" t="s">
        <v>3300</v>
      </c>
      <c r="E933" s="45" t="s">
        <v>3311</v>
      </c>
      <c r="G933" s="45"/>
      <c r="H933" s="45"/>
      <c r="I933">
        <f>MIN(L933:BT933)</f>
        <v>2022</v>
      </c>
      <c r="J933">
        <f>MAX(L933:BT933)</f>
        <v>2022</v>
      </c>
      <c r="K933" s="2" t="str">
        <f>IF(J933-I933+1-COUNTA(L933:BT933)=0, "-", "Yes")</f>
        <v>-</v>
      </c>
      <c r="BL933">
        <v>2022</v>
      </c>
    </row>
    <row r="934" spans="1:65" ht="15" customHeight="1" x14ac:dyDescent="0.25">
      <c r="A934" t="s">
        <v>1247</v>
      </c>
      <c r="C934" s="60"/>
      <c r="D934" t="s">
        <v>3301</v>
      </c>
      <c r="E934" s="45" t="s">
        <v>3312</v>
      </c>
      <c r="G934" s="45"/>
      <c r="H934" s="45"/>
      <c r="I934">
        <f>MIN(L934:BT934)</f>
        <v>2022</v>
      </c>
      <c r="J934">
        <f>MAX(L934:BT934)</f>
        <v>2022</v>
      </c>
      <c r="K934" s="2" t="str">
        <f>IF(J934-I934+1-COUNTA(L934:BT934)=0, "-", "Yes")</f>
        <v>-</v>
      </c>
      <c r="BL934">
        <v>2022</v>
      </c>
    </row>
    <row r="935" spans="1:65" ht="15" customHeight="1" x14ac:dyDescent="0.25">
      <c r="A935" t="s">
        <v>1247</v>
      </c>
      <c r="C935" s="60"/>
      <c r="D935" t="s">
        <v>2119</v>
      </c>
      <c r="E935" s="45" t="s">
        <v>2119</v>
      </c>
      <c r="G935" s="45"/>
      <c r="H935" s="45"/>
      <c r="I935">
        <f t="shared" si="97"/>
        <v>2008</v>
      </c>
      <c r="J935">
        <f t="shared" si="95"/>
        <v>2023</v>
      </c>
      <c r="K935" s="2" t="str">
        <f t="shared" si="96"/>
        <v>-</v>
      </c>
      <c r="AX935">
        <v>2008</v>
      </c>
      <c r="AY935">
        <v>2009</v>
      </c>
      <c r="AZ935">
        <v>2010</v>
      </c>
      <c r="BA935">
        <v>2011</v>
      </c>
      <c r="BB935">
        <v>2012</v>
      </c>
      <c r="BC935">
        <v>2013</v>
      </c>
      <c r="BD935">
        <v>2014</v>
      </c>
      <c r="BE935">
        <v>2015</v>
      </c>
      <c r="BF935">
        <v>2016</v>
      </c>
      <c r="BG935">
        <v>2017</v>
      </c>
      <c r="BH935">
        <v>2018</v>
      </c>
      <c r="BI935">
        <v>2019</v>
      </c>
      <c r="BJ935">
        <v>2020</v>
      </c>
      <c r="BK935">
        <v>2021</v>
      </c>
      <c r="BL935">
        <v>2022</v>
      </c>
      <c r="BM935">
        <v>2023</v>
      </c>
    </row>
    <row r="936" spans="1:65" ht="15" customHeight="1" x14ac:dyDescent="0.25">
      <c r="A936" t="s">
        <v>1247</v>
      </c>
      <c r="C936" s="60"/>
      <c r="D936" t="s">
        <v>2346</v>
      </c>
      <c r="E936" s="45" t="s">
        <v>2347</v>
      </c>
      <c r="G936" s="45"/>
      <c r="H936" s="45"/>
      <c r="I936">
        <f t="shared" si="97"/>
        <v>2008</v>
      </c>
      <c r="J936">
        <f t="shared" si="95"/>
        <v>2023</v>
      </c>
      <c r="K936" s="2" t="str">
        <f t="shared" si="96"/>
        <v>-</v>
      </c>
      <c r="AX936">
        <v>2008</v>
      </c>
      <c r="AY936">
        <v>2009</v>
      </c>
      <c r="AZ936">
        <v>2010</v>
      </c>
      <c r="BA936">
        <v>2011</v>
      </c>
      <c r="BB936">
        <v>2012</v>
      </c>
      <c r="BC936">
        <v>2013</v>
      </c>
      <c r="BD936">
        <v>2014</v>
      </c>
      <c r="BE936">
        <v>2015</v>
      </c>
      <c r="BF936">
        <v>2016</v>
      </c>
      <c r="BG936">
        <v>2017</v>
      </c>
      <c r="BH936">
        <v>2018</v>
      </c>
      <c r="BI936">
        <v>2019</v>
      </c>
      <c r="BJ936">
        <v>2020</v>
      </c>
      <c r="BK936">
        <v>2021</v>
      </c>
      <c r="BL936">
        <v>2022</v>
      </c>
      <c r="BM936">
        <v>2023</v>
      </c>
    </row>
    <row r="937" spans="1:65" ht="15" customHeight="1" x14ac:dyDescent="0.25">
      <c r="C937" s="63"/>
      <c r="E937" s="45"/>
      <c r="G937" s="45"/>
      <c r="H937" s="45"/>
    </row>
    <row r="938" spans="1:65" ht="15" customHeight="1" x14ac:dyDescent="0.25">
      <c r="A938" t="s">
        <v>1248</v>
      </c>
      <c r="B938" s="1" t="str">
        <f>A938&amp;MIN(I938:I949)&amp;"(-"&amp;MAX(J938:J949)&amp;")"</f>
        <v>IDFI1980(-2013)</v>
      </c>
      <c r="C938" s="77"/>
      <c r="D938" t="s">
        <v>333</v>
      </c>
      <c r="E938" s="45" t="s">
        <v>334</v>
      </c>
      <c r="G938" s="45" t="s">
        <v>334</v>
      </c>
      <c r="H938" s="45" t="s">
        <v>1798</v>
      </c>
      <c r="I938">
        <f t="shared" si="97"/>
        <v>1980</v>
      </c>
      <c r="J938">
        <f t="shared" si="95"/>
        <v>2013</v>
      </c>
      <c r="K938" s="2" t="str">
        <f t="shared" si="96"/>
        <v>-</v>
      </c>
      <c r="V938">
        <v>1980</v>
      </c>
      <c r="W938">
        <v>1981</v>
      </c>
      <c r="X938">
        <v>1982</v>
      </c>
      <c r="Y938">
        <v>1983</v>
      </c>
      <c r="Z938">
        <v>1984</v>
      </c>
      <c r="AA938">
        <v>1985</v>
      </c>
      <c r="AB938">
        <v>1986</v>
      </c>
      <c r="AC938">
        <v>1987</v>
      </c>
      <c r="AD938">
        <v>1988</v>
      </c>
      <c r="AE938">
        <v>1989</v>
      </c>
      <c r="AF938">
        <v>1990</v>
      </c>
      <c r="AG938">
        <v>1991</v>
      </c>
      <c r="AH938">
        <v>1992</v>
      </c>
      <c r="AI938">
        <v>1993</v>
      </c>
      <c r="AJ938">
        <v>1994</v>
      </c>
      <c r="AK938">
        <v>1995</v>
      </c>
      <c r="AL938">
        <v>1996</v>
      </c>
      <c r="AM938">
        <v>1997</v>
      </c>
      <c r="AN938">
        <v>1998</v>
      </c>
      <c r="AO938">
        <v>1999</v>
      </c>
      <c r="AP938">
        <v>2000</v>
      </c>
      <c r="AQ938">
        <v>2001</v>
      </c>
      <c r="AR938">
        <v>2002</v>
      </c>
      <c r="AS938">
        <v>2003</v>
      </c>
      <c r="AT938">
        <v>2004</v>
      </c>
      <c r="AU938">
        <v>2005</v>
      </c>
      <c r="AV938">
        <v>2006</v>
      </c>
      <c r="AW938">
        <v>2007</v>
      </c>
      <c r="AX938">
        <v>2008</v>
      </c>
      <c r="AY938">
        <v>2009</v>
      </c>
      <c r="AZ938">
        <v>2010</v>
      </c>
      <c r="BA938">
        <v>2011</v>
      </c>
      <c r="BB938">
        <v>2012</v>
      </c>
      <c r="BC938">
        <v>2013</v>
      </c>
    </row>
    <row r="939" spans="1:65" ht="15" customHeight="1" x14ac:dyDescent="0.25">
      <c r="A939" t="s">
        <v>1248</v>
      </c>
      <c r="C939" s="77"/>
      <c r="D939" t="s">
        <v>201</v>
      </c>
      <c r="E939" s="45" t="s">
        <v>202</v>
      </c>
      <c r="G939" s="45" t="s">
        <v>202</v>
      </c>
      <c r="H939" s="45" t="s">
        <v>1764</v>
      </c>
      <c r="I939">
        <f t="shared" si="97"/>
        <v>1980</v>
      </c>
      <c r="J939">
        <f t="shared" si="95"/>
        <v>2007</v>
      </c>
      <c r="K939" s="2" t="str">
        <f t="shared" si="96"/>
        <v>-</v>
      </c>
      <c r="V939">
        <v>1980</v>
      </c>
      <c r="W939">
        <v>1981</v>
      </c>
      <c r="X939">
        <v>1982</v>
      </c>
      <c r="Y939">
        <v>1983</v>
      </c>
      <c r="Z939">
        <v>1984</v>
      </c>
      <c r="AA939">
        <v>1985</v>
      </c>
      <c r="AB939">
        <v>1986</v>
      </c>
      <c r="AC939">
        <v>1987</v>
      </c>
      <c r="AD939">
        <v>1988</v>
      </c>
      <c r="AE939">
        <v>1989</v>
      </c>
      <c r="AF939">
        <v>1990</v>
      </c>
      <c r="AG939">
        <v>1991</v>
      </c>
      <c r="AH939">
        <v>1992</v>
      </c>
      <c r="AI939">
        <v>1993</v>
      </c>
      <c r="AJ939">
        <v>1994</v>
      </c>
      <c r="AK939">
        <v>1995</v>
      </c>
      <c r="AL939">
        <v>1996</v>
      </c>
      <c r="AM939">
        <v>1997</v>
      </c>
      <c r="AN939">
        <v>1998</v>
      </c>
      <c r="AO939">
        <v>1999</v>
      </c>
      <c r="AP939">
        <v>2000</v>
      </c>
      <c r="AQ939">
        <v>2001</v>
      </c>
      <c r="AR939">
        <v>2002</v>
      </c>
      <c r="AS939">
        <v>2003</v>
      </c>
      <c r="AT939">
        <v>2004</v>
      </c>
      <c r="AU939">
        <v>2005</v>
      </c>
      <c r="AV939">
        <v>2006</v>
      </c>
      <c r="AW939">
        <v>2007</v>
      </c>
    </row>
    <row r="940" spans="1:65" ht="15" customHeight="1" x14ac:dyDescent="0.25">
      <c r="A940" t="s">
        <v>1248</v>
      </c>
      <c r="C940" s="77"/>
      <c r="D940" t="s">
        <v>151</v>
      </c>
      <c r="E940" s="45" t="s">
        <v>303</v>
      </c>
      <c r="F940" s="7" t="s">
        <v>1303</v>
      </c>
      <c r="G940" s="46" t="s">
        <v>1361</v>
      </c>
      <c r="H940" s="47" t="s">
        <v>1360</v>
      </c>
      <c r="I940">
        <f t="shared" si="97"/>
        <v>2008</v>
      </c>
      <c r="J940">
        <f t="shared" si="95"/>
        <v>2013</v>
      </c>
      <c r="K940" s="2" t="str">
        <f t="shared" si="96"/>
        <v>-</v>
      </c>
      <c r="AX940">
        <v>2008</v>
      </c>
      <c r="AY940">
        <v>2009</v>
      </c>
      <c r="AZ940">
        <v>2010</v>
      </c>
      <c r="BA940">
        <v>2011</v>
      </c>
      <c r="BB940">
        <v>2012</v>
      </c>
      <c r="BC940">
        <v>2013</v>
      </c>
    </row>
    <row r="941" spans="1:65" ht="15" customHeight="1" x14ac:dyDescent="0.25">
      <c r="A941" t="s">
        <v>1248</v>
      </c>
      <c r="C941" s="77"/>
      <c r="D941" t="s">
        <v>335</v>
      </c>
      <c r="E941" s="45" t="s">
        <v>336</v>
      </c>
      <c r="G941" s="45" t="s">
        <v>336</v>
      </c>
      <c r="H941" s="45" t="s">
        <v>1799</v>
      </c>
      <c r="I941">
        <f t="shared" si="97"/>
        <v>1980</v>
      </c>
      <c r="J941">
        <f t="shared" si="95"/>
        <v>2013</v>
      </c>
      <c r="K941" s="2" t="str">
        <f t="shared" si="96"/>
        <v>-</v>
      </c>
      <c r="V941">
        <v>1980</v>
      </c>
      <c r="W941">
        <v>1981</v>
      </c>
      <c r="X941">
        <v>1982</v>
      </c>
      <c r="Y941">
        <v>1983</v>
      </c>
      <c r="Z941">
        <v>1984</v>
      </c>
      <c r="AA941">
        <v>1985</v>
      </c>
      <c r="AB941">
        <v>1986</v>
      </c>
      <c r="AC941">
        <v>1987</v>
      </c>
      <c r="AD941">
        <v>1988</v>
      </c>
      <c r="AE941">
        <v>1989</v>
      </c>
      <c r="AF941">
        <v>1990</v>
      </c>
      <c r="AG941">
        <v>1991</v>
      </c>
      <c r="AH941">
        <v>1992</v>
      </c>
      <c r="AI941">
        <v>1993</v>
      </c>
      <c r="AJ941">
        <v>1994</v>
      </c>
      <c r="AK941">
        <v>1995</v>
      </c>
      <c r="AL941">
        <v>1996</v>
      </c>
      <c r="AM941">
        <v>1997</v>
      </c>
      <c r="AN941">
        <v>1998</v>
      </c>
      <c r="AO941">
        <v>1999</v>
      </c>
      <c r="AP941">
        <v>2000</v>
      </c>
      <c r="AQ941">
        <v>2001</v>
      </c>
      <c r="AR941">
        <v>2002</v>
      </c>
      <c r="AS941">
        <v>2003</v>
      </c>
      <c r="AT941">
        <v>2004</v>
      </c>
      <c r="AU941">
        <v>2005</v>
      </c>
      <c r="AV941">
        <v>2006</v>
      </c>
      <c r="AW941">
        <v>2007</v>
      </c>
      <c r="AX941">
        <v>2008</v>
      </c>
      <c r="AY941">
        <v>2009</v>
      </c>
      <c r="AZ941">
        <v>2010</v>
      </c>
      <c r="BA941">
        <v>2011</v>
      </c>
      <c r="BB941">
        <v>2012</v>
      </c>
      <c r="BC941">
        <v>2013</v>
      </c>
    </row>
    <row r="942" spans="1:65" ht="15" customHeight="1" x14ac:dyDescent="0.25">
      <c r="A942" t="s">
        <v>1248</v>
      </c>
      <c r="C942" s="77"/>
      <c r="D942" t="s">
        <v>337</v>
      </c>
      <c r="E942" s="45" t="s">
        <v>338</v>
      </c>
      <c r="G942" s="45" t="s">
        <v>338</v>
      </c>
      <c r="H942" s="45" t="s">
        <v>1800</v>
      </c>
      <c r="I942">
        <f t="shared" si="97"/>
        <v>1980</v>
      </c>
      <c r="J942">
        <f t="shared" si="95"/>
        <v>2013</v>
      </c>
      <c r="K942" s="2" t="str">
        <f t="shared" si="96"/>
        <v>-</v>
      </c>
      <c r="V942">
        <v>1980</v>
      </c>
      <c r="W942">
        <v>1981</v>
      </c>
      <c r="X942">
        <v>1982</v>
      </c>
      <c r="Y942">
        <v>1983</v>
      </c>
      <c r="Z942">
        <v>1984</v>
      </c>
      <c r="AA942">
        <v>1985</v>
      </c>
      <c r="AB942">
        <v>1986</v>
      </c>
      <c r="AC942">
        <v>1987</v>
      </c>
      <c r="AD942">
        <v>1988</v>
      </c>
      <c r="AE942">
        <v>1989</v>
      </c>
      <c r="AF942">
        <v>1990</v>
      </c>
      <c r="AG942">
        <v>1991</v>
      </c>
      <c r="AH942">
        <v>1992</v>
      </c>
      <c r="AI942">
        <v>1993</v>
      </c>
      <c r="AJ942">
        <v>1994</v>
      </c>
      <c r="AK942">
        <v>1995</v>
      </c>
      <c r="AL942">
        <v>1996</v>
      </c>
      <c r="AM942">
        <v>1997</v>
      </c>
      <c r="AN942">
        <v>1998</v>
      </c>
      <c r="AO942">
        <v>1999</v>
      </c>
      <c r="AP942">
        <v>2000</v>
      </c>
      <c r="AQ942">
        <v>2001</v>
      </c>
      <c r="AR942">
        <v>2002</v>
      </c>
      <c r="AS942">
        <v>2003</v>
      </c>
      <c r="AT942">
        <v>2004</v>
      </c>
      <c r="AU942">
        <v>2005</v>
      </c>
      <c r="AV942">
        <v>2006</v>
      </c>
      <c r="AW942">
        <v>2007</v>
      </c>
      <c r="AX942">
        <v>2008</v>
      </c>
      <c r="AY942">
        <v>2009</v>
      </c>
      <c r="AZ942">
        <v>2010</v>
      </c>
      <c r="BA942">
        <v>2011</v>
      </c>
      <c r="BB942">
        <v>2012</v>
      </c>
      <c r="BC942">
        <v>2013</v>
      </c>
    </row>
    <row r="943" spans="1:65" ht="15" customHeight="1" x14ac:dyDescent="0.25">
      <c r="A943" t="s">
        <v>1248</v>
      </c>
      <c r="C943" s="77"/>
      <c r="D943" t="s">
        <v>339</v>
      </c>
      <c r="E943" s="45" t="s">
        <v>340</v>
      </c>
      <c r="G943" s="45" t="s">
        <v>340</v>
      </c>
      <c r="H943" s="45" t="s">
        <v>1801</v>
      </c>
      <c r="I943">
        <f t="shared" si="97"/>
        <v>1980</v>
      </c>
      <c r="J943">
        <f t="shared" si="95"/>
        <v>2013</v>
      </c>
      <c r="K943" s="2" t="str">
        <f t="shared" si="96"/>
        <v>-</v>
      </c>
      <c r="V943">
        <v>1980</v>
      </c>
      <c r="W943">
        <v>1981</v>
      </c>
      <c r="X943">
        <v>1982</v>
      </c>
      <c r="Y943">
        <v>1983</v>
      </c>
      <c r="Z943">
        <v>1984</v>
      </c>
      <c r="AA943">
        <v>1985</v>
      </c>
      <c r="AB943">
        <v>1986</v>
      </c>
      <c r="AC943">
        <v>1987</v>
      </c>
      <c r="AD943">
        <v>1988</v>
      </c>
      <c r="AE943">
        <v>1989</v>
      </c>
      <c r="AF943">
        <v>1990</v>
      </c>
      <c r="AG943">
        <v>1991</v>
      </c>
      <c r="AH943">
        <v>1992</v>
      </c>
      <c r="AI943">
        <v>1993</v>
      </c>
      <c r="AJ943">
        <v>1994</v>
      </c>
      <c r="AK943">
        <v>1995</v>
      </c>
      <c r="AL943">
        <v>1996</v>
      </c>
      <c r="AM943">
        <v>1997</v>
      </c>
      <c r="AN943">
        <v>1998</v>
      </c>
      <c r="AO943">
        <v>1999</v>
      </c>
      <c r="AP943">
        <v>2000</v>
      </c>
      <c r="AQ943">
        <v>2001</v>
      </c>
      <c r="AR943">
        <v>2002</v>
      </c>
      <c r="AS943">
        <v>2003</v>
      </c>
      <c r="AT943">
        <v>2004</v>
      </c>
      <c r="AU943">
        <v>2005</v>
      </c>
      <c r="AV943">
        <v>2006</v>
      </c>
      <c r="AW943">
        <v>2007</v>
      </c>
      <c r="AX943">
        <v>2008</v>
      </c>
      <c r="AY943">
        <v>2009</v>
      </c>
      <c r="AZ943">
        <v>2010</v>
      </c>
      <c r="BA943">
        <v>2011</v>
      </c>
      <c r="BB943">
        <v>2012</v>
      </c>
      <c r="BC943">
        <v>2013</v>
      </c>
    </row>
    <row r="944" spans="1:65" ht="15" customHeight="1" x14ac:dyDescent="0.25">
      <c r="A944" t="s">
        <v>1248</v>
      </c>
      <c r="C944" s="77"/>
      <c r="D944" t="s">
        <v>341</v>
      </c>
      <c r="E944" s="45" t="s">
        <v>342</v>
      </c>
      <c r="G944" s="45" t="s">
        <v>1802</v>
      </c>
      <c r="H944" s="45" t="s">
        <v>1803</v>
      </c>
      <c r="I944">
        <f t="shared" si="97"/>
        <v>1980</v>
      </c>
      <c r="J944">
        <f t="shared" si="95"/>
        <v>1992</v>
      </c>
      <c r="K944" s="2" t="str">
        <f t="shared" si="96"/>
        <v>-</v>
      </c>
      <c r="V944">
        <v>1980</v>
      </c>
      <c r="W944">
        <v>1981</v>
      </c>
      <c r="X944">
        <v>1982</v>
      </c>
      <c r="Y944">
        <v>1983</v>
      </c>
      <c r="Z944">
        <v>1984</v>
      </c>
      <c r="AA944">
        <v>1985</v>
      </c>
      <c r="AB944">
        <v>1986</v>
      </c>
      <c r="AC944">
        <v>1987</v>
      </c>
      <c r="AD944">
        <v>1988</v>
      </c>
      <c r="AE944">
        <v>1989</v>
      </c>
      <c r="AF944">
        <v>1990</v>
      </c>
      <c r="AG944">
        <v>1991</v>
      </c>
      <c r="AH944">
        <v>1992</v>
      </c>
    </row>
    <row r="945" spans="1:66" ht="15" customHeight="1" x14ac:dyDescent="0.25">
      <c r="A945" t="s">
        <v>1248</v>
      </c>
      <c r="C945" s="77"/>
      <c r="D945" t="s">
        <v>343</v>
      </c>
      <c r="E945" s="45" t="s">
        <v>344</v>
      </c>
      <c r="G945" s="45" t="s">
        <v>1802</v>
      </c>
      <c r="H945" s="45" t="s">
        <v>1803</v>
      </c>
      <c r="I945">
        <f t="shared" si="97"/>
        <v>2003</v>
      </c>
      <c r="J945">
        <f t="shared" si="95"/>
        <v>2007</v>
      </c>
      <c r="K945" s="2" t="str">
        <f t="shared" si="96"/>
        <v>-</v>
      </c>
      <c r="AS945">
        <v>2003</v>
      </c>
      <c r="AT945">
        <v>2004</v>
      </c>
      <c r="AU945">
        <v>2005</v>
      </c>
      <c r="AV945">
        <v>2006</v>
      </c>
      <c r="AW945">
        <v>2007</v>
      </c>
    </row>
    <row r="946" spans="1:66" ht="15" customHeight="1" x14ac:dyDescent="0.25">
      <c r="A946" t="s">
        <v>1248</v>
      </c>
      <c r="C946" s="77"/>
      <c r="D946" t="s">
        <v>345</v>
      </c>
      <c r="E946" s="45" t="s">
        <v>346</v>
      </c>
      <c r="G946" s="45" t="s">
        <v>1802</v>
      </c>
      <c r="H946" s="45" t="s">
        <v>1803</v>
      </c>
      <c r="I946">
        <f t="shared" si="97"/>
        <v>2007</v>
      </c>
      <c r="J946">
        <f t="shared" si="95"/>
        <v>2013</v>
      </c>
      <c r="K946" s="2" t="str">
        <f t="shared" si="96"/>
        <v>-</v>
      </c>
      <c r="AW946">
        <v>2007</v>
      </c>
      <c r="AX946">
        <v>2008</v>
      </c>
      <c r="AY946">
        <v>2009</v>
      </c>
      <c r="AZ946">
        <v>2010</v>
      </c>
      <c r="BA946">
        <v>2011</v>
      </c>
      <c r="BB946">
        <v>2012</v>
      </c>
      <c r="BC946">
        <v>2013</v>
      </c>
    </row>
    <row r="947" spans="1:66" ht="15" customHeight="1" x14ac:dyDescent="0.25">
      <c r="A947" t="s">
        <v>1248</v>
      </c>
      <c r="C947" s="77"/>
      <c r="D947" t="s">
        <v>347</v>
      </c>
      <c r="E947" s="45" t="s">
        <v>348</v>
      </c>
      <c r="G947" s="45" t="s">
        <v>1802</v>
      </c>
      <c r="H947" s="45" t="s">
        <v>1803</v>
      </c>
      <c r="I947">
        <f t="shared" si="97"/>
        <v>1980</v>
      </c>
      <c r="J947">
        <f t="shared" si="95"/>
        <v>2003</v>
      </c>
      <c r="K947" s="2" t="str">
        <f t="shared" si="96"/>
        <v>-</v>
      </c>
      <c r="V947">
        <v>1980</v>
      </c>
      <c r="W947">
        <v>1981</v>
      </c>
      <c r="X947">
        <v>1982</v>
      </c>
      <c r="Y947">
        <v>1983</v>
      </c>
      <c r="Z947">
        <v>1984</v>
      </c>
      <c r="AA947">
        <v>1985</v>
      </c>
      <c r="AB947">
        <v>1986</v>
      </c>
      <c r="AC947">
        <v>1987</v>
      </c>
      <c r="AD947">
        <v>1988</v>
      </c>
      <c r="AE947">
        <v>1989</v>
      </c>
      <c r="AF947">
        <v>1990</v>
      </c>
      <c r="AG947">
        <v>1991</v>
      </c>
      <c r="AH947">
        <v>1992</v>
      </c>
      <c r="AI947">
        <v>1993</v>
      </c>
      <c r="AJ947">
        <v>1994</v>
      </c>
      <c r="AK947">
        <v>1995</v>
      </c>
      <c r="AL947">
        <v>1996</v>
      </c>
      <c r="AM947">
        <v>1997</v>
      </c>
      <c r="AN947">
        <v>1998</v>
      </c>
      <c r="AO947">
        <v>1999</v>
      </c>
      <c r="AP947">
        <v>2000</v>
      </c>
      <c r="AQ947">
        <v>2001</v>
      </c>
      <c r="AR947">
        <v>2002</v>
      </c>
      <c r="AS947">
        <v>2003</v>
      </c>
    </row>
    <row r="948" spans="1:66" ht="15" customHeight="1" x14ac:dyDescent="0.25">
      <c r="A948" t="s">
        <v>1248</v>
      </c>
      <c r="C948" s="77"/>
      <c r="D948" t="s">
        <v>349</v>
      </c>
      <c r="E948" s="45" t="s">
        <v>350</v>
      </c>
      <c r="G948" s="45" t="s">
        <v>350</v>
      </c>
      <c r="H948" s="45" t="s">
        <v>1804</v>
      </c>
      <c r="I948">
        <f t="shared" si="97"/>
        <v>1980</v>
      </c>
      <c r="J948">
        <f t="shared" si="95"/>
        <v>2013</v>
      </c>
      <c r="K948" s="2" t="str">
        <f t="shared" si="96"/>
        <v>-</v>
      </c>
      <c r="V948">
        <v>1980</v>
      </c>
      <c r="W948">
        <v>1981</v>
      </c>
      <c r="X948">
        <v>1982</v>
      </c>
      <c r="Y948">
        <v>1983</v>
      </c>
      <c r="Z948">
        <v>1984</v>
      </c>
      <c r="AA948">
        <v>1985</v>
      </c>
      <c r="AB948">
        <v>1986</v>
      </c>
      <c r="AC948">
        <v>1987</v>
      </c>
      <c r="AD948">
        <v>1988</v>
      </c>
      <c r="AE948">
        <v>1989</v>
      </c>
      <c r="AF948">
        <v>1990</v>
      </c>
      <c r="AG948">
        <v>1991</v>
      </c>
      <c r="AH948">
        <v>1992</v>
      </c>
      <c r="AI948">
        <v>1993</v>
      </c>
      <c r="AJ948">
        <v>1994</v>
      </c>
      <c r="AK948">
        <v>1995</v>
      </c>
      <c r="AL948">
        <v>1996</v>
      </c>
      <c r="AM948">
        <v>1997</v>
      </c>
      <c r="AN948">
        <v>1998</v>
      </c>
      <c r="AO948">
        <v>1999</v>
      </c>
      <c r="AP948">
        <v>2000</v>
      </c>
      <c r="AQ948">
        <v>2001</v>
      </c>
      <c r="AR948">
        <v>2002</v>
      </c>
      <c r="AS948">
        <v>2003</v>
      </c>
      <c r="AT948">
        <v>2004</v>
      </c>
      <c r="AU948">
        <v>2005</v>
      </c>
      <c r="AV948">
        <v>2006</v>
      </c>
      <c r="AW948">
        <v>2007</v>
      </c>
      <c r="AX948">
        <v>2008</v>
      </c>
      <c r="AY948">
        <v>2009</v>
      </c>
      <c r="AZ948">
        <v>2010</v>
      </c>
      <c r="BA948">
        <v>2011</v>
      </c>
      <c r="BB948">
        <v>2012</v>
      </c>
      <c r="BC948">
        <v>2013</v>
      </c>
    </row>
    <row r="949" spans="1:66" ht="15" customHeight="1" x14ac:dyDescent="0.25">
      <c r="A949" t="s">
        <v>1248</v>
      </c>
      <c r="C949" s="77"/>
      <c r="D949" t="s">
        <v>351</v>
      </c>
      <c r="E949" s="45" t="s">
        <v>352</v>
      </c>
      <c r="G949" s="45" t="s">
        <v>1805</v>
      </c>
      <c r="H949" s="45" t="s">
        <v>1806</v>
      </c>
      <c r="I949">
        <f t="shared" si="97"/>
        <v>1980</v>
      </c>
      <c r="J949">
        <f t="shared" si="95"/>
        <v>2013</v>
      </c>
      <c r="K949" s="2" t="str">
        <f t="shared" si="96"/>
        <v>-</v>
      </c>
      <c r="V949">
        <v>1980</v>
      </c>
      <c r="W949">
        <v>1981</v>
      </c>
      <c r="X949">
        <v>1982</v>
      </c>
      <c r="Y949">
        <v>1983</v>
      </c>
      <c r="Z949">
        <v>1984</v>
      </c>
      <c r="AA949">
        <v>1985</v>
      </c>
      <c r="AB949">
        <v>1986</v>
      </c>
      <c r="AC949">
        <v>1987</v>
      </c>
      <c r="AD949">
        <v>1988</v>
      </c>
      <c r="AE949">
        <v>1989</v>
      </c>
      <c r="AF949">
        <v>1990</v>
      </c>
      <c r="AG949">
        <v>1991</v>
      </c>
      <c r="AH949">
        <v>1992</v>
      </c>
      <c r="AI949">
        <v>1993</v>
      </c>
      <c r="AJ949">
        <v>1994</v>
      </c>
      <c r="AK949">
        <v>1995</v>
      </c>
      <c r="AL949">
        <v>1996</v>
      </c>
      <c r="AM949">
        <v>1997</v>
      </c>
      <c r="AN949">
        <v>1998</v>
      </c>
      <c r="AO949">
        <v>1999</v>
      </c>
      <c r="AP949">
        <v>2000</v>
      </c>
      <c r="AQ949">
        <v>2001</v>
      </c>
      <c r="AR949">
        <v>2002</v>
      </c>
      <c r="AS949">
        <v>2003</v>
      </c>
      <c r="AT949">
        <v>2004</v>
      </c>
      <c r="AU949">
        <v>2005</v>
      </c>
      <c r="AV949">
        <v>2006</v>
      </c>
      <c r="AW949">
        <v>2007</v>
      </c>
      <c r="AX949">
        <v>2008</v>
      </c>
      <c r="AY949">
        <v>2009</v>
      </c>
      <c r="AZ949">
        <v>2010</v>
      </c>
      <c r="BA949">
        <v>2011</v>
      </c>
      <c r="BB949">
        <v>2012</v>
      </c>
      <c r="BC949">
        <v>2013</v>
      </c>
    </row>
    <row r="950" spans="1:66" ht="15" customHeight="1" x14ac:dyDescent="0.25">
      <c r="C950" s="63"/>
      <c r="E950" s="45"/>
      <c r="G950" s="45"/>
      <c r="H950" s="45"/>
    </row>
    <row r="951" spans="1:66" ht="15" customHeight="1" x14ac:dyDescent="0.25">
      <c r="A951" t="s">
        <v>1249</v>
      </c>
      <c r="B951" s="1" t="str">
        <f>A951&amp;J951</f>
        <v>IEPE2024</v>
      </c>
      <c r="C951" s="77"/>
      <c r="D951" t="s">
        <v>763</v>
      </c>
      <c r="E951" s="45" t="s">
        <v>764</v>
      </c>
      <c r="G951" s="45"/>
      <c r="H951" s="45"/>
      <c r="J951">
        <f t="shared" ref="J951:J956" si="98">MAX(L951:BT951)</f>
        <v>2024</v>
      </c>
      <c r="BE951">
        <v>2015</v>
      </c>
      <c r="BF951">
        <v>2016</v>
      </c>
      <c r="BG951">
        <v>2017</v>
      </c>
      <c r="BH951">
        <v>2018</v>
      </c>
      <c r="BI951">
        <v>2019</v>
      </c>
      <c r="BJ951">
        <v>2020</v>
      </c>
      <c r="BK951">
        <v>2021</v>
      </c>
      <c r="BL951">
        <v>2022</v>
      </c>
      <c r="BM951">
        <v>2023</v>
      </c>
      <c r="BN951">
        <v>2024</v>
      </c>
    </row>
    <row r="952" spans="1:66" ht="15" customHeight="1" x14ac:dyDescent="0.25">
      <c r="A952" t="s">
        <v>1249</v>
      </c>
      <c r="C952" s="77"/>
      <c r="D952" t="s">
        <v>765</v>
      </c>
      <c r="E952" s="45" t="s">
        <v>766</v>
      </c>
      <c r="G952" s="45"/>
      <c r="H952" s="45"/>
      <c r="J952">
        <f t="shared" si="98"/>
        <v>2024</v>
      </c>
      <c r="BE952">
        <v>2015</v>
      </c>
      <c r="BF952">
        <v>2016</v>
      </c>
      <c r="BG952">
        <v>2017</v>
      </c>
      <c r="BH952">
        <v>2018</v>
      </c>
      <c r="BI952">
        <v>2019</v>
      </c>
      <c r="BJ952">
        <v>2020</v>
      </c>
      <c r="BK952">
        <v>2021</v>
      </c>
      <c r="BL952">
        <v>2022</v>
      </c>
      <c r="BM952">
        <v>2023</v>
      </c>
      <c r="BN952">
        <v>2024</v>
      </c>
    </row>
    <row r="953" spans="1:66" ht="15" customHeight="1" x14ac:dyDescent="0.25">
      <c r="A953" t="s">
        <v>1249</v>
      </c>
      <c r="C953" s="77"/>
      <c r="D953" t="s">
        <v>954</v>
      </c>
      <c r="E953" s="45" t="s">
        <v>955</v>
      </c>
      <c r="G953" s="45"/>
      <c r="H953" s="45"/>
      <c r="J953">
        <f t="shared" si="98"/>
        <v>2024</v>
      </c>
      <c r="BJ953">
        <v>2020</v>
      </c>
      <c r="BK953">
        <v>2021</v>
      </c>
      <c r="BL953">
        <v>2022</v>
      </c>
      <c r="BM953">
        <v>2023</v>
      </c>
      <c r="BN953">
        <v>2024</v>
      </c>
    </row>
    <row r="954" spans="1:66" ht="15" customHeight="1" x14ac:dyDescent="0.25">
      <c r="A954" t="s">
        <v>1249</v>
      </c>
      <c r="C954" s="77"/>
      <c r="D954" t="s">
        <v>353</v>
      </c>
      <c r="E954" s="45" t="s">
        <v>755</v>
      </c>
      <c r="G954" s="45" t="s">
        <v>1609</v>
      </c>
      <c r="H954" s="45" t="s">
        <v>1556</v>
      </c>
      <c r="J954">
        <f t="shared" si="98"/>
        <v>2024</v>
      </c>
      <c r="V954">
        <v>1980</v>
      </c>
      <c r="W954">
        <v>1981</v>
      </c>
      <c r="X954">
        <v>1982</v>
      </c>
      <c r="Y954">
        <v>1983</v>
      </c>
      <c r="Z954">
        <v>1984</v>
      </c>
      <c r="AA954">
        <v>1985</v>
      </c>
      <c r="AB954">
        <v>1986</v>
      </c>
      <c r="AC954">
        <v>1987</v>
      </c>
      <c r="AD954">
        <v>1988</v>
      </c>
      <c r="AE954">
        <v>1989</v>
      </c>
      <c r="AF954">
        <v>1990</v>
      </c>
      <c r="AG954">
        <v>1991</v>
      </c>
      <c r="AH954">
        <v>1992</v>
      </c>
      <c r="AI954">
        <v>1993</v>
      </c>
      <c r="AJ954">
        <v>1994</v>
      </c>
      <c r="AK954">
        <v>1995</v>
      </c>
      <c r="AL954">
        <v>1996</v>
      </c>
      <c r="AM954">
        <v>1997</v>
      </c>
      <c r="AN954">
        <v>1998</v>
      </c>
      <c r="AO954">
        <v>1999</v>
      </c>
      <c r="AP954">
        <v>2000</v>
      </c>
      <c r="AQ954">
        <v>2001</v>
      </c>
      <c r="AR954">
        <v>2002</v>
      </c>
      <c r="AS954">
        <v>2003</v>
      </c>
      <c r="AT954">
        <v>2004</v>
      </c>
      <c r="AU954">
        <v>2005</v>
      </c>
      <c r="AV954">
        <v>2006</v>
      </c>
      <c r="AW954">
        <v>2007</v>
      </c>
      <c r="AX954">
        <v>2008</v>
      </c>
      <c r="AY954">
        <v>2009</v>
      </c>
      <c r="AZ954">
        <v>2010</v>
      </c>
      <c r="BA954">
        <v>2011</v>
      </c>
      <c r="BB954">
        <v>2012</v>
      </c>
      <c r="BC954">
        <v>2013</v>
      </c>
      <c r="BD954">
        <v>2014</v>
      </c>
      <c r="BE954">
        <v>2015</v>
      </c>
      <c r="BF954">
        <v>2016</v>
      </c>
      <c r="BG954">
        <v>2017</v>
      </c>
      <c r="BH954">
        <v>2018</v>
      </c>
      <c r="BI954">
        <v>2019</v>
      </c>
      <c r="BJ954">
        <v>2020</v>
      </c>
      <c r="BK954">
        <v>2021</v>
      </c>
      <c r="BL954">
        <v>2022</v>
      </c>
      <c r="BM954">
        <v>2023</v>
      </c>
      <c r="BN954">
        <v>2024</v>
      </c>
    </row>
    <row r="955" spans="1:66" ht="15" customHeight="1" x14ac:dyDescent="0.25">
      <c r="A955" t="s">
        <v>1249</v>
      </c>
      <c r="C955" s="77"/>
      <c r="D955" t="s">
        <v>354</v>
      </c>
      <c r="E955" s="45" t="s">
        <v>355</v>
      </c>
      <c r="G955" s="45" t="s">
        <v>355</v>
      </c>
      <c r="H955" s="45" t="s">
        <v>1559</v>
      </c>
      <c r="J955">
        <f t="shared" si="98"/>
        <v>2024</v>
      </c>
      <c r="V955">
        <v>1980</v>
      </c>
      <c r="W955">
        <v>1981</v>
      </c>
      <c r="X955">
        <v>1982</v>
      </c>
      <c r="Y955">
        <v>1983</v>
      </c>
      <c r="Z955">
        <v>1984</v>
      </c>
      <c r="AA955">
        <v>1985</v>
      </c>
      <c r="AB955">
        <v>1986</v>
      </c>
      <c r="AC955">
        <v>1987</v>
      </c>
      <c r="AD955">
        <v>1988</v>
      </c>
      <c r="AE955">
        <v>1989</v>
      </c>
      <c r="AF955">
        <v>1990</v>
      </c>
      <c r="AG955">
        <v>1991</v>
      </c>
      <c r="AH955">
        <v>1992</v>
      </c>
      <c r="AI955">
        <v>1993</v>
      </c>
      <c r="AJ955">
        <v>1994</v>
      </c>
      <c r="AK955">
        <v>1995</v>
      </c>
      <c r="AL955">
        <v>1996</v>
      </c>
      <c r="AM955">
        <v>1997</v>
      </c>
      <c r="AN955">
        <v>1998</v>
      </c>
      <c r="AO955">
        <v>1999</v>
      </c>
      <c r="AP955">
        <v>2000</v>
      </c>
      <c r="AQ955">
        <v>2001</v>
      </c>
      <c r="AR955">
        <v>2002</v>
      </c>
      <c r="AS955">
        <v>2003</v>
      </c>
      <c r="AT955">
        <v>2004</v>
      </c>
      <c r="AU955">
        <v>2005</v>
      </c>
      <c r="AV955">
        <v>2006</v>
      </c>
      <c r="AW955">
        <v>2007</v>
      </c>
      <c r="AX955">
        <v>2008</v>
      </c>
      <c r="AY955">
        <v>2009</v>
      </c>
      <c r="AZ955">
        <v>2010</v>
      </c>
      <c r="BA955">
        <v>2011</v>
      </c>
      <c r="BB955">
        <v>2012</v>
      </c>
      <c r="BC955">
        <v>2013</v>
      </c>
      <c r="BD955">
        <v>2014</v>
      </c>
      <c r="BE955">
        <v>2015</v>
      </c>
      <c r="BF955">
        <v>2016</v>
      </c>
      <c r="BG955">
        <v>2017</v>
      </c>
      <c r="BH955">
        <v>2018</v>
      </c>
      <c r="BI955">
        <v>2019</v>
      </c>
      <c r="BJ955">
        <v>2020</v>
      </c>
      <c r="BK955">
        <v>2021</v>
      </c>
      <c r="BL955">
        <v>2022</v>
      </c>
      <c r="BM955">
        <v>2023</v>
      </c>
      <c r="BN955">
        <v>2024</v>
      </c>
    </row>
    <row r="956" spans="1:66" ht="15" customHeight="1" x14ac:dyDescent="0.25">
      <c r="A956" t="s">
        <v>1249</v>
      </c>
      <c r="C956" s="77"/>
      <c r="D956" t="s">
        <v>21</v>
      </c>
      <c r="E956" s="45" t="s">
        <v>12</v>
      </c>
      <c r="F956" s="7" t="s">
        <v>1303</v>
      </c>
      <c r="G956" s="45" t="s">
        <v>733</v>
      </c>
      <c r="H956" s="45" t="s">
        <v>1533</v>
      </c>
      <c r="J956">
        <f t="shared" si="98"/>
        <v>2024</v>
      </c>
      <c r="V956">
        <v>1980</v>
      </c>
      <c r="W956">
        <v>1981</v>
      </c>
      <c r="X956">
        <v>1982</v>
      </c>
      <c r="Y956">
        <v>1983</v>
      </c>
      <c r="Z956">
        <v>1984</v>
      </c>
      <c r="AA956">
        <v>1985</v>
      </c>
      <c r="AB956">
        <v>1986</v>
      </c>
      <c r="AC956">
        <v>1987</v>
      </c>
      <c r="AD956">
        <v>1988</v>
      </c>
      <c r="AE956">
        <v>1989</v>
      </c>
      <c r="AF956">
        <v>1990</v>
      </c>
      <c r="AG956">
        <v>1991</v>
      </c>
      <c r="AH956">
        <v>1992</v>
      </c>
      <c r="AI956">
        <v>1993</v>
      </c>
      <c r="AJ956">
        <v>1994</v>
      </c>
      <c r="AK956">
        <v>1995</v>
      </c>
      <c r="AL956">
        <v>1996</v>
      </c>
      <c r="AM956">
        <v>1997</v>
      </c>
      <c r="AN956">
        <v>1998</v>
      </c>
      <c r="AO956">
        <v>1999</v>
      </c>
      <c r="AP956">
        <v>2000</v>
      </c>
      <c r="AQ956">
        <v>2001</v>
      </c>
      <c r="AR956">
        <v>2002</v>
      </c>
      <c r="AS956">
        <v>2003</v>
      </c>
      <c r="AT956">
        <v>2004</v>
      </c>
      <c r="AU956">
        <v>2005</v>
      </c>
      <c r="AV956">
        <v>2006</v>
      </c>
      <c r="AW956">
        <v>2007</v>
      </c>
      <c r="AX956">
        <v>2008</v>
      </c>
      <c r="AY956">
        <v>2009</v>
      </c>
      <c r="AZ956">
        <v>2010</v>
      </c>
      <c r="BA956">
        <v>2011</v>
      </c>
      <c r="BB956">
        <v>2012</v>
      </c>
      <c r="BC956">
        <v>2013</v>
      </c>
      <c r="BD956">
        <v>2014</v>
      </c>
      <c r="BE956">
        <v>2015</v>
      </c>
      <c r="BF956">
        <v>2016</v>
      </c>
      <c r="BG956">
        <v>2017</v>
      </c>
      <c r="BH956">
        <v>2018</v>
      </c>
      <c r="BI956">
        <v>2019</v>
      </c>
      <c r="BJ956">
        <v>2020</v>
      </c>
      <c r="BK956">
        <v>2021</v>
      </c>
      <c r="BL956">
        <v>2022</v>
      </c>
      <c r="BM956">
        <v>2023</v>
      </c>
      <c r="BN956">
        <v>2024</v>
      </c>
    </row>
    <row r="957" spans="1:66" ht="15" customHeight="1" x14ac:dyDescent="0.25">
      <c r="C957" s="63"/>
      <c r="E957" s="45"/>
      <c r="G957" s="45"/>
      <c r="H957" s="45"/>
    </row>
    <row r="958" spans="1:66" ht="15" customHeight="1" x14ac:dyDescent="0.25">
      <c r="A958" t="s">
        <v>1278</v>
      </c>
      <c r="B958" s="1" t="str">
        <f>A958&amp;MIN(I958:I1052)&amp;"(-"&amp;MAX(J958:J1052)&amp;")"</f>
        <v>IND1980(-2023)</v>
      </c>
      <c r="C958" s="60"/>
      <c r="D958" t="s">
        <v>2571</v>
      </c>
      <c r="E958" s="45" t="s">
        <v>2572</v>
      </c>
      <c r="G958" s="45"/>
      <c r="H958" s="45"/>
      <c r="I958">
        <f t="shared" si="97"/>
        <v>1980</v>
      </c>
      <c r="J958">
        <f t="shared" ref="J958:J986" si="99">MAX(L958:BT958)</f>
        <v>2023</v>
      </c>
      <c r="K958" s="2" t="str">
        <f t="shared" si="96"/>
        <v>-</v>
      </c>
      <c r="V958">
        <v>1980</v>
      </c>
      <c r="W958">
        <v>1981</v>
      </c>
      <c r="X958">
        <v>1982</v>
      </c>
      <c r="Y958">
        <v>1983</v>
      </c>
      <c r="Z958">
        <v>1984</v>
      </c>
      <c r="AA958">
        <v>1985</v>
      </c>
      <c r="AB958">
        <v>1986</v>
      </c>
      <c r="AC958">
        <v>1987</v>
      </c>
      <c r="AD958">
        <v>1988</v>
      </c>
      <c r="AE958">
        <v>1989</v>
      </c>
      <c r="AF958">
        <v>1990</v>
      </c>
      <c r="AG958">
        <v>1991</v>
      </c>
      <c r="AH958">
        <v>1992</v>
      </c>
      <c r="AI958">
        <v>1993</v>
      </c>
      <c r="AJ958">
        <v>1994</v>
      </c>
      <c r="AK958">
        <v>1995</v>
      </c>
      <c r="AL958">
        <v>1996</v>
      </c>
      <c r="AM958">
        <v>1997</v>
      </c>
      <c r="AN958">
        <v>1998</v>
      </c>
      <c r="AO958">
        <v>1999</v>
      </c>
      <c r="AP958">
        <v>2000</v>
      </c>
      <c r="AQ958">
        <v>2001</v>
      </c>
      <c r="AR958">
        <v>2002</v>
      </c>
      <c r="AS958">
        <v>2003</v>
      </c>
      <c r="AT958">
        <v>2004</v>
      </c>
      <c r="AU958">
        <v>2005</v>
      </c>
      <c r="AV958">
        <v>2006</v>
      </c>
      <c r="AW958">
        <v>2007</v>
      </c>
      <c r="AX958">
        <v>2008</v>
      </c>
      <c r="AY958">
        <v>2009</v>
      </c>
      <c r="AZ958">
        <v>2010</v>
      </c>
      <c r="BA958">
        <v>2011</v>
      </c>
      <c r="BB958">
        <v>2012</v>
      </c>
      <c r="BC958">
        <v>2013</v>
      </c>
      <c r="BD958">
        <v>2014</v>
      </c>
      <c r="BE958">
        <v>2015</v>
      </c>
      <c r="BF958">
        <v>2016</v>
      </c>
      <c r="BG958">
        <v>2017</v>
      </c>
      <c r="BH958">
        <v>2018</v>
      </c>
      <c r="BI958">
        <v>2019</v>
      </c>
      <c r="BJ958">
        <v>2020</v>
      </c>
      <c r="BK958">
        <v>2021</v>
      </c>
      <c r="BL958">
        <v>2022</v>
      </c>
      <c r="BM958">
        <v>2023</v>
      </c>
    </row>
    <row r="959" spans="1:66" ht="15" customHeight="1" x14ac:dyDescent="0.25">
      <c r="A959" t="s">
        <v>1278</v>
      </c>
      <c r="B959" s="1"/>
      <c r="C959" s="60"/>
      <c r="D959" t="s">
        <v>2348</v>
      </c>
      <c r="E959" s="45" t="s">
        <v>2349</v>
      </c>
      <c r="G959" s="45"/>
      <c r="H959" s="45"/>
      <c r="I959">
        <f>MIN(L959:BT959)</f>
        <v>1987</v>
      </c>
      <c r="J959">
        <f t="shared" si="99"/>
        <v>2023</v>
      </c>
      <c r="K959" s="2" t="str">
        <f t="shared" si="96"/>
        <v>-</v>
      </c>
      <c r="AC959">
        <v>1987</v>
      </c>
      <c r="AD959">
        <v>1988</v>
      </c>
      <c r="AE959">
        <v>1989</v>
      </c>
      <c r="AF959">
        <v>1990</v>
      </c>
      <c r="AG959">
        <v>1991</v>
      </c>
      <c r="AH959">
        <v>1992</v>
      </c>
      <c r="AI959">
        <v>1993</v>
      </c>
      <c r="AJ959">
        <v>1994</v>
      </c>
      <c r="AK959">
        <v>1995</v>
      </c>
      <c r="AL959">
        <v>1996</v>
      </c>
      <c r="AM959">
        <v>1997</v>
      </c>
      <c r="AN959">
        <v>1998</v>
      </c>
      <c r="AO959">
        <v>1999</v>
      </c>
      <c r="AP959">
        <v>2000</v>
      </c>
      <c r="AQ959">
        <v>2001</v>
      </c>
      <c r="AR959">
        <v>2002</v>
      </c>
      <c r="AS959">
        <v>2003</v>
      </c>
      <c r="AT959">
        <v>2004</v>
      </c>
      <c r="AU959">
        <v>2005</v>
      </c>
      <c r="AV959">
        <v>2006</v>
      </c>
      <c r="AW959">
        <v>2007</v>
      </c>
      <c r="AX959">
        <v>2008</v>
      </c>
      <c r="AY959">
        <v>2009</v>
      </c>
      <c r="AZ959">
        <v>2010</v>
      </c>
      <c r="BA959">
        <v>2011</v>
      </c>
      <c r="BB959">
        <v>2012</v>
      </c>
      <c r="BC959">
        <v>2013</v>
      </c>
      <c r="BD959">
        <v>2014</v>
      </c>
      <c r="BE959">
        <v>2015</v>
      </c>
      <c r="BF959">
        <v>2016</v>
      </c>
      <c r="BG959">
        <v>2017</v>
      </c>
      <c r="BH959">
        <v>2018</v>
      </c>
      <c r="BI959">
        <v>2019</v>
      </c>
      <c r="BJ959">
        <v>2020</v>
      </c>
      <c r="BK959">
        <v>2021</v>
      </c>
      <c r="BL959">
        <v>2022</v>
      </c>
      <c r="BM959">
        <v>2023</v>
      </c>
    </row>
    <row r="960" spans="1:66" ht="15" customHeight="1" x14ac:dyDescent="0.25">
      <c r="A960" t="s">
        <v>1278</v>
      </c>
      <c r="B960" s="1"/>
      <c r="C960" s="60"/>
      <c r="D960" t="s">
        <v>2573</v>
      </c>
      <c r="E960" s="45" t="s">
        <v>2574</v>
      </c>
      <c r="G960" s="45"/>
      <c r="H960" s="45"/>
      <c r="I960">
        <f>MIN(L960:BT960)</f>
        <v>1994</v>
      </c>
      <c r="J960">
        <f t="shared" si="99"/>
        <v>2023</v>
      </c>
      <c r="K960" s="2" t="str">
        <f t="shared" si="96"/>
        <v>-</v>
      </c>
      <c r="AJ960">
        <v>1994</v>
      </c>
      <c r="AK960">
        <v>1995</v>
      </c>
      <c r="AL960">
        <v>1996</v>
      </c>
      <c r="AM960">
        <v>1997</v>
      </c>
      <c r="AN960">
        <v>1998</v>
      </c>
      <c r="AO960">
        <v>1999</v>
      </c>
      <c r="AP960">
        <v>2000</v>
      </c>
      <c r="AQ960">
        <v>2001</v>
      </c>
      <c r="AR960">
        <v>2002</v>
      </c>
      <c r="AS960">
        <v>2003</v>
      </c>
      <c r="AT960">
        <v>2004</v>
      </c>
      <c r="AU960">
        <v>2005</v>
      </c>
      <c r="AV960">
        <v>2006</v>
      </c>
      <c r="AW960">
        <v>2007</v>
      </c>
      <c r="AX960">
        <v>2008</v>
      </c>
      <c r="AY960">
        <v>2009</v>
      </c>
      <c r="AZ960">
        <v>2010</v>
      </c>
      <c r="BA960">
        <v>2011</v>
      </c>
      <c r="BB960">
        <v>2012</v>
      </c>
      <c r="BC960">
        <v>2013</v>
      </c>
      <c r="BD960">
        <v>2014</v>
      </c>
      <c r="BE960">
        <v>2015</v>
      </c>
      <c r="BF960">
        <v>2016</v>
      </c>
      <c r="BG960">
        <v>2017</v>
      </c>
      <c r="BH960">
        <v>2018</v>
      </c>
      <c r="BI960">
        <v>2019</v>
      </c>
      <c r="BJ960">
        <v>2020</v>
      </c>
      <c r="BK960">
        <v>2021</v>
      </c>
      <c r="BL960">
        <v>2022</v>
      </c>
      <c r="BM960">
        <v>2023</v>
      </c>
    </row>
    <row r="961" spans="1:65" ht="15" customHeight="1" x14ac:dyDescent="0.25">
      <c r="A961" t="s">
        <v>1278</v>
      </c>
      <c r="B961" s="1"/>
      <c r="C961" s="60"/>
      <c r="D961" t="s">
        <v>356</v>
      </c>
      <c r="E961" s="45" t="s">
        <v>806</v>
      </c>
      <c r="G961" s="45"/>
      <c r="H961" s="45"/>
      <c r="I961">
        <f t="shared" si="97"/>
        <v>1980</v>
      </c>
      <c r="J961">
        <f t="shared" si="99"/>
        <v>2023</v>
      </c>
      <c r="K961" s="2" t="str">
        <f t="shared" si="96"/>
        <v>-</v>
      </c>
      <c r="V961">
        <v>1980</v>
      </c>
      <c r="W961">
        <v>1981</v>
      </c>
      <c r="X961">
        <v>1982</v>
      </c>
      <c r="Y961">
        <v>1983</v>
      </c>
      <c r="Z961">
        <v>1984</v>
      </c>
      <c r="AA961">
        <v>1985</v>
      </c>
      <c r="AB961">
        <v>1986</v>
      </c>
      <c r="AC961">
        <v>1987</v>
      </c>
      <c r="AD961">
        <v>1988</v>
      </c>
      <c r="AE961">
        <v>1989</v>
      </c>
      <c r="AF961">
        <v>1990</v>
      </c>
      <c r="AG961">
        <v>1991</v>
      </c>
      <c r="AH961">
        <v>1992</v>
      </c>
      <c r="AI961">
        <v>1993</v>
      </c>
      <c r="AJ961">
        <v>1994</v>
      </c>
      <c r="AK961">
        <v>1995</v>
      </c>
      <c r="AL961">
        <v>1996</v>
      </c>
      <c r="AM961">
        <v>1997</v>
      </c>
      <c r="AN961">
        <v>1998</v>
      </c>
      <c r="AO961">
        <v>1999</v>
      </c>
      <c r="AP961">
        <v>2000</v>
      </c>
      <c r="AQ961">
        <v>2001</v>
      </c>
      <c r="AR961">
        <v>2002</v>
      </c>
      <c r="AS961">
        <v>2003</v>
      </c>
      <c r="AT961">
        <v>2004</v>
      </c>
      <c r="AU961">
        <v>2005</v>
      </c>
      <c r="AV961">
        <v>2006</v>
      </c>
      <c r="AW961">
        <v>2007</v>
      </c>
      <c r="AX961">
        <v>2008</v>
      </c>
      <c r="AY961">
        <v>2009</v>
      </c>
      <c r="AZ961">
        <v>2010</v>
      </c>
      <c r="BA961">
        <v>2011</v>
      </c>
      <c r="BB961">
        <v>2012</v>
      </c>
      <c r="BC961">
        <v>2013</v>
      </c>
      <c r="BD961">
        <v>2014</v>
      </c>
      <c r="BE961">
        <v>2015</v>
      </c>
      <c r="BF961">
        <v>2016</v>
      </c>
      <c r="BG961">
        <v>2017</v>
      </c>
      <c r="BH961">
        <v>2018</v>
      </c>
      <c r="BI961">
        <v>2019</v>
      </c>
      <c r="BJ961">
        <v>2020</v>
      </c>
      <c r="BK961">
        <v>2021</v>
      </c>
      <c r="BL961">
        <v>2022</v>
      </c>
      <c r="BM961">
        <v>2023</v>
      </c>
    </row>
    <row r="962" spans="1:65" ht="15" customHeight="1" x14ac:dyDescent="0.25">
      <c r="A962" t="s">
        <v>1278</v>
      </c>
      <c r="C962" s="60"/>
      <c r="D962" t="s">
        <v>357</v>
      </c>
      <c r="E962" s="45" t="s">
        <v>358</v>
      </c>
      <c r="G962" s="45"/>
      <c r="H962" s="45"/>
      <c r="I962">
        <f t="shared" si="97"/>
        <v>1984</v>
      </c>
      <c r="J962">
        <f t="shared" si="99"/>
        <v>2013</v>
      </c>
      <c r="K962" s="2" t="str">
        <f t="shared" si="96"/>
        <v>-</v>
      </c>
      <c r="Z962">
        <v>1984</v>
      </c>
      <c r="AA962">
        <v>1985</v>
      </c>
      <c r="AB962">
        <v>1986</v>
      </c>
      <c r="AC962">
        <v>1987</v>
      </c>
      <c r="AD962">
        <v>1988</v>
      </c>
      <c r="AE962">
        <v>1989</v>
      </c>
      <c r="AF962">
        <v>1990</v>
      </c>
      <c r="AG962">
        <v>1991</v>
      </c>
      <c r="AH962">
        <v>1992</v>
      </c>
      <c r="AI962">
        <v>1993</v>
      </c>
      <c r="AJ962">
        <v>1994</v>
      </c>
      <c r="AK962">
        <v>1995</v>
      </c>
      <c r="AL962">
        <v>1996</v>
      </c>
      <c r="AM962">
        <v>1997</v>
      </c>
      <c r="AN962">
        <v>1998</v>
      </c>
      <c r="AO962">
        <v>1999</v>
      </c>
      <c r="AP962">
        <v>2000</v>
      </c>
      <c r="AQ962">
        <v>2001</v>
      </c>
      <c r="AR962">
        <v>2002</v>
      </c>
      <c r="AS962">
        <v>2003</v>
      </c>
      <c r="AT962">
        <v>2004</v>
      </c>
      <c r="AU962">
        <v>2005</v>
      </c>
      <c r="AV962">
        <v>2006</v>
      </c>
      <c r="AW962">
        <v>2007</v>
      </c>
      <c r="AX962">
        <v>2008</v>
      </c>
      <c r="AY962">
        <v>2009</v>
      </c>
      <c r="AZ962">
        <v>2010</v>
      </c>
      <c r="BA962">
        <v>2011</v>
      </c>
      <c r="BB962">
        <v>2012</v>
      </c>
      <c r="BC962">
        <v>2013</v>
      </c>
    </row>
    <row r="963" spans="1:65" ht="15" customHeight="1" x14ac:dyDescent="0.25">
      <c r="A963" t="s">
        <v>1278</v>
      </c>
      <c r="C963" s="60"/>
      <c r="D963" t="s">
        <v>808</v>
      </c>
      <c r="E963" s="45" t="s">
        <v>2576</v>
      </c>
      <c r="G963" s="45"/>
      <c r="H963" s="45"/>
      <c r="I963">
        <f>MIN(L963:BT963)</f>
        <v>1994</v>
      </c>
      <c r="J963">
        <f t="shared" si="99"/>
        <v>2023</v>
      </c>
      <c r="K963" s="2" t="str">
        <f t="shared" si="96"/>
        <v>-</v>
      </c>
      <c r="AJ963">
        <v>1994</v>
      </c>
      <c r="AK963">
        <v>1995</v>
      </c>
      <c r="AL963">
        <v>1996</v>
      </c>
      <c r="AM963">
        <v>1997</v>
      </c>
      <c r="AN963">
        <v>1998</v>
      </c>
      <c r="AO963">
        <v>1999</v>
      </c>
      <c r="AP963">
        <v>2000</v>
      </c>
      <c r="AQ963">
        <v>2001</v>
      </c>
      <c r="AR963">
        <v>2002</v>
      </c>
      <c r="AS963">
        <v>2003</v>
      </c>
      <c r="AT963">
        <v>2004</v>
      </c>
      <c r="AU963">
        <v>2005</v>
      </c>
      <c r="AV963">
        <v>2006</v>
      </c>
      <c r="AW963">
        <v>2007</v>
      </c>
      <c r="AX963">
        <v>2008</v>
      </c>
      <c r="AY963">
        <v>2009</v>
      </c>
      <c r="AZ963">
        <v>2010</v>
      </c>
      <c r="BA963">
        <v>2011</v>
      </c>
      <c r="BB963">
        <v>2012</v>
      </c>
      <c r="BC963">
        <v>2013</v>
      </c>
      <c r="BD963">
        <v>2014</v>
      </c>
      <c r="BE963">
        <v>2015</v>
      </c>
      <c r="BF963">
        <v>2016</v>
      </c>
      <c r="BG963">
        <v>2017</v>
      </c>
      <c r="BH963">
        <v>2018</v>
      </c>
      <c r="BI963">
        <v>2019</v>
      </c>
      <c r="BJ963">
        <v>2020</v>
      </c>
      <c r="BK963">
        <v>2021</v>
      </c>
      <c r="BL963">
        <v>2022</v>
      </c>
      <c r="BM963">
        <v>2023</v>
      </c>
    </row>
    <row r="964" spans="1:65" ht="15" customHeight="1" x14ac:dyDescent="0.25">
      <c r="A964" t="s">
        <v>1278</v>
      </c>
      <c r="C964" s="60"/>
      <c r="D964" t="s">
        <v>809</v>
      </c>
      <c r="E964" s="45" t="s">
        <v>2577</v>
      </c>
      <c r="G964" s="45"/>
      <c r="H964" s="45"/>
      <c r="I964">
        <f>MIN(L964:BT964)</f>
        <v>1984</v>
      </c>
      <c r="J964">
        <f t="shared" si="99"/>
        <v>2023</v>
      </c>
      <c r="K964" s="2" t="str">
        <f t="shared" si="96"/>
        <v>-</v>
      </c>
      <c r="Z964">
        <v>1984</v>
      </c>
      <c r="AA964">
        <v>1985</v>
      </c>
      <c r="AB964">
        <v>1986</v>
      </c>
      <c r="AC964">
        <v>1987</v>
      </c>
      <c r="AD964">
        <v>1988</v>
      </c>
      <c r="AE964">
        <v>1989</v>
      </c>
      <c r="AF964">
        <v>1990</v>
      </c>
      <c r="AG964">
        <v>1991</v>
      </c>
      <c r="AH964">
        <v>1992</v>
      </c>
      <c r="AI964">
        <v>1993</v>
      </c>
      <c r="AJ964">
        <v>1994</v>
      </c>
      <c r="AK964">
        <v>1995</v>
      </c>
      <c r="AL964">
        <v>1996</v>
      </c>
      <c r="AM964">
        <v>1997</v>
      </c>
      <c r="AN964">
        <v>1998</v>
      </c>
      <c r="AO964">
        <v>1999</v>
      </c>
      <c r="AP964">
        <v>2000</v>
      </c>
      <c r="AQ964">
        <v>2001</v>
      </c>
      <c r="AR964">
        <v>2002</v>
      </c>
      <c r="AS964">
        <v>2003</v>
      </c>
      <c r="AT964">
        <v>2004</v>
      </c>
      <c r="AU964">
        <v>2005</v>
      </c>
      <c r="AV964">
        <v>2006</v>
      </c>
      <c r="AW964">
        <v>2007</v>
      </c>
      <c r="AX964">
        <v>2008</v>
      </c>
      <c r="AY964">
        <v>2009</v>
      </c>
      <c r="AZ964">
        <v>2010</v>
      </c>
      <c r="BA964">
        <v>2011</v>
      </c>
      <c r="BB964">
        <v>2012</v>
      </c>
      <c r="BC964">
        <v>2013</v>
      </c>
      <c r="BD964">
        <v>2014</v>
      </c>
      <c r="BE964">
        <v>2015</v>
      </c>
      <c r="BF964">
        <v>2016</v>
      </c>
      <c r="BG964">
        <v>2017</v>
      </c>
      <c r="BH964">
        <v>2018</v>
      </c>
      <c r="BI964">
        <v>2019</v>
      </c>
      <c r="BJ964">
        <v>2020</v>
      </c>
      <c r="BK964">
        <v>2021</v>
      </c>
      <c r="BL964">
        <v>2022</v>
      </c>
      <c r="BM964">
        <v>2023</v>
      </c>
    </row>
    <row r="965" spans="1:65" ht="15" customHeight="1" x14ac:dyDescent="0.25">
      <c r="A965" t="s">
        <v>1278</v>
      </c>
      <c r="C965" s="60"/>
      <c r="D965" t="s">
        <v>2575</v>
      </c>
      <c r="E965" s="45" t="s">
        <v>2578</v>
      </c>
      <c r="G965" s="45"/>
      <c r="H965" s="45"/>
      <c r="I965">
        <f>MIN(L965:BT965)</f>
        <v>1980</v>
      </c>
      <c r="J965">
        <f t="shared" si="99"/>
        <v>2023</v>
      </c>
      <c r="K965" s="2" t="str">
        <f t="shared" si="96"/>
        <v>-</v>
      </c>
      <c r="V965">
        <v>1980</v>
      </c>
      <c r="W965">
        <v>1981</v>
      </c>
      <c r="X965">
        <v>1982</v>
      </c>
      <c r="Y965">
        <v>1983</v>
      </c>
      <c r="Z965">
        <v>1984</v>
      </c>
      <c r="AA965">
        <v>1985</v>
      </c>
      <c r="AB965">
        <v>1986</v>
      </c>
      <c r="AC965">
        <v>1987</v>
      </c>
      <c r="AD965">
        <v>1988</v>
      </c>
      <c r="AE965">
        <v>1989</v>
      </c>
      <c r="AF965">
        <v>1990</v>
      </c>
      <c r="AG965">
        <v>1991</v>
      </c>
      <c r="AH965">
        <v>1992</v>
      </c>
      <c r="AI965">
        <v>1993</v>
      </c>
      <c r="AJ965">
        <v>1994</v>
      </c>
      <c r="AK965">
        <v>1995</v>
      </c>
      <c r="AL965">
        <v>1996</v>
      </c>
      <c r="AM965">
        <v>1997</v>
      </c>
      <c r="AN965">
        <v>1998</v>
      </c>
      <c r="AO965">
        <v>1999</v>
      </c>
      <c r="AP965">
        <v>2000</v>
      </c>
      <c r="AQ965">
        <v>2001</v>
      </c>
      <c r="AR965">
        <v>2002</v>
      </c>
      <c r="AS965">
        <v>2003</v>
      </c>
      <c r="AT965">
        <v>2004</v>
      </c>
      <c r="AU965">
        <v>2005</v>
      </c>
      <c r="AV965">
        <v>2006</v>
      </c>
      <c r="AW965">
        <v>2007</v>
      </c>
      <c r="AX965">
        <v>2008</v>
      </c>
      <c r="AY965">
        <v>2009</v>
      </c>
      <c r="AZ965">
        <v>2010</v>
      </c>
      <c r="BA965">
        <v>2011</v>
      </c>
      <c r="BB965">
        <v>2012</v>
      </c>
      <c r="BC965">
        <v>2013</v>
      </c>
      <c r="BD965">
        <v>2014</v>
      </c>
      <c r="BE965">
        <v>2015</v>
      </c>
      <c r="BF965">
        <v>2016</v>
      </c>
      <c r="BG965">
        <v>2017</v>
      </c>
      <c r="BH965">
        <v>2018</v>
      </c>
      <c r="BI965">
        <v>2019</v>
      </c>
      <c r="BJ965">
        <v>2020</v>
      </c>
      <c r="BK965">
        <v>2021</v>
      </c>
      <c r="BL965">
        <v>2022</v>
      </c>
      <c r="BM965">
        <v>2023</v>
      </c>
    </row>
    <row r="966" spans="1:65" ht="15" customHeight="1" x14ac:dyDescent="0.25">
      <c r="A966" t="s">
        <v>1278</v>
      </c>
      <c r="C966" s="60"/>
      <c r="D966" t="s">
        <v>359</v>
      </c>
      <c r="E966" s="45" t="s">
        <v>360</v>
      </c>
      <c r="G966" s="45"/>
      <c r="H966" s="45"/>
      <c r="I966">
        <f t="shared" si="97"/>
        <v>1980</v>
      </c>
      <c r="J966">
        <f t="shared" si="99"/>
        <v>2023</v>
      </c>
      <c r="K966" s="2" t="str">
        <f t="shared" si="96"/>
        <v>-</v>
      </c>
      <c r="V966">
        <v>1980</v>
      </c>
      <c r="W966">
        <v>1981</v>
      </c>
      <c r="X966">
        <v>1982</v>
      </c>
      <c r="Y966">
        <v>1983</v>
      </c>
      <c r="Z966">
        <v>1984</v>
      </c>
      <c r="AA966">
        <v>1985</v>
      </c>
      <c r="AB966">
        <v>1986</v>
      </c>
      <c r="AC966">
        <v>1987</v>
      </c>
      <c r="AD966">
        <v>1988</v>
      </c>
      <c r="AE966">
        <v>1989</v>
      </c>
      <c r="AF966">
        <v>1990</v>
      </c>
      <c r="AG966">
        <v>1991</v>
      </c>
      <c r="AH966">
        <v>1992</v>
      </c>
      <c r="AI966">
        <v>1993</v>
      </c>
      <c r="AJ966">
        <v>1994</v>
      </c>
      <c r="AK966">
        <v>1995</v>
      </c>
      <c r="AL966">
        <v>1996</v>
      </c>
      <c r="AM966">
        <v>1997</v>
      </c>
      <c r="AN966">
        <v>1998</v>
      </c>
      <c r="AO966">
        <v>1999</v>
      </c>
      <c r="AP966">
        <v>2000</v>
      </c>
      <c r="AQ966">
        <v>2001</v>
      </c>
      <c r="AR966">
        <v>2002</v>
      </c>
      <c r="AS966">
        <v>2003</v>
      </c>
      <c r="AT966">
        <v>2004</v>
      </c>
      <c r="AU966">
        <v>2005</v>
      </c>
      <c r="AV966">
        <v>2006</v>
      </c>
      <c r="AW966">
        <v>2007</v>
      </c>
      <c r="AX966">
        <v>2008</v>
      </c>
      <c r="AY966">
        <v>2009</v>
      </c>
      <c r="AZ966">
        <v>2010</v>
      </c>
      <c r="BA966">
        <v>2011</v>
      </c>
      <c r="BB966">
        <v>2012</v>
      </c>
      <c r="BC966">
        <v>2013</v>
      </c>
      <c r="BD966">
        <v>2014</v>
      </c>
      <c r="BE966">
        <v>2015</v>
      </c>
      <c r="BF966">
        <v>2016</v>
      </c>
      <c r="BG966">
        <v>2017</v>
      </c>
      <c r="BH966">
        <v>2018</v>
      </c>
      <c r="BI966">
        <v>2019</v>
      </c>
      <c r="BJ966">
        <v>2020</v>
      </c>
      <c r="BK966">
        <v>2021</v>
      </c>
      <c r="BL966">
        <v>2022</v>
      </c>
      <c r="BM966">
        <v>2023</v>
      </c>
    </row>
    <row r="967" spans="1:65" ht="15" customHeight="1" x14ac:dyDescent="0.25">
      <c r="A967" t="s">
        <v>1278</v>
      </c>
      <c r="C967" s="60"/>
      <c r="D967" t="s">
        <v>407</v>
      </c>
      <c r="E967" s="45" t="s">
        <v>408</v>
      </c>
      <c r="G967" s="45"/>
      <c r="H967" s="45"/>
      <c r="I967">
        <f t="shared" si="97"/>
        <v>1995</v>
      </c>
      <c r="J967">
        <f t="shared" si="99"/>
        <v>2023</v>
      </c>
      <c r="K967" s="2" t="str">
        <f t="shared" si="96"/>
        <v>-</v>
      </c>
      <c r="AK967">
        <v>1995</v>
      </c>
      <c r="AL967">
        <v>1996</v>
      </c>
      <c r="AM967">
        <v>1997</v>
      </c>
      <c r="AN967">
        <v>1998</v>
      </c>
      <c r="AO967">
        <v>1999</v>
      </c>
      <c r="AP967">
        <v>2000</v>
      </c>
      <c r="AQ967">
        <v>2001</v>
      </c>
      <c r="AR967">
        <v>2002</v>
      </c>
      <c r="AS967">
        <v>2003</v>
      </c>
      <c r="AT967">
        <v>2004</v>
      </c>
      <c r="AU967">
        <v>2005</v>
      </c>
      <c r="AV967">
        <v>2006</v>
      </c>
      <c r="AW967">
        <v>2007</v>
      </c>
      <c r="AX967">
        <v>2008</v>
      </c>
      <c r="AY967">
        <v>2009</v>
      </c>
      <c r="AZ967">
        <v>2010</v>
      </c>
      <c r="BA967">
        <v>2011</v>
      </c>
      <c r="BB967">
        <v>2012</v>
      </c>
      <c r="BC967">
        <v>2013</v>
      </c>
      <c r="BD967">
        <v>2014</v>
      </c>
      <c r="BE967">
        <v>2015</v>
      </c>
      <c r="BF967">
        <v>2016</v>
      </c>
      <c r="BG967">
        <v>2017</v>
      </c>
      <c r="BH967">
        <v>2018</v>
      </c>
      <c r="BI967">
        <v>2019</v>
      </c>
      <c r="BJ967">
        <v>2020</v>
      </c>
      <c r="BK967">
        <v>2021</v>
      </c>
      <c r="BL967">
        <v>2022</v>
      </c>
      <c r="BM967">
        <v>2023</v>
      </c>
    </row>
    <row r="968" spans="1:65" ht="15" customHeight="1" x14ac:dyDescent="0.25">
      <c r="A968" t="s">
        <v>1278</v>
      </c>
      <c r="C968" s="60"/>
      <c r="D968" t="s">
        <v>409</v>
      </c>
      <c r="E968" s="45" t="s">
        <v>410</v>
      </c>
      <c r="G968" s="45"/>
      <c r="H968" s="45"/>
      <c r="I968">
        <f t="shared" si="97"/>
        <v>1987</v>
      </c>
      <c r="J968">
        <f t="shared" si="99"/>
        <v>2023</v>
      </c>
      <c r="K968" s="2" t="str">
        <f t="shared" si="96"/>
        <v>Yes</v>
      </c>
      <c r="AC968">
        <v>1987</v>
      </c>
      <c r="AD968">
        <v>1988</v>
      </c>
      <c r="AE968">
        <v>1989</v>
      </c>
      <c r="AF968">
        <v>1990</v>
      </c>
      <c r="AG968">
        <v>1991</v>
      </c>
      <c r="AH968">
        <v>1992</v>
      </c>
      <c r="AI968">
        <v>1993</v>
      </c>
      <c r="AK968">
        <v>1995</v>
      </c>
      <c r="AL968">
        <v>1996</v>
      </c>
      <c r="AM968">
        <v>1997</v>
      </c>
      <c r="AN968">
        <v>1998</v>
      </c>
      <c r="AO968">
        <v>1999</v>
      </c>
      <c r="AP968">
        <v>2000</v>
      </c>
      <c r="AQ968">
        <v>2001</v>
      </c>
      <c r="AR968">
        <v>2002</v>
      </c>
      <c r="AS968">
        <v>2003</v>
      </c>
      <c r="AT968">
        <v>2004</v>
      </c>
      <c r="AU968">
        <v>2005</v>
      </c>
      <c r="AV968">
        <v>2006</v>
      </c>
      <c r="AW968">
        <v>2007</v>
      </c>
      <c r="AX968">
        <v>2008</v>
      </c>
      <c r="AY968">
        <v>2009</v>
      </c>
      <c r="AZ968">
        <v>2010</v>
      </c>
      <c r="BA968">
        <v>2011</v>
      </c>
      <c r="BB968">
        <v>2012</v>
      </c>
      <c r="BC968">
        <v>2013</v>
      </c>
      <c r="BD968">
        <v>2014</v>
      </c>
      <c r="BE968">
        <v>2015</v>
      </c>
      <c r="BF968">
        <v>2016</v>
      </c>
      <c r="BG968">
        <v>2017</v>
      </c>
      <c r="BH968">
        <v>2018</v>
      </c>
      <c r="BI968">
        <v>2019</v>
      </c>
      <c r="BJ968">
        <v>2020</v>
      </c>
      <c r="BK968">
        <v>2021</v>
      </c>
      <c r="BL968">
        <v>2022</v>
      </c>
      <c r="BM968">
        <v>2023</v>
      </c>
    </row>
    <row r="969" spans="1:65" ht="15" customHeight="1" x14ac:dyDescent="0.25">
      <c r="A969" t="s">
        <v>1278</v>
      </c>
      <c r="C969" s="60"/>
      <c r="D969" t="s">
        <v>2579</v>
      </c>
      <c r="E969" s="45" t="s">
        <v>2580</v>
      </c>
      <c r="G969" s="45"/>
      <c r="H969" s="45"/>
      <c r="I969">
        <f>MIN(L969:BT969)</f>
        <v>1980</v>
      </c>
      <c r="J969">
        <f t="shared" si="99"/>
        <v>2023</v>
      </c>
      <c r="K969" s="2" t="str">
        <f t="shared" si="96"/>
        <v>-</v>
      </c>
      <c r="V969">
        <v>1980</v>
      </c>
      <c r="W969">
        <v>1981</v>
      </c>
      <c r="X969">
        <v>1982</v>
      </c>
      <c r="Y969">
        <v>1983</v>
      </c>
      <c r="Z969">
        <v>1984</v>
      </c>
      <c r="AA969">
        <v>1985</v>
      </c>
      <c r="AB969">
        <v>1986</v>
      </c>
      <c r="AC969">
        <v>1987</v>
      </c>
      <c r="AD969">
        <v>1988</v>
      </c>
      <c r="AE969">
        <v>1989</v>
      </c>
      <c r="AF969">
        <v>1990</v>
      </c>
      <c r="AG969">
        <v>1991</v>
      </c>
      <c r="AH969">
        <v>1992</v>
      </c>
      <c r="AI969">
        <v>1993</v>
      </c>
      <c r="AJ969">
        <v>1994</v>
      </c>
      <c r="AK969">
        <v>1995</v>
      </c>
      <c r="AL969">
        <v>1996</v>
      </c>
      <c r="AM969">
        <v>1997</v>
      </c>
      <c r="AN969">
        <v>1998</v>
      </c>
      <c r="AO969">
        <v>1999</v>
      </c>
      <c r="AP969">
        <v>2000</v>
      </c>
      <c r="AQ969">
        <v>2001</v>
      </c>
      <c r="AR969">
        <v>2002</v>
      </c>
      <c r="AS969">
        <v>2003</v>
      </c>
      <c r="AT969">
        <v>2004</v>
      </c>
      <c r="AU969">
        <v>2005</v>
      </c>
      <c r="AV969">
        <v>2006</v>
      </c>
      <c r="AW969">
        <v>2007</v>
      </c>
      <c r="AX969">
        <v>2008</v>
      </c>
      <c r="AY969">
        <v>2009</v>
      </c>
      <c r="AZ969">
        <v>2010</v>
      </c>
      <c r="BA969">
        <v>2011</v>
      </c>
      <c r="BB969">
        <v>2012</v>
      </c>
      <c r="BC969">
        <v>2013</v>
      </c>
      <c r="BD969">
        <v>2014</v>
      </c>
      <c r="BE969">
        <v>2015</v>
      </c>
      <c r="BF969">
        <v>2016</v>
      </c>
      <c r="BG969">
        <v>2017</v>
      </c>
      <c r="BH969">
        <v>2018</v>
      </c>
      <c r="BI969">
        <v>2019</v>
      </c>
      <c r="BJ969">
        <v>2020</v>
      </c>
      <c r="BK969">
        <v>2021</v>
      </c>
      <c r="BL969">
        <v>2022</v>
      </c>
      <c r="BM969">
        <v>2023</v>
      </c>
    </row>
    <row r="970" spans="1:65" ht="15" customHeight="1" x14ac:dyDescent="0.25">
      <c r="A970" t="s">
        <v>1278</v>
      </c>
      <c r="C970" s="60"/>
      <c r="D970" t="s">
        <v>361</v>
      </c>
      <c r="E970" s="45" t="s">
        <v>1721</v>
      </c>
      <c r="G970" s="45"/>
      <c r="H970" s="45"/>
      <c r="I970">
        <f t="shared" si="97"/>
        <v>1984</v>
      </c>
      <c r="J970">
        <f t="shared" si="99"/>
        <v>2023</v>
      </c>
      <c r="K970" s="2" t="str">
        <f t="shared" si="96"/>
        <v>-</v>
      </c>
      <c r="Z970">
        <v>1984</v>
      </c>
      <c r="AA970">
        <v>1985</v>
      </c>
      <c r="AB970">
        <v>1986</v>
      </c>
      <c r="AC970">
        <v>1987</v>
      </c>
      <c r="AD970">
        <v>1988</v>
      </c>
      <c r="AE970">
        <v>1989</v>
      </c>
      <c r="AF970">
        <v>1990</v>
      </c>
      <c r="AG970">
        <v>1991</v>
      </c>
      <c r="AH970">
        <v>1992</v>
      </c>
      <c r="AI970">
        <v>1993</v>
      </c>
      <c r="AJ970">
        <v>1994</v>
      </c>
      <c r="AK970">
        <v>1995</v>
      </c>
      <c r="AL970">
        <v>1996</v>
      </c>
      <c r="AM970">
        <v>1997</v>
      </c>
      <c r="AN970">
        <v>1998</v>
      </c>
      <c r="AO970">
        <v>1999</v>
      </c>
      <c r="AP970">
        <v>2000</v>
      </c>
      <c r="AQ970">
        <v>2001</v>
      </c>
      <c r="AR970">
        <v>2002</v>
      </c>
      <c r="AS970">
        <v>2003</v>
      </c>
      <c r="AT970">
        <v>2004</v>
      </c>
      <c r="AU970">
        <v>2005</v>
      </c>
      <c r="AV970">
        <v>2006</v>
      </c>
      <c r="AW970">
        <v>2007</v>
      </c>
      <c r="AX970">
        <v>2008</v>
      </c>
      <c r="AY970">
        <v>2009</v>
      </c>
      <c r="AZ970">
        <v>2010</v>
      </c>
      <c r="BA970">
        <v>2011</v>
      </c>
      <c r="BB970">
        <v>2012</v>
      </c>
      <c r="BC970">
        <v>2013</v>
      </c>
      <c r="BD970">
        <v>2014</v>
      </c>
      <c r="BE970">
        <v>2015</v>
      </c>
      <c r="BF970">
        <v>2016</v>
      </c>
      <c r="BG970">
        <v>2017</v>
      </c>
      <c r="BH970">
        <v>2018</v>
      </c>
      <c r="BI970">
        <v>2019</v>
      </c>
      <c r="BJ970">
        <v>2020</v>
      </c>
      <c r="BK970">
        <v>2021</v>
      </c>
      <c r="BL970">
        <v>2022</v>
      </c>
      <c r="BM970">
        <v>2023</v>
      </c>
    </row>
    <row r="971" spans="1:65" ht="15" customHeight="1" x14ac:dyDescent="0.25">
      <c r="A971" t="s">
        <v>1278</v>
      </c>
      <c r="C971" s="60"/>
      <c r="D971" t="s">
        <v>362</v>
      </c>
      <c r="E971" s="45" t="s">
        <v>2581</v>
      </c>
      <c r="G971" s="45"/>
      <c r="H971" s="45"/>
      <c r="I971">
        <f t="shared" si="97"/>
        <v>1980</v>
      </c>
      <c r="J971">
        <f t="shared" si="99"/>
        <v>2001</v>
      </c>
      <c r="K971" s="2" t="str">
        <f t="shared" si="96"/>
        <v>-</v>
      </c>
      <c r="V971">
        <v>1980</v>
      </c>
      <c r="W971">
        <v>1981</v>
      </c>
      <c r="X971">
        <v>1982</v>
      </c>
      <c r="Y971">
        <v>1983</v>
      </c>
      <c r="Z971">
        <v>1984</v>
      </c>
      <c r="AA971">
        <v>1985</v>
      </c>
      <c r="AB971">
        <v>1986</v>
      </c>
      <c r="AC971">
        <v>1987</v>
      </c>
      <c r="AD971">
        <v>1988</v>
      </c>
      <c r="AE971">
        <v>1989</v>
      </c>
      <c r="AF971">
        <v>1990</v>
      </c>
      <c r="AG971">
        <v>1991</v>
      </c>
      <c r="AH971">
        <v>1992</v>
      </c>
      <c r="AI971">
        <v>1993</v>
      </c>
      <c r="AJ971">
        <v>1994</v>
      </c>
      <c r="AK971">
        <v>1995</v>
      </c>
      <c r="AL971">
        <v>1996</v>
      </c>
      <c r="AM971">
        <v>1997</v>
      </c>
      <c r="AN971">
        <v>1998</v>
      </c>
      <c r="AO971">
        <v>1999</v>
      </c>
      <c r="AP971">
        <v>2000</v>
      </c>
      <c r="AQ971">
        <v>2001</v>
      </c>
    </row>
    <row r="972" spans="1:65" ht="15" customHeight="1" x14ac:dyDescent="0.25">
      <c r="A972" t="s">
        <v>1278</v>
      </c>
      <c r="C972" s="60"/>
      <c r="D972" t="s">
        <v>364</v>
      </c>
      <c r="E972" s="45" t="s">
        <v>2582</v>
      </c>
      <c r="G972" s="45"/>
      <c r="H972" s="45"/>
      <c r="I972">
        <f t="shared" si="97"/>
        <v>2002</v>
      </c>
      <c r="J972">
        <f t="shared" si="99"/>
        <v>2013</v>
      </c>
      <c r="K972" s="2" t="str">
        <f t="shared" si="96"/>
        <v>-</v>
      </c>
      <c r="AR972">
        <v>2002</v>
      </c>
      <c r="AS972">
        <v>2003</v>
      </c>
      <c r="AT972">
        <v>2004</v>
      </c>
      <c r="AU972">
        <v>2005</v>
      </c>
      <c r="AV972">
        <v>2006</v>
      </c>
      <c r="AW972">
        <v>2007</v>
      </c>
      <c r="AX972">
        <v>2008</v>
      </c>
      <c r="AY972">
        <v>2009</v>
      </c>
      <c r="AZ972">
        <v>2010</v>
      </c>
      <c r="BA972">
        <v>2011</v>
      </c>
      <c r="BB972">
        <v>2012</v>
      </c>
      <c r="BC972">
        <v>2013</v>
      </c>
    </row>
    <row r="973" spans="1:65" ht="15" customHeight="1" x14ac:dyDescent="0.25">
      <c r="A973" t="s">
        <v>1278</v>
      </c>
      <c r="C973" s="60"/>
      <c r="D973" t="s">
        <v>929</v>
      </c>
      <c r="E973" s="45" t="s">
        <v>2583</v>
      </c>
      <c r="G973" s="45"/>
      <c r="H973" s="45"/>
      <c r="I973">
        <f t="shared" si="97"/>
        <v>1987</v>
      </c>
      <c r="J973">
        <f t="shared" si="99"/>
        <v>2023</v>
      </c>
      <c r="K973" s="2" t="str">
        <f t="shared" si="96"/>
        <v>-</v>
      </c>
      <c r="AC973">
        <v>1987</v>
      </c>
      <c r="AD973">
        <v>1988</v>
      </c>
      <c r="AE973">
        <v>1989</v>
      </c>
      <c r="AF973">
        <v>1990</v>
      </c>
      <c r="AG973">
        <v>1991</v>
      </c>
      <c r="AH973">
        <v>1992</v>
      </c>
      <c r="AI973">
        <v>1993</v>
      </c>
      <c r="AJ973">
        <v>1994</v>
      </c>
      <c r="AK973">
        <v>1995</v>
      </c>
      <c r="AL973">
        <v>1996</v>
      </c>
      <c r="AM973">
        <v>1997</v>
      </c>
      <c r="AN973">
        <v>1998</v>
      </c>
      <c r="AO973">
        <v>1999</v>
      </c>
      <c r="AP973">
        <v>2000</v>
      </c>
      <c r="AQ973">
        <v>2001</v>
      </c>
      <c r="AR973">
        <v>2002</v>
      </c>
      <c r="AS973">
        <v>2003</v>
      </c>
      <c r="AT973">
        <v>2004</v>
      </c>
      <c r="AU973">
        <v>2005</v>
      </c>
      <c r="AV973">
        <v>2006</v>
      </c>
      <c r="AW973">
        <v>2007</v>
      </c>
      <c r="AX973">
        <v>2008</v>
      </c>
      <c r="AY973">
        <v>2009</v>
      </c>
      <c r="AZ973">
        <v>2010</v>
      </c>
      <c r="BA973">
        <v>2011</v>
      </c>
      <c r="BB973">
        <v>2012</v>
      </c>
      <c r="BC973">
        <v>2013</v>
      </c>
      <c r="BD973">
        <v>2014</v>
      </c>
      <c r="BE973">
        <v>2015</v>
      </c>
      <c r="BF973">
        <v>2016</v>
      </c>
      <c r="BG973">
        <v>2017</v>
      </c>
      <c r="BH973">
        <v>2018</v>
      </c>
      <c r="BI973">
        <v>2019</v>
      </c>
      <c r="BJ973">
        <v>2020</v>
      </c>
      <c r="BK973">
        <v>2021</v>
      </c>
      <c r="BL973">
        <v>2022</v>
      </c>
      <c r="BM973">
        <v>2023</v>
      </c>
    </row>
    <row r="974" spans="1:65" ht="15" customHeight="1" x14ac:dyDescent="0.25">
      <c r="A974" t="s">
        <v>1278</v>
      </c>
      <c r="C974" s="60"/>
      <c r="D974" t="s">
        <v>2584</v>
      </c>
      <c r="E974" s="45" t="s">
        <v>2585</v>
      </c>
      <c r="G974" s="45"/>
      <c r="H974" s="45"/>
      <c r="I974">
        <f>MIN(L974:BT974)</f>
        <v>2002</v>
      </c>
      <c r="J974">
        <f t="shared" si="99"/>
        <v>2023</v>
      </c>
      <c r="K974" s="2" t="str">
        <f t="shared" si="96"/>
        <v>-</v>
      </c>
      <c r="AR974">
        <v>2002</v>
      </c>
      <c r="AS974">
        <v>2003</v>
      </c>
      <c r="AT974">
        <v>2004</v>
      </c>
      <c r="AU974">
        <v>2005</v>
      </c>
      <c r="AV974">
        <v>2006</v>
      </c>
      <c r="AW974">
        <v>2007</v>
      </c>
      <c r="AX974">
        <v>2008</v>
      </c>
      <c r="AY974">
        <v>2009</v>
      </c>
      <c r="AZ974">
        <v>2010</v>
      </c>
      <c r="BA974">
        <v>2011</v>
      </c>
      <c r="BB974">
        <v>2012</v>
      </c>
      <c r="BC974">
        <v>2013</v>
      </c>
      <c r="BD974">
        <v>2014</v>
      </c>
      <c r="BE974">
        <v>2015</v>
      </c>
      <c r="BF974">
        <v>2016</v>
      </c>
      <c r="BG974">
        <v>2017</v>
      </c>
      <c r="BH974">
        <v>2018</v>
      </c>
      <c r="BI974">
        <v>2019</v>
      </c>
      <c r="BJ974">
        <v>2020</v>
      </c>
      <c r="BK974">
        <v>2021</v>
      </c>
      <c r="BL974">
        <v>2022</v>
      </c>
      <c r="BM974">
        <v>2023</v>
      </c>
    </row>
    <row r="975" spans="1:65" ht="15" customHeight="1" x14ac:dyDescent="0.25">
      <c r="A975" t="s">
        <v>1278</v>
      </c>
      <c r="C975" s="60"/>
      <c r="D975" t="s">
        <v>366</v>
      </c>
      <c r="E975" s="45" t="s">
        <v>367</v>
      </c>
      <c r="G975" s="45"/>
      <c r="H975" s="45"/>
      <c r="I975">
        <f t="shared" si="97"/>
        <v>1980</v>
      </c>
      <c r="J975">
        <f t="shared" si="99"/>
        <v>2013</v>
      </c>
      <c r="K975" s="2" t="str">
        <f t="shared" si="96"/>
        <v>-</v>
      </c>
      <c r="V975">
        <v>1980</v>
      </c>
      <c r="W975">
        <v>1981</v>
      </c>
      <c r="X975">
        <v>1982</v>
      </c>
      <c r="Y975">
        <v>1983</v>
      </c>
      <c r="Z975">
        <v>1984</v>
      </c>
      <c r="AA975">
        <v>1985</v>
      </c>
      <c r="AB975">
        <v>1986</v>
      </c>
      <c r="AC975">
        <v>1987</v>
      </c>
      <c r="AD975">
        <v>1988</v>
      </c>
      <c r="AE975">
        <v>1989</v>
      </c>
      <c r="AF975">
        <v>1990</v>
      </c>
      <c r="AG975">
        <v>1991</v>
      </c>
      <c r="AH975">
        <v>1992</v>
      </c>
      <c r="AI975">
        <v>1993</v>
      </c>
      <c r="AJ975">
        <v>1994</v>
      </c>
      <c r="AK975">
        <v>1995</v>
      </c>
      <c r="AL975">
        <v>1996</v>
      </c>
      <c r="AM975">
        <v>1997</v>
      </c>
      <c r="AN975">
        <v>1998</v>
      </c>
      <c r="AO975">
        <v>1999</v>
      </c>
      <c r="AP975">
        <v>2000</v>
      </c>
      <c r="AQ975">
        <v>2001</v>
      </c>
      <c r="AR975">
        <v>2002</v>
      </c>
      <c r="AS975">
        <v>2003</v>
      </c>
      <c r="AT975">
        <v>2004</v>
      </c>
      <c r="AU975">
        <v>2005</v>
      </c>
      <c r="AV975">
        <v>2006</v>
      </c>
      <c r="AW975">
        <v>2007</v>
      </c>
      <c r="AX975">
        <v>2008</v>
      </c>
      <c r="AY975">
        <v>2009</v>
      </c>
      <c r="AZ975">
        <v>2010</v>
      </c>
      <c r="BA975">
        <v>2011</v>
      </c>
      <c r="BB975">
        <v>2012</v>
      </c>
      <c r="BC975">
        <v>2013</v>
      </c>
    </row>
    <row r="976" spans="1:65" ht="15" customHeight="1" x14ac:dyDescent="0.25">
      <c r="A976" t="s">
        <v>1278</v>
      </c>
      <c r="C976" s="60"/>
      <c r="D976" t="s">
        <v>810</v>
      </c>
      <c r="E976" s="45" t="s">
        <v>2588</v>
      </c>
      <c r="G976" s="45"/>
      <c r="H976" s="45"/>
      <c r="I976">
        <f>MIN(L976:BT976)</f>
        <v>1994</v>
      </c>
      <c r="J976">
        <f t="shared" si="99"/>
        <v>2023</v>
      </c>
      <c r="K976" s="2" t="str">
        <f t="shared" si="96"/>
        <v>-</v>
      </c>
      <c r="AJ976">
        <v>1994</v>
      </c>
      <c r="AK976">
        <v>1995</v>
      </c>
      <c r="AL976">
        <v>1996</v>
      </c>
      <c r="AM976">
        <v>1997</v>
      </c>
      <c r="AN976">
        <v>1998</v>
      </c>
      <c r="AO976">
        <v>1999</v>
      </c>
      <c r="AP976">
        <v>2000</v>
      </c>
      <c r="AQ976">
        <v>2001</v>
      </c>
      <c r="AR976">
        <v>2002</v>
      </c>
      <c r="AS976">
        <v>2003</v>
      </c>
      <c r="AT976">
        <v>2004</v>
      </c>
      <c r="AU976">
        <v>2005</v>
      </c>
      <c r="AV976">
        <v>2006</v>
      </c>
      <c r="AW976">
        <v>2007</v>
      </c>
      <c r="AX976">
        <v>2008</v>
      </c>
      <c r="AY976">
        <v>2009</v>
      </c>
      <c r="AZ976">
        <v>2010</v>
      </c>
      <c r="BA976">
        <v>2011</v>
      </c>
      <c r="BB976">
        <v>2012</v>
      </c>
      <c r="BC976">
        <v>2013</v>
      </c>
      <c r="BD976">
        <v>2014</v>
      </c>
      <c r="BE976">
        <v>2015</v>
      </c>
      <c r="BF976">
        <v>2016</v>
      </c>
      <c r="BG976">
        <v>2017</v>
      </c>
      <c r="BH976">
        <v>2018</v>
      </c>
      <c r="BI976">
        <v>2019</v>
      </c>
      <c r="BJ976">
        <v>2020</v>
      </c>
      <c r="BK976">
        <v>2021</v>
      </c>
      <c r="BL976">
        <v>2022</v>
      </c>
      <c r="BM976">
        <v>2023</v>
      </c>
    </row>
    <row r="977" spans="1:65" ht="15" customHeight="1" x14ac:dyDescent="0.25">
      <c r="A977" t="s">
        <v>1278</v>
      </c>
      <c r="C977" s="60"/>
      <c r="D977" t="s">
        <v>811</v>
      </c>
      <c r="E977" s="45" t="s">
        <v>2589</v>
      </c>
      <c r="G977" s="45"/>
      <c r="H977" s="45"/>
      <c r="I977">
        <f>MIN(L977:BT977)</f>
        <v>1993</v>
      </c>
      <c r="J977">
        <f t="shared" si="99"/>
        <v>2023</v>
      </c>
      <c r="K977" s="2" t="str">
        <f t="shared" si="96"/>
        <v>-</v>
      </c>
      <c r="AI977">
        <v>1993</v>
      </c>
      <c r="AJ977">
        <v>1994</v>
      </c>
      <c r="AK977">
        <v>1995</v>
      </c>
      <c r="AL977">
        <v>1996</v>
      </c>
      <c r="AM977">
        <v>1997</v>
      </c>
      <c r="AN977">
        <v>1998</v>
      </c>
      <c r="AO977">
        <v>1999</v>
      </c>
      <c r="AP977">
        <v>2000</v>
      </c>
      <c r="AQ977">
        <v>2001</v>
      </c>
      <c r="AR977">
        <v>2002</v>
      </c>
      <c r="AS977">
        <v>2003</v>
      </c>
      <c r="AT977">
        <v>2004</v>
      </c>
      <c r="AU977">
        <v>2005</v>
      </c>
      <c r="AV977">
        <v>2006</v>
      </c>
      <c r="AW977">
        <v>2007</v>
      </c>
      <c r="AX977">
        <v>2008</v>
      </c>
      <c r="AY977">
        <v>2009</v>
      </c>
      <c r="AZ977">
        <v>2010</v>
      </c>
      <c r="BA977">
        <v>2011</v>
      </c>
      <c r="BB977">
        <v>2012</v>
      </c>
      <c r="BC977">
        <v>2013</v>
      </c>
      <c r="BD977">
        <v>2014</v>
      </c>
      <c r="BE977">
        <v>2015</v>
      </c>
      <c r="BF977">
        <v>2016</v>
      </c>
      <c r="BG977">
        <v>2017</v>
      </c>
      <c r="BH977">
        <v>2018</v>
      </c>
      <c r="BI977">
        <v>2019</v>
      </c>
      <c r="BJ977">
        <v>2020</v>
      </c>
      <c r="BK977">
        <v>2021</v>
      </c>
      <c r="BL977">
        <v>2022</v>
      </c>
      <c r="BM977">
        <v>2023</v>
      </c>
    </row>
    <row r="978" spans="1:65" ht="15" customHeight="1" x14ac:dyDescent="0.25">
      <c r="A978" t="s">
        <v>1278</v>
      </c>
      <c r="C978" s="60"/>
      <c r="D978" t="s">
        <v>2586</v>
      </c>
      <c r="E978" s="45" t="s">
        <v>2590</v>
      </c>
      <c r="G978" s="45"/>
      <c r="H978" s="45"/>
      <c r="I978">
        <f>MIN(L978:BT978)</f>
        <v>2002</v>
      </c>
      <c r="J978">
        <f t="shared" si="99"/>
        <v>2023</v>
      </c>
      <c r="K978" s="2" t="str">
        <f t="shared" si="96"/>
        <v>-</v>
      </c>
      <c r="AR978">
        <v>2002</v>
      </c>
      <c r="AS978">
        <v>2003</v>
      </c>
      <c r="AT978">
        <v>2004</v>
      </c>
      <c r="AU978">
        <v>2005</v>
      </c>
      <c r="AV978">
        <v>2006</v>
      </c>
      <c r="AW978">
        <v>2007</v>
      </c>
      <c r="AX978">
        <v>2008</v>
      </c>
      <c r="AY978">
        <v>2009</v>
      </c>
      <c r="AZ978">
        <v>2010</v>
      </c>
      <c r="BA978">
        <v>2011</v>
      </c>
      <c r="BB978">
        <v>2012</v>
      </c>
      <c r="BC978">
        <v>2013</v>
      </c>
      <c r="BD978">
        <v>2014</v>
      </c>
      <c r="BE978">
        <v>2015</v>
      </c>
      <c r="BF978">
        <v>2016</v>
      </c>
      <c r="BG978">
        <v>2017</v>
      </c>
      <c r="BH978">
        <v>2018</v>
      </c>
      <c r="BI978">
        <v>2019</v>
      </c>
      <c r="BJ978">
        <v>2020</v>
      </c>
      <c r="BK978">
        <v>2021</v>
      </c>
      <c r="BL978">
        <v>2022</v>
      </c>
      <c r="BM978">
        <v>2023</v>
      </c>
    </row>
    <row r="979" spans="1:65" ht="15" customHeight="1" x14ac:dyDescent="0.25">
      <c r="A979" t="s">
        <v>1278</v>
      </c>
      <c r="C979" s="60"/>
      <c r="D979" t="s">
        <v>2587</v>
      </c>
      <c r="E979" s="45" t="s">
        <v>2591</v>
      </c>
      <c r="G979" s="45"/>
      <c r="H979" s="45"/>
      <c r="I979">
        <f>MIN(L979:BT979)</f>
        <v>1987</v>
      </c>
      <c r="J979">
        <f t="shared" si="99"/>
        <v>2023</v>
      </c>
      <c r="K979" s="2" t="str">
        <f t="shared" si="96"/>
        <v>-</v>
      </c>
      <c r="AC979">
        <v>1987</v>
      </c>
      <c r="AD979">
        <v>1988</v>
      </c>
      <c r="AE979">
        <v>1989</v>
      </c>
      <c r="AF979">
        <v>1990</v>
      </c>
      <c r="AG979">
        <v>1991</v>
      </c>
      <c r="AH979">
        <v>1992</v>
      </c>
      <c r="AI979">
        <v>1993</v>
      </c>
      <c r="AJ979">
        <v>1994</v>
      </c>
      <c r="AK979">
        <v>1995</v>
      </c>
      <c r="AL979">
        <v>1996</v>
      </c>
      <c r="AM979">
        <v>1997</v>
      </c>
      <c r="AN979">
        <v>1998</v>
      </c>
      <c r="AO979">
        <v>1999</v>
      </c>
      <c r="AP979">
        <v>2000</v>
      </c>
      <c r="AQ979">
        <v>2001</v>
      </c>
      <c r="AR979">
        <v>2002</v>
      </c>
      <c r="AS979">
        <v>2003</v>
      </c>
      <c r="AT979">
        <v>2004</v>
      </c>
      <c r="AU979">
        <v>2005</v>
      </c>
      <c r="AV979">
        <v>2006</v>
      </c>
      <c r="AW979">
        <v>2007</v>
      </c>
      <c r="AX979">
        <v>2008</v>
      </c>
      <c r="AY979">
        <v>2009</v>
      </c>
      <c r="AZ979">
        <v>2010</v>
      </c>
      <c r="BA979">
        <v>2011</v>
      </c>
      <c r="BB979">
        <v>2012</v>
      </c>
      <c r="BC979">
        <v>2013</v>
      </c>
      <c r="BD979">
        <v>2014</v>
      </c>
      <c r="BE979">
        <v>2015</v>
      </c>
      <c r="BF979">
        <v>2016</v>
      </c>
      <c r="BG979">
        <v>2017</v>
      </c>
      <c r="BH979">
        <v>2018</v>
      </c>
      <c r="BI979">
        <v>2019</v>
      </c>
      <c r="BJ979">
        <v>2020</v>
      </c>
      <c r="BK979">
        <v>2021</v>
      </c>
      <c r="BL979">
        <v>2022</v>
      </c>
      <c r="BM979">
        <v>2023</v>
      </c>
    </row>
    <row r="980" spans="1:65" ht="15" customHeight="1" x14ac:dyDescent="0.25">
      <c r="A980" t="s">
        <v>1278</v>
      </c>
      <c r="C980" s="60"/>
      <c r="D980" t="s">
        <v>1066</v>
      </c>
      <c r="E980" s="45" t="s">
        <v>1067</v>
      </c>
      <c r="G980" s="45"/>
      <c r="H980" s="45"/>
      <c r="I980">
        <f t="shared" si="97"/>
        <v>1987</v>
      </c>
      <c r="J980">
        <f t="shared" si="99"/>
        <v>2023</v>
      </c>
      <c r="K980" s="2" t="str">
        <f t="shared" si="96"/>
        <v>-</v>
      </c>
      <c r="AC980">
        <v>1987</v>
      </c>
      <c r="AD980">
        <v>1988</v>
      </c>
      <c r="AE980">
        <v>1989</v>
      </c>
      <c r="AF980">
        <v>1990</v>
      </c>
      <c r="AG980">
        <v>1991</v>
      </c>
      <c r="AH980">
        <v>1992</v>
      </c>
      <c r="AI980">
        <v>1993</v>
      </c>
      <c r="AJ980">
        <v>1994</v>
      </c>
      <c r="AK980">
        <v>1995</v>
      </c>
      <c r="AL980">
        <v>1996</v>
      </c>
      <c r="AM980">
        <v>1997</v>
      </c>
      <c r="AN980">
        <v>1998</v>
      </c>
      <c r="AO980">
        <v>1999</v>
      </c>
      <c r="AP980">
        <v>2000</v>
      </c>
      <c r="AQ980">
        <v>2001</v>
      </c>
      <c r="AR980">
        <v>2002</v>
      </c>
      <c r="AS980">
        <v>2003</v>
      </c>
      <c r="AT980">
        <v>2004</v>
      </c>
      <c r="AU980">
        <v>2005</v>
      </c>
      <c r="AV980">
        <v>2006</v>
      </c>
      <c r="AW980">
        <v>2007</v>
      </c>
      <c r="AX980">
        <v>2008</v>
      </c>
      <c r="AY980">
        <v>2009</v>
      </c>
      <c r="AZ980">
        <v>2010</v>
      </c>
      <c r="BA980">
        <v>2011</v>
      </c>
      <c r="BB980">
        <v>2012</v>
      </c>
      <c r="BC980">
        <v>2013</v>
      </c>
      <c r="BD980">
        <v>2014</v>
      </c>
      <c r="BE980">
        <v>2015</v>
      </c>
      <c r="BF980">
        <v>2016</v>
      </c>
      <c r="BG980">
        <v>2017</v>
      </c>
      <c r="BH980">
        <v>2018</v>
      </c>
      <c r="BI980">
        <v>2019</v>
      </c>
      <c r="BJ980">
        <v>2020</v>
      </c>
      <c r="BK980">
        <v>2021</v>
      </c>
      <c r="BL980">
        <v>2022</v>
      </c>
      <c r="BM980">
        <v>2023</v>
      </c>
    </row>
    <row r="981" spans="1:65" ht="15" customHeight="1" x14ac:dyDescent="0.25">
      <c r="A981" t="s">
        <v>1278</v>
      </c>
      <c r="C981" s="60"/>
      <c r="D981" t="s">
        <v>371</v>
      </c>
      <c r="E981" s="45" t="s">
        <v>372</v>
      </c>
      <c r="G981" s="45"/>
      <c r="H981" s="45"/>
      <c r="I981">
        <f t="shared" si="97"/>
        <v>1980</v>
      </c>
      <c r="J981">
        <f t="shared" si="99"/>
        <v>2013</v>
      </c>
      <c r="K981" s="2" t="str">
        <f t="shared" si="96"/>
        <v>-</v>
      </c>
      <c r="V981">
        <v>1980</v>
      </c>
      <c r="W981">
        <v>1981</v>
      </c>
      <c r="X981">
        <v>1982</v>
      </c>
      <c r="Y981">
        <v>1983</v>
      </c>
      <c r="Z981">
        <v>1984</v>
      </c>
      <c r="AA981">
        <v>1985</v>
      </c>
      <c r="AB981">
        <v>1986</v>
      </c>
      <c r="AC981">
        <v>1987</v>
      </c>
      <c r="AD981">
        <v>1988</v>
      </c>
      <c r="AE981">
        <v>1989</v>
      </c>
      <c r="AF981">
        <v>1990</v>
      </c>
      <c r="AG981">
        <v>1991</v>
      </c>
      <c r="AH981">
        <v>1992</v>
      </c>
      <c r="AI981">
        <v>1993</v>
      </c>
      <c r="AJ981">
        <v>1994</v>
      </c>
      <c r="AK981">
        <v>1995</v>
      </c>
      <c r="AL981">
        <v>1996</v>
      </c>
      <c r="AM981">
        <v>1997</v>
      </c>
      <c r="AN981">
        <v>1998</v>
      </c>
      <c r="AO981">
        <v>1999</v>
      </c>
      <c r="AP981">
        <v>2000</v>
      </c>
      <c r="AQ981">
        <v>2001</v>
      </c>
      <c r="AR981">
        <v>2002</v>
      </c>
      <c r="AS981">
        <v>2003</v>
      </c>
      <c r="AT981">
        <v>2004</v>
      </c>
      <c r="AU981">
        <v>2005</v>
      </c>
      <c r="AV981">
        <v>2006</v>
      </c>
      <c r="AW981">
        <v>2007</v>
      </c>
      <c r="AX981">
        <v>2008</v>
      </c>
      <c r="AY981">
        <v>2009</v>
      </c>
      <c r="AZ981">
        <v>2010</v>
      </c>
      <c r="BA981">
        <v>2011</v>
      </c>
      <c r="BB981">
        <v>2012</v>
      </c>
      <c r="BC981">
        <v>2013</v>
      </c>
    </row>
    <row r="982" spans="1:65" ht="15" customHeight="1" x14ac:dyDescent="0.25">
      <c r="A982" t="s">
        <v>1278</v>
      </c>
      <c r="C982" s="60"/>
      <c r="D982" t="s">
        <v>373</v>
      </c>
      <c r="E982" s="45" t="s">
        <v>374</v>
      </c>
      <c r="G982" s="45"/>
      <c r="H982" s="45"/>
      <c r="I982">
        <f t="shared" si="97"/>
        <v>1998</v>
      </c>
      <c r="J982">
        <f t="shared" si="99"/>
        <v>2008</v>
      </c>
      <c r="K982" s="2" t="str">
        <f t="shared" si="96"/>
        <v>-</v>
      </c>
      <c r="AN982">
        <v>1998</v>
      </c>
      <c r="AO982">
        <v>1999</v>
      </c>
      <c r="AP982">
        <v>2000</v>
      </c>
      <c r="AQ982">
        <v>2001</v>
      </c>
      <c r="AR982">
        <v>2002</v>
      </c>
      <c r="AS982">
        <v>2003</v>
      </c>
      <c r="AT982">
        <v>2004</v>
      </c>
      <c r="AU982">
        <v>2005</v>
      </c>
      <c r="AV982">
        <v>2006</v>
      </c>
      <c r="AW982">
        <v>2007</v>
      </c>
      <c r="AX982">
        <v>2008</v>
      </c>
    </row>
    <row r="983" spans="1:65" ht="15" customHeight="1" x14ac:dyDescent="0.25">
      <c r="A983" t="s">
        <v>1278</v>
      </c>
      <c r="C983" s="60"/>
      <c r="D983" t="s">
        <v>813</v>
      </c>
      <c r="E983" s="45" t="s">
        <v>814</v>
      </c>
      <c r="G983" s="45"/>
      <c r="H983" s="45"/>
      <c r="I983">
        <f>MIN(L983:BT983)</f>
        <v>1980</v>
      </c>
      <c r="J983">
        <f t="shared" si="99"/>
        <v>2023</v>
      </c>
      <c r="K983" s="2" t="str">
        <f t="shared" si="96"/>
        <v>-</v>
      </c>
      <c r="V983">
        <v>1980</v>
      </c>
      <c r="W983">
        <v>1981</v>
      </c>
      <c r="X983">
        <v>1982</v>
      </c>
      <c r="Y983">
        <v>1983</v>
      </c>
      <c r="Z983">
        <v>1984</v>
      </c>
      <c r="AA983">
        <v>1985</v>
      </c>
      <c r="AB983">
        <v>1986</v>
      </c>
      <c r="AC983">
        <v>1987</v>
      </c>
      <c r="AD983">
        <v>1988</v>
      </c>
      <c r="AE983">
        <v>1989</v>
      </c>
      <c r="AF983">
        <v>1990</v>
      </c>
      <c r="AG983">
        <v>1991</v>
      </c>
      <c r="AH983">
        <v>1992</v>
      </c>
      <c r="AI983">
        <v>1993</v>
      </c>
      <c r="AJ983">
        <v>1994</v>
      </c>
      <c r="AK983">
        <v>1995</v>
      </c>
      <c r="AL983">
        <v>1996</v>
      </c>
      <c r="AM983">
        <v>1997</v>
      </c>
      <c r="AN983">
        <v>1998</v>
      </c>
      <c r="AO983">
        <v>1999</v>
      </c>
      <c r="AP983">
        <v>2000</v>
      </c>
      <c r="AQ983">
        <v>2001</v>
      </c>
      <c r="AR983">
        <v>2002</v>
      </c>
      <c r="AS983">
        <v>2003</v>
      </c>
      <c r="AT983">
        <v>2004</v>
      </c>
      <c r="AU983">
        <v>2005</v>
      </c>
      <c r="AV983">
        <v>2006</v>
      </c>
      <c r="AW983">
        <v>2007</v>
      </c>
      <c r="AX983">
        <v>2008</v>
      </c>
      <c r="AY983">
        <v>2009</v>
      </c>
      <c r="AZ983">
        <v>2010</v>
      </c>
      <c r="BA983">
        <v>2011</v>
      </c>
      <c r="BB983">
        <v>2012</v>
      </c>
      <c r="BC983">
        <v>2013</v>
      </c>
      <c r="BD983">
        <v>2014</v>
      </c>
      <c r="BE983">
        <v>2015</v>
      </c>
      <c r="BF983">
        <v>2016</v>
      </c>
      <c r="BG983">
        <v>2017</v>
      </c>
      <c r="BH983">
        <v>2018</v>
      </c>
      <c r="BI983">
        <v>2019</v>
      </c>
      <c r="BJ983">
        <v>2020</v>
      </c>
      <c r="BK983">
        <v>2021</v>
      </c>
      <c r="BL983">
        <v>2022</v>
      </c>
      <c r="BM983">
        <v>2023</v>
      </c>
    </row>
    <row r="984" spans="1:65" ht="15" customHeight="1" x14ac:dyDescent="0.25">
      <c r="A984" t="s">
        <v>1278</v>
      </c>
      <c r="C984" s="60"/>
      <c r="D984" t="s">
        <v>2592</v>
      </c>
      <c r="E984" s="45" t="s">
        <v>2594</v>
      </c>
      <c r="G984" s="45"/>
      <c r="H984" s="45"/>
      <c r="I984">
        <f>MIN(L984:BT984)</f>
        <v>2010</v>
      </c>
      <c r="J984">
        <f t="shared" si="99"/>
        <v>2023</v>
      </c>
      <c r="K984" s="2" t="str">
        <f t="shared" si="96"/>
        <v>-</v>
      </c>
      <c r="AZ984">
        <v>2010</v>
      </c>
      <c r="BA984">
        <v>2011</v>
      </c>
      <c r="BB984">
        <v>2012</v>
      </c>
      <c r="BC984">
        <v>2013</v>
      </c>
      <c r="BD984">
        <v>2014</v>
      </c>
      <c r="BE984">
        <v>2015</v>
      </c>
      <c r="BF984">
        <v>2016</v>
      </c>
      <c r="BG984">
        <v>2017</v>
      </c>
      <c r="BH984">
        <v>2018</v>
      </c>
      <c r="BI984">
        <v>2019</v>
      </c>
      <c r="BJ984">
        <v>2020</v>
      </c>
      <c r="BK984">
        <v>2021</v>
      </c>
      <c r="BL984">
        <v>2022</v>
      </c>
      <c r="BM984">
        <v>2023</v>
      </c>
    </row>
    <row r="985" spans="1:65" ht="15" customHeight="1" x14ac:dyDescent="0.25">
      <c r="A985" t="s">
        <v>1278</v>
      </c>
      <c r="C985" s="60"/>
      <c r="D985" t="s">
        <v>2593</v>
      </c>
      <c r="E985" s="45" t="s">
        <v>2595</v>
      </c>
      <c r="G985" s="45"/>
      <c r="H985" s="45"/>
      <c r="I985">
        <f>MIN(L985:BT985)</f>
        <v>2010</v>
      </c>
      <c r="J985">
        <f t="shared" si="99"/>
        <v>2023</v>
      </c>
      <c r="K985" s="2" t="str">
        <f t="shared" si="96"/>
        <v>-</v>
      </c>
      <c r="AZ985">
        <v>2010</v>
      </c>
      <c r="BA985">
        <v>2011</v>
      </c>
      <c r="BB985">
        <v>2012</v>
      </c>
      <c r="BC985">
        <v>2013</v>
      </c>
      <c r="BD985">
        <v>2014</v>
      </c>
      <c r="BE985">
        <v>2015</v>
      </c>
      <c r="BF985">
        <v>2016</v>
      </c>
      <c r="BG985">
        <v>2017</v>
      </c>
      <c r="BH985">
        <v>2018</v>
      </c>
      <c r="BI985">
        <v>2019</v>
      </c>
      <c r="BJ985">
        <v>2020</v>
      </c>
      <c r="BK985">
        <v>2021</v>
      </c>
      <c r="BL985">
        <v>2022</v>
      </c>
      <c r="BM985">
        <v>2023</v>
      </c>
    </row>
    <row r="986" spans="1:65" ht="15" customHeight="1" x14ac:dyDescent="0.25">
      <c r="A986" t="s">
        <v>1278</v>
      </c>
      <c r="C986" s="60"/>
      <c r="D986" t="s">
        <v>375</v>
      </c>
      <c r="E986" s="45" t="s">
        <v>815</v>
      </c>
      <c r="G986" s="45"/>
      <c r="H986" s="45"/>
      <c r="I986">
        <f t="shared" si="97"/>
        <v>1994</v>
      </c>
      <c r="J986">
        <f t="shared" si="99"/>
        <v>2023</v>
      </c>
      <c r="K986" s="2" t="str">
        <f t="shared" si="96"/>
        <v>-</v>
      </c>
      <c r="AJ986">
        <v>1994</v>
      </c>
      <c r="AK986">
        <v>1995</v>
      </c>
      <c r="AL986">
        <v>1996</v>
      </c>
      <c r="AM986">
        <v>1997</v>
      </c>
      <c r="AN986">
        <v>1998</v>
      </c>
      <c r="AO986">
        <v>1999</v>
      </c>
      <c r="AP986">
        <v>2000</v>
      </c>
      <c r="AQ986">
        <v>2001</v>
      </c>
      <c r="AR986">
        <v>2002</v>
      </c>
      <c r="AS986">
        <v>2003</v>
      </c>
      <c r="AT986">
        <v>2004</v>
      </c>
      <c r="AU986">
        <v>2005</v>
      </c>
      <c r="AV986">
        <v>2006</v>
      </c>
      <c r="AW986">
        <v>2007</v>
      </c>
      <c r="AX986">
        <v>2008</v>
      </c>
      <c r="AY986">
        <v>2009</v>
      </c>
      <c r="AZ986">
        <v>2010</v>
      </c>
      <c r="BA986">
        <v>2011</v>
      </c>
      <c r="BB986">
        <v>2012</v>
      </c>
      <c r="BC986">
        <v>2013</v>
      </c>
      <c r="BD986">
        <v>2014</v>
      </c>
      <c r="BE986">
        <v>2015</v>
      </c>
      <c r="BF986">
        <v>2016</v>
      </c>
      <c r="BG986">
        <v>2017</v>
      </c>
      <c r="BH986">
        <v>2018</v>
      </c>
      <c r="BI986">
        <v>2019</v>
      </c>
      <c r="BJ986">
        <v>2020</v>
      </c>
      <c r="BK986">
        <v>2021</v>
      </c>
      <c r="BL986">
        <v>2022</v>
      </c>
      <c r="BM986">
        <v>2023</v>
      </c>
    </row>
    <row r="987" spans="1:65" ht="15" customHeight="1" x14ac:dyDescent="0.25">
      <c r="A987" t="s">
        <v>1278</v>
      </c>
      <c r="C987" s="60"/>
      <c r="D987" t="s">
        <v>816</v>
      </c>
      <c r="E987" s="45" t="s">
        <v>2602</v>
      </c>
      <c r="G987" s="45"/>
      <c r="H987" s="45"/>
      <c r="I987">
        <f t="shared" ref="I987:I992" si="100">MIN(L987:BT987)</f>
        <v>2000</v>
      </c>
      <c r="J987">
        <f t="shared" ref="J987:J992" si="101">MAX(L987:BT987)</f>
        <v>2023</v>
      </c>
      <c r="K987" s="2" t="str">
        <f t="shared" si="96"/>
        <v>-</v>
      </c>
      <c r="AP987">
        <v>2000</v>
      </c>
      <c r="AQ987">
        <v>2001</v>
      </c>
      <c r="AR987">
        <v>2002</v>
      </c>
      <c r="AS987">
        <v>2003</v>
      </c>
      <c r="AT987">
        <v>2004</v>
      </c>
      <c r="AU987">
        <v>2005</v>
      </c>
      <c r="AV987">
        <v>2006</v>
      </c>
      <c r="AW987">
        <v>2007</v>
      </c>
      <c r="AX987">
        <v>2008</v>
      </c>
      <c r="AY987">
        <v>2009</v>
      </c>
      <c r="AZ987">
        <v>2010</v>
      </c>
      <c r="BA987">
        <v>2011</v>
      </c>
      <c r="BB987">
        <v>2012</v>
      </c>
      <c r="BC987">
        <v>2013</v>
      </c>
      <c r="BD987">
        <v>2014</v>
      </c>
      <c r="BE987">
        <v>2015</v>
      </c>
      <c r="BF987">
        <v>2016</v>
      </c>
      <c r="BG987">
        <v>2017</v>
      </c>
      <c r="BH987">
        <v>2018</v>
      </c>
      <c r="BI987">
        <v>2019</v>
      </c>
      <c r="BJ987">
        <v>2020</v>
      </c>
      <c r="BK987">
        <v>2021</v>
      </c>
      <c r="BL987">
        <v>2022</v>
      </c>
      <c r="BM987">
        <v>2023</v>
      </c>
    </row>
    <row r="988" spans="1:65" ht="15" customHeight="1" x14ac:dyDescent="0.25">
      <c r="A988" t="s">
        <v>1278</v>
      </c>
      <c r="C988" s="60"/>
      <c r="D988" t="s">
        <v>817</v>
      </c>
      <c r="E988" s="45" t="s">
        <v>2601</v>
      </c>
      <c r="G988" s="45"/>
      <c r="H988" s="45"/>
      <c r="I988">
        <f t="shared" si="100"/>
        <v>1994</v>
      </c>
      <c r="J988">
        <f t="shared" si="101"/>
        <v>2013</v>
      </c>
      <c r="K988" s="2" t="str">
        <f t="shared" si="96"/>
        <v>-</v>
      </c>
      <c r="AJ988">
        <v>1994</v>
      </c>
      <c r="AK988">
        <v>1995</v>
      </c>
      <c r="AL988">
        <v>1996</v>
      </c>
      <c r="AM988">
        <v>1997</v>
      </c>
      <c r="AN988">
        <v>1998</v>
      </c>
      <c r="AO988">
        <v>1999</v>
      </c>
      <c r="AP988">
        <v>2000</v>
      </c>
      <c r="AQ988">
        <v>2001</v>
      </c>
      <c r="AR988">
        <v>2002</v>
      </c>
      <c r="AS988">
        <v>2003</v>
      </c>
      <c r="AT988">
        <v>2004</v>
      </c>
      <c r="AU988">
        <v>2005</v>
      </c>
      <c r="AV988">
        <v>2006</v>
      </c>
      <c r="AW988">
        <v>2007</v>
      </c>
      <c r="AX988">
        <v>2008</v>
      </c>
      <c r="AY988">
        <v>2009</v>
      </c>
      <c r="AZ988">
        <v>2010</v>
      </c>
      <c r="BA988">
        <v>2011</v>
      </c>
      <c r="BB988">
        <v>2012</v>
      </c>
      <c r="BC988">
        <v>2013</v>
      </c>
    </row>
    <row r="989" spans="1:65" ht="15" customHeight="1" x14ac:dyDescent="0.25">
      <c r="A989" t="s">
        <v>1278</v>
      </c>
      <c r="C989" s="60"/>
      <c r="D989" t="s">
        <v>2596</v>
      </c>
      <c r="E989" s="45" t="s">
        <v>2601</v>
      </c>
      <c r="G989" s="45"/>
      <c r="H989" s="45"/>
      <c r="I989">
        <f t="shared" si="100"/>
        <v>1987</v>
      </c>
      <c r="J989">
        <f t="shared" si="101"/>
        <v>2023</v>
      </c>
      <c r="K989" s="2" t="str">
        <f t="shared" si="96"/>
        <v>-</v>
      </c>
      <c r="AC989">
        <v>1987</v>
      </c>
      <c r="AD989">
        <v>1988</v>
      </c>
      <c r="AE989">
        <v>1989</v>
      </c>
      <c r="AF989">
        <v>1990</v>
      </c>
      <c r="AG989">
        <v>1991</v>
      </c>
      <c r="AH989">
        <v>1992</v>
      </c>
      <c r="AI989">
        <v>1993</v>
      </c>
      <c r="AJ989">
        <v>1994</v>
      </c>
      <c r="AK989">
        <v>1995</v>
      </c>
      <c r="AL989">
        <v>1996</v>
      </c>
      <c r="AM989">
        <v>1997</v>
      </c>
      <c r="AN989">
        <v>1998</v>
      </c>
      <c r="AO989">
        <v>1999</v>
      </c>
      <c r="AP989">
        <v>2000</v>
      </c>
      <c r="AQ989">
        <v>2001</v>
      </c>
      <c r="AR989">
        <v>2002</v>
      </c>
      <c r="AS989">
        <v>2003</v>
      </c>
      <c r="AT989">
        <v>2004</v>
      </c>
      <c r="AU989">
        <v>2005</v>
      </c>
      <c r="AV989">
        <v>2006</v>
      </c>
      <c r="AW989">
        <v>2007</v>
      </c>
      <c r="AX989">
        <v>2008</v>
      </c>
      <c r="AY989">
        <v>2009</v>
      </c>
      <c r="AZ989">
        <v>2010</v>
      </c>
      <c r="BA989">
        <v>2011</v>
      </c>
      <c r="BB989">
        <v>2012</v>
      </c>
      <c r="BC989">
        <v>2013</v>
      </c>
      <c r="BD989">
        <v>2014</v>
      </c>
      <c r="BE989">
        <v>2015</v>
      </c>
      <c r="BF989">
        <v>2016</v>
      </c>
      <c r="BG989">
        <v>2017</v>
      </c>
      <c r="BH989">
        <v>2018</v>
      </c>
      <c r="BI989">
        <v>2019</v>
      </c>
      <c r="BJ989">
        <v>2020</v>
      </c>
      <c r="BK989">
        <v>2021</v>
      </c>
      <c r="BL989">
        <v>2022</v>
      </c>
      <c r="BM989">
        <v>2023</v>
      </c>
    </row>
    <row r="990" spans="1:65" ht="15" customHeight="1" x14ac:dyDescent="0.25">
      <c r="A990" t="s">
        <v>1278</v>
      </c>
      <c r="C990" s="60"/>
      <c r="D990" t="s">
        <v>818</v>
      </c>
      <c r="E990" s="45" t="s">
        <v>819</v>
      </c>
      <c r="G990" s="45"/>
      <c r="H990" s="45"/>
      <c r="I990">
        <f t="shared" si="100"/>
        <v>1980</v>
      </c>
      <c r="J990">
        <f t="shared" si="101"/>
        <v>2013</v>
      </c>
      <c r="K990" s="2" t="str">
        <f t="shared" si="96"/>
        <v>-</v>
      </c>
      <c r="V990">
        <v>1980</v>
      </c>
      <c r="W990">
        <v>1981</v>
      </c>
      <c r="X990">
        <v>1982</v>
      </c>
      <c r="Y990">
        <v>1983</v>
      </c>
      <c r="Z990">
        <v>1984</v>
      </c>
      <c r="AA990">
        <v>1985</v>
      </c>
      <c r="AB990">
        <v>1986</v>
      </c>
      <c r="AC990">
        <v>1987</v>
      </c>
      <c r="AD990">
        <v>1988</v>
      </c>
      <c r="AE990">
        <v>1989</v>
      </c>
      <c r="AF990">
        <v>1990</v>
      </c>
      <c r="AG990">
        <v>1991</v>
      </c>
      <c r="AH990">
        <v>1992</v>
      </c>
      <c r="AI990">
        <v>1993</v>
      </c>
      <c r="AJ990">
        <v>1994</v>
      </c>
      <c r="AK990">
        <v>1995</v>
      </c>
      <c r="AL990">
        <v>1996</v>
      </c>
      <c r="AM990">
        <v>1997</v>
      </c>
      <c r="AN990">
        <v>1998</v>
      </c>
      <c r="AO990">
        <v>1999</v>
      </c>
      <c r="AP990">
        <v>2000</v>
      </c>
      <c r="AQ990">
        <v>2001</v>
      </c>
      <c r="AR990">
        <v>2002</v>
      </c>
      <c r="AS990">
        <v>2003</v>
      </c>
      <c r="AT990">
        <v>2004</v>
      </c>
      <c r="AU990">
        <v>2005</v>
      </c>
      <c r="AV990">
        <v>2006</v>
      </c>
      <c r="AW990">
        <v>2007</v>
      </c>
      <c r="AX990">
        <v>2008</v>
      </c>
      <c r="AY990">
        <v>2009</v>
      </c>
      <c r="AZ990">
        <v>2010</v>
      </c>
      <c r="BA990">
        <v>2011</v>
      </c>
      <c r="BB990">
        <v>2012</v>
      </c>
      <c r="BC990">
        <v>2013</v>
      </c>
    </row>
    <row r="991" spans="1:65" ht="15" customHeight="1" x14ac:dyDescent="0.25">
      <c r="A991" t="s">
        <v>1278</v>
      </c>
      <c r="C991" s="60"/>
      <c r="D991" t="s">
        <v>2597</v>
      </c>
      <c r="E991" s="45" t="s">
        <v>2600</v>
      </c>
      <c r="G991" s="45"/>
      <c r="H991" s="45"/>
      <c r="I991">
        <f t="shared" si="100"/>
        <v>1993</v>
      </c>
      <c r="J991">
        <f t="shared" si="101"/>
        <v>2023</v>
      </c>
      <c r="K991" s="2" t="str">
        <f t="shared" si="96"/>
        <v>-</v>
      </c>
      <c r="AI991">
        <v>1993</v>
      </c>
      <c r="AJ991">
        <v>1994</v>
      </c>
      <c r="AK991">
        <v>1995</v>
      </c>
      <c r="AL991">
        <v>1996</v>
      </c>
      <c r="AM991">
        <v>1997</v>
      </c>
      <c r="AN991">
        <v>1998</v>
      </c>
      <c r="AO991">
        <v>1999</v>
      </c>
      <c r="AP991">
        <v>2000</v>
      </c>
      <c r="AQ991">
        <v>2001</v>
      </c>
      <c r="AR991">
        <v>2002</v>
      </c>
      <c r="AS991">
        <v>2003</v>
      </c>
      <c r="AT991">
        <v>2004</v>
      </c>
      <c r="AU991">
        <v>2005</v>
      </c>
      <c r="AV991">
        <v>2006</v>
      </c>
      <c r="AW991">
        <v>2007</v>
      </c>
      <c r="AX991">
        <v>2008</v>
      </c>
      <c r="AY991">
        <v>2009</v>
      </c>
      <c r="AZ991">
        <v>2010</v>
      </c>
      <c r="BA991">
        <v>2011</v>
      </c>
      <c r="BB991">
        <v>2012</v>
      </c>
      <c r="BC991">
        <v>2013</v>
      </c>
      <c r="BD991">
        <v>2014</v>
      </c>
      <c r="BE991">
        <v>2015</v>
      </c>
      <c r="BF991">
        <v>2016</v>
      </c>
      <c r="BG991">
        <v>2017</v>
      </c>
      <c r="BH991">
        <v>2018</v>
      </c>
      <c r="BI991">
        <v>2019</v>
      </c>
      <c r="BJ991">
        <v>2020</v>
      </c>
      <c r="BK991">
        <v>2021</v>
      </c>
      <c r="BL991">
        <v>2022</v>
      </c>
      <c r="BM991">
        <v>2023</v>
      </c>
    </row>
    <row r="992" spans="1:65" ht="15" customHeight="1" x14ac:dyDescent="0.25">
      <c r="A992" t="s">
        <v>1278</v>
      </c>
      <c r="C992" s="60"/>
      <c r="D992" t="s">
        <v>2598</v>
      </c>
      <c r="E992" s="45" t="s">
        <v>2599</v>
      </c>
      <c r="G992" s="45"/>
      <c r="H992" s="45"/>
      <c r="I992">
        <f t="shared" si="100"/>
        <v>1987</v>
      </c>
      <c r="J992">
        <f t="shared" si="101"/>
        <v>2023</v>
      </c>
      <c r="K992" s="2" t="str">
        <f t="shared" si="96"/>
        <v>-</v>
      </c>
      <c r="AC992">
        <v>1987</v>
      </c>
      <c r="AD992">
        <v>1988</v>
      </c>
      <c r="AE992">
        <v>1989</v>
      </c>
      <c r="AF992">
        <v>1990</v>
      </c>
      <c r="AG992">
        <v>1991</v>
      </c>
      <c r="AH992">
        <v>1992</v>
      </c>
      <c r="AI992">
        <v>1993</v>
      </c>
      <c r="AJ992">
        <v>1994</v>
      </c>
      <c r="AK992">
        <v>1995</v>
      </c>
      <c r="AL992">
        <v>1996</v>
      </c>
      <c r="AM992">
        <v>1997</v>
      </c>
      <c r="AN992">
        <v>1998</v>
      </c>
      <c r="AO992">
        <v>1999</v>
      </c>
      <c r="AP992">
        <v>2000</v>
      </c>
      <c r="AQ992">
        <v>2001</v>
      </c>
      <c r="AR992">
        <v>2002</v>
      </c>
      <c r="AS992">
        <v>2003</v>
      </c>
      <c r="AT992">
        <v>2004</v>
      </c>
      <c r="AU992">
        <v>2005</v>
      </c>
      <c r="AV992">
        <v>2006</v>
      </c>
      <c r="AW992">
        <v>2007</v>
      </c>
      <c r="AX992">
        <v>2008</v>
      </c>
      <c r="AY992">
        <v>2009</v>
      </c>
      <c r="AZ992">
        <v>2010</v>
      </c>
      <c r="BA992">
        <v>2011</v>
      </c>
      <c r="BB992">
        <v>2012</v>
      </c>
      <c r="BC992">
        <v>2013</v>
      </c>
      <c r="BD992">
        <v>2014</v>
      </c>
      <c r="BE992">
        <v>2015</v>
      </c>
      <c r="BF992">
        <v>2016</v>
      </c>
      <c r="BG992">
        <v>2017</v>
      </c>
      <c r="BH992">
        <v>2018</v>
      </c>
      <c r="BI992">
        <v>2019</v>
      </c>
      <c r="BJ992">
        <v>2020</v>
      </c>
      <c r="BK992">
        <v>2021</v>
      </c>
      <c r="BL992">
        <v>2022</v>
      </c>
      <c r="BM992">
        <v>2023</v>
      </c>
    </row>
    <row r="993" spans="1:65" ht="15" customHeight="1" x14ac:dyDescent="0.25">
      <c r="A993" t="s">
        <v>1278</v>
      </c>
      <c r="C993" s="60"/>
      <c r="D993" t="s">
        <v>376</v>
      </c>
      <c r="E993" s="45" t="s">
        <v>377</v>
      </c>
      <c r="G993" s="45"/>
      <c r="H993" s="45"/>
      <c r="I993">
        <f t="shared" si="97"/>
        <v>1980</v>
      </c>
      <c r="J993">
        <f t="shared" ref="J993:J1024" si="102">MAX(L993:BT993)</f>
        <v>1997</v>
      </c>
      <c r="K993" s="2" t="str">
        <f t="shared" ref="K993:K1052" si="103">IF(J993-I993+1-COUNTA(L993:BT993)=0, "-", "Yes")</f>
        <v>-</v>
      </c>
      <c r="V993">
        <v>1980</v>
      </c>
      <c r="W993">
        <v>1981</v>
      </c>
      <c r="X993">
        <v>1982</v>
      </c>
      <c r="Y993">
        <v>1983</v>
      </c>
      <c r="Z993">
        <v>1984</v>
      </c>
      <c r="AA993">
        <v>1985</v>
      </c>
      <c r="AB993">
        <v>1986</v>
      </c>
      <c r="AC993">
        <v>1987</v>
      </c>
      <c r="AD993">
        <v>1988</v>
      </c>
      <c r="AE993">
        <v>1989</v>
      </c>
      <c r="AF993">
        <v>1990</v>
      </c>
      <c r="AG993">
        <v>1991</v>
      </c>
      <c r="AH993">
        <v>1992</v>
      </c>
      <c r="AI993">
        <v>1993</v>
      </c>
      <c r="AJ993">
        <v>1994</v>
      </c>
      <c r="AK993">
        <v>1995</v>
      </c>
      <c r="AL993">
        <v>1996</v>
      </c>
      <c r="AM993">
        <v>1997</v>
      </c>
    </row>
    <row r="994" spans="1:65" ht="15" customHeight="1" x14ac:dyDescent="0.25">
      <c r="A994" t="s">
        <v>1278</v>
      </c>
      <c r="C994" s="60"/>
      <c r="D994" t="s">
        <v>378</v>
      </c>
      <c r="E994" s="45" t="s">
        <v>379</v>
      </c>
      <c r="G994" s="45"/>
      <c r="H994" s="45"/>
      <c r="I994">
        <f t="shared" si="97"/>
        <v>1997</v>
      </c>
      <c r="J994">
        <f t="shared" si="102"/>
        <v>2023</v>
      </c>
      <c r="K994" s="2" t="str">
        <f t="shared" si="103"/>
        <v>-</v>
      </c>
      <c r="AM994">
        <v>1997</v>
      </c>
      <c r="AN994">
        <v>1998</v>
      </c>
      <c r="AO994">
        <v>1999</v>
      </c>
      <c r="AP994">
        <v>2000</v>
      </c>
      <c r="AQ994">
        <v>2001</v>
      </c>
      <c r="AR994">
        <v>2002</v>
      </c>
      <c r="AS994">
        <v>2003</v>
      </c>
      <c r="AT994">
        <v>2004</v>
      </c>
      <c r="AU994">
        <v>2005</v>
      </c>
      <c r="AV994">
        <v>2006</v>
      </c>
      <c r="AW994">
        <v>2007</v>
      </c>
      <c r="AX994">
        <v>2008</v>
      </c>
      <c r="AY994">
        <v>2009</v>
      </c>
      <c r="AZ994">
        <v>2010</v>
      </c>
      <c r="BA994">
        <v>2011</v>
      </c>
      <c r="BB994">
        <v>2012</v>
      </c>
      <c r="BC994">
        <v>2013</v>
      </c>
      <c r="BD994">
        <v>2014</v>
      </c>
      <c r="BE994">
        <v>2015</v>
      </c>
      <c r="BF994">
        <v>2016</v>
      </c>
      <c r="BG994">
        <v>2017</v>
      </c>
      <c r="BH994">
        <v>2018</v>
      </c>
      <c r="BI994">
        <v>2019</v>
      </c>
      <c r="BJ994">
        <v>2020</v>
      </c>
      <c r="BK994">
        <v>2021</v>
      </c>
      <c r="BL994">
        <v>2022</v>
      </c>
      <c r="BM994">
        <v>2023</v>
      </c>
    </row>
    <row r="995" spans="1:65" ht="15" customHeight="1" x14ac:dyDescent="0.25">
      <c r="A995" t="s">
        <v>1278</v>
      </c>
      <c r="C995" s="60"/>
      <c r="D995" t="s">
        <v>2603</v>
      </c>
      <c r="E995" s="45" t="s">
        <v>2604</v>
      </c>
      <c r="G995" s="45"/>
      <c r="H995" s="45"/>
      <c r="I995">
        <f>MIN(L995:BT995)</f>
        <v>1987</v>
      </c>
      <c r="J995">
        <f t="shared" si="102"/>
        <v>2023</v>
      </c>
      <c r="K995" s="2" t="str">
        <f t="shared" si="103"/>
        <v>-</v>
      </c>
      <c r="AC995">
        <v>1987</v>
      </c>
      <c r="AD995">
        <v>1988</v>
      </c>
      <c r="AE995">
        <v>1989</v>
      </c>
      <c r="AF995">
        <v>1990</v>
      </c>
      <c r="AG995">
        <v>1991</v>
      </c>
      <c r="AH995">
        <v>1992</v>
      </c>
      <c r="AI995">
        <v>1993</v>
      </c>
      <c r="AJ995">
        <v>1994</v>
      </c>
      <c r="AK995">
        <v>1995</v>
      </c>
      <c r="AL995">
        <v>1996</v>
      </c>
      <c r="AM995">
        <v>1997</v>
      </c>
      <c r="AN995">
        <v>1998</v>
      </c>
      <c r="AO995">
        <v>1999</v>
      </c>
      <c r="AP995">
        <v>2000</v>
      </c>
      <c r="AQ995">
        <v>2001</v>
      </c>
      <c r="AR995">
        <v>2002</v>
      </c>
      <c r="AS995">
        <v>2003</v>
      </c>
      <c r="AT995">
        <v>2004</v>
      </c>
      <c r="AU995">
        <v>2005</v>
      </c>
      <c r="AV995">
        <v>2006</v>
      </c>
      <c r="AW995">
        <v>2007</v>
      </c>
      <c r="AX995">
        <v>2008</v>
      </c>
      <c r="AY995">
        <v>2009</v>
      </c>
      <c r="AZ995">
        <v>2010</v>
      </c>
      <c r="BA995">
        <v>2011</v>
      </c>
      <c r="BB995">
        <v>2012</v>
      </c>
      <c r="BC995">
        <v>2013</v>
      </c>
      <c r="BD995">
        <v>2014</v>
      </c>
      <c r="BE995">
        <v>2015</v>
      </c>
      <c r="BF995">
        <v>2016</v>
      </c>
      <c r="BG995">
        <v>2017</v>
      </c>
      <c r="BH995">
        <v>2018</v>
      </c>
      <c r="BI995">
        <v>2019</v>
      </c>
      <c r="BJ995">
        <v>2020</v>
      </c>
      <c r="BK995">
        <v>2021</v>
      </c>
      <c r="BL995">
        <v>2022</v>
      </c>
      <c r="BM995">
        <v>2023</v>
      </c>
    </row>
    <row r="996" spans="1:65" ht="15" customHeight="1" x14ac:dyDescent="0.25">
      <c r="A996" t="s">
        <v>1278</v>
      </c>
      <c r="C996" s="60"/>
      <c r="D996" t="s">
        <v>380</v>
      </c>
      <c r="E996" s="45" t="s">
        <v>381</v>
      </c>
      <c r="G996" s="45"/>
      <c r="H996" s="45"/>
      <c r="I996">
        <f t="shared" si="97"/>
        <v>1980</v>
      </c>
      <c r="J996">
        <f t="shared" si="102"/>
        <v>2013</v>
      </c>
      <c r="K996" s="2" t="str">
        <f t="shared" si="103"/>
        <v>-</v>
      </c>
      <c r="V996">
        <v>1980</v>
      </c>
      <c r="W996">
        <v>1981</v>
      </c>
      <c r="X996">
        <v>1982</v>
      </c>
      <c r="Y996">
        <v>1983</v>
      </c>
      <c r="Z996">
        <v>1984</v>
      </c>
      <c r="AA996">
        <v>1985</v>
      </c>
      <c r="AB996">
        <v>1986</v>
      </c>
      <c r="AC996">
        <v>1987</v>
      </c>
      <c r="AD996">
        <v>1988</v>
      </c>
      <c r="AE996">
        <v>1989</v>
      </c>
      <c r="AF996">
        <v>1990</v>
      </c>
      <c r="AG996">
        <v>1991</v>
      </c>
      <c r="AH996">
        <v>1992</v>
      </c>
      <c r="AI996">
        <v>1993</v>
      </c>
      <c r="AJ996">
        <v>1994</v>
      </c>
      <c r="AK996">
        <v>1995</v>
      </c>
      <c r="AL996">
        <v>1996</v>
      </c>
      <c r="AM996">
        <v>1997</v>
      </c>
      <c r="AN996">
        <v>1998</v>
      </c>
      <c r="AO996">
        <v>1999</v>
      </c>
      <c r="AP996">
        <v>2000</v>
      </c>
      <c r="AQ996">
        <v>2001</v>
      </c>
      <c r="AR996">
        <v>2002</v>
      </c>
      <c r="AS996">
        <v>2003</v>
      </c>
      <c r="AT996">
        <v>2004</v>
      </c>
      <c r="AU996">
        <v>2005</v>
      </c>
      <c r="AV996">
        <v>2006</v>
      </c>
      <c r="AW996">
        <v>2007</v>
      </c>
      <c r="AX996">
        <v>2008</v>
      </c>
      <c r="AY996">
        <v>2009</v>
      </c>
      <c r="AZ996">
        <v>2010</v>
      </c>
      <c r="BA996">
        <v>2011</v>
      </c>
      <c r="BB996">
        <v>2012</v>
      </c>
      <c r="BC996">
        <v>2013</v>
      </c>
    </row>
    <row r="997" spans="1:65" ht="15" customHeight="1" x14ac:dyDescent="0.25">
      <c r="A997" t="s">
        <v>1278</v>
      </c>
      <c r="C997" s="60"/>
      <c r="D997" t="s">
        <v>2605</v>
      </c>
      <c r="E997" s="45" t="s">
        <v>2606</v>
      </c>
      <c r="G997" s="45"/>
      <c r="H997" s="45"/>
      <c r="I997">
        <f>MIN(L997:BT997)</f>
        <v>1996</v>
      </c>
      <c r="J997">
        <f t="shared" si="102"/>
        <v>2023</v>
      </c>
      <c r="K997" s="2" t="str">
        <f t="shared" si="103"/>
        <v>-</v>
      </c>
      <c r="AL997">
        <v>1996</v>
      </c>
      <c r="AM997">
        <v>1997</v>
      </c>
      <c r="AN997">
        <v>1998</v>
      </c>
      <c r="AO997">
        <v>1999</v>
      </c>
      <c r="AP997">
        <v>2000</v>
      </c>
      <c r="AQ997">
        <v>2001</v>
      </c>
      <c r="AR997">
        <v>2002</v>
      </c>
      <c r="AS997">
        <v>2003</v>
      </c>
      <c r="AT997">
        <v>2004</v>
      </c>
      <c r="AU997">
        <v>2005</v>
      </c>
      <c r="AV997">
        <v>2006</v>
      </c>
      <c r="AW997">
        <v>2007</v>
      </c>
      <c r="AX997">
        <v>2008</v>
      </c>
      <c r="AY997">
        <v>2009</v>
      </c>
      <c r="AZ997">
        <v>2010</v>
      </c>
      <c r="BA997">
        <v>2011</v>
      </c>
      <c r="BB997">
        <v>2012</v>
      </c>
      <c r="BC997">
        <v>2013</v>
      </c>
      <c r="BD997">
        <v>2014</v>
      </c>
      <c r="BE997">
        <v>2015</v>
      </c>
      <c r="BF997">
        <v>2016</v>
      </c>
      <c r="BG997">
        <v>2017</v>
      </c>
      <c r="BH997">
        <v>2018</v>
      </c>
      <c r="BI997">
        <v>2019</v>
      </c>
      <c r="BJ997">
        <v>2020</v>
      </c>
      <c r="BK997">
        <v>2021</v>
      </c>
      <c r="BL997">
        <v>2022</v>
      </c>
      <c r="BM997">
        <v>2023</v>
      </c>
    </row>
    <row r="998" spans="1:65" ht="15" customHeight="1" x14ac:dyDescent="0.25">
      <c r="A998" t="s">
        <v>1278</v>
      </c>
      <c r="C998" s="60"/>
      <c r="D998" t="s">
        <v>411</v>
      </c>
      <c r="E998" s="45" t="s">
        <v>1068</v>
      </c>
      <c r="G998" s="45"/>
      <c r="H998" s="45"/>
      <c r="I998">
        <f t="shared" si="97"/>
        <v>1983</v>
      </c>
      <c r="J998">
        <f t="shared" si="102"/>
        <v>2023</v>
      </c>
      <c r="K998" s="2" t="str">
        <f t="shared" si="103"/>
        <v>-</v>
      </c>
      <c r="Y998">
        <v>1983</v>
      </c>
      <c r="Z998">
        <v>1984</v>
      </c>
      <c r="AA998">
        <v>1985</v>
      </c>
      <c r="AB998">
        <v>1986</v>
      </c>
      <c r="AC998">
        <v>1987</v>
      </c>
      <c r="AD998">
        <v>1988</v>
      </c>
      <c r="AE998">
        <v>1989</v>
      </c>
      <c r="AF998">
        <v>1990</v>
      </c>
      <c r="AG998">
        <v>1991</v>
      </c>
      <c r="AH998">
        <v>1992</v>
      </c>
      <c r="AI998">
        <v>1993</v>
      </c>
      <c r="AJ998">
        <v>1994</v>
      </c>
      <c r="AK998">
        <v>1995</v>
      </c>
      <c r="AL998">
        <v>1996</v>
      </c>
      <c r="AM998">
        <v>1997</v>
      </c>
      <c r="AN998">
        <v>1998</v>
      </c>
      <c r="AO998">
        <v>1999</v>
      </c>
      <c r="AP998">
        <v>2000</v>
      </c>
      <c r="AQ998">
        <v>2001</v>
      </c>
      <c r="AR998">
        <v>2002</v>
      </c>
      <c r="AS998">
        <v>2003</v>
      </c>
      <c r="AT998">
        <v>2004</v>
      </c>
      <c r="AU998">
        <v>2005</v>
      </c>
      <c r="AV998">
        <v>2006</v>
      </c>
      <c r="AW998">
        <v>2007</v>
      </c>
      <c r="AX998">
        <v>2008</v>
      </c>
      <c r="AY998">
        <v>2009</v>
      </c>
      <c r="AZ998">
        <v>2010</v>
      </c>
      <c r="BA998">
        <v>2011</v>
      </c>
      <c r="BB998">
        <v>2012</v>
      </c>
      <c r="BC998">
        <v>2013</v>
      </c>
      <c r="BD998">
        <v>2014</v>
      </c>
      <c r="BE998">
        <v>2015</v>
      </c>
      <c r="BF998">
        <v>2016</v>
      </c>
      <c r="BG998">
        <v>2017</v>
      </c>
      <c r="BH998">
        <v>2018</v>
      </c>
      <c r="BI998">
        <v>2019</v>
      </c>
      <c r="BJ998">
        <v>2020</v>
      </c>
      <c r="BK998" s="40">
        <v>2021</v>
      </c>
      <c r="BL998">
        <v>2022</v>
      </c>
      <c r="BM998">
        <v>2023</v>
      </c>
    </row>
    <row r="999" spans="1:65" ht="15" customHeight="1" x14ac:dyDescent="0.25">
      <c r="A999" t="s">
        <v>1278</v>
      </c>
      <c r="C999" s="60"/>
      <c r="D999" t="s">
        <v>2607</v>
      </c>
      <c r="E999" s="45" t="s">
        <v>2608</v>
      </c>
      <c r="G999" s="45"/>
      <c r="H999" s="45"/>
      <c r="I999">
        <f>MIN(L999:BT999)</f>
        <v>1999</v>
      </c>
      <c r="J999">
        <f t="shared" si="102"/>
        <v>2023</v>
      </c>
      <c r="K999" s="2" t="str">
        <f t="shared" si="103"/>
        <v>Yes</v>
      </c>
      <c r="L999">
        <f>MIN(O999:BW999)</f>
        <v>1999</v>
      </c>
      <c r="M999">
        <f>MAX(O999:BW999)</f>
        <v>2023</v>
      </c>
      <c r="N999" s="2" t="str">
        <f>IF(M999-L999+1-COUNTA(O913:BW913)=0, "-", "Yes")</f>
        <v>Yes</v>
      </c>
      <c r="O999">
        <f>MIN(R999:BZ999)</f>
        <v>1999</v>
      </c>
      <c r="P999">
        <f>MAX(R999:BZ999)</f>
        <v>2023</v>
      </c>
      <c r="Q999" s="2" t="str">
        <f>IF(P999-O999+1-COUNTA(R913:BZ913)=0, "-", "Yes")</f>
        <v>Yes</v>
      </c>
      <c r="R999">
        <f>MIN(U999:CC999)</f>
        <v>1999</v>
      </c>
      <c r="S999">
        <f>MAX(U999:CC999)</f>
        <v>2023</v>
      </c>
      <c r="T999" s="2" t="str">
        <f>IF(S999-R999+1-COUNTA(U913:CC913)=0, "-", "Yes")</f>
        <v>Yes</v>
      </c>
      <c r="U999">
        <f>MIN(X999:CF999)</f>
        <v>1999</v>
      </c>
      <c r="V999">
        <f>MAX(X999:CF999)</f>
        <v>2023</v>
      </c>
      <c r="W999" s="2" t="str">
        <f>IF(V999-U999+1-COUNTA(X913:CF913)=0, "-", "Yes")</f>
        <v>Yes</v>
      </c>
      <c r="X999">
        <f>MIN(AA999:CI999)</f>
        <v>1999</v>
      </c>
      <c r="Y999">
        <f>MAX(AA999:CI999)</f>
        <v>2023</v>
      </c>
      <c r="Z999" s="2" t="str">
        <f>IF(Y999-X999+1-COUNTA(AA913:CI913)=0, "-", "Yes")</f>
        <v>Yes</v>
      </c>
      <c r="AA999">
        <f>MIN(AD999:CL999)</f>
        <v>1999</v>
      </c>
      <c r="AO999">
        <v>1999</v>
      </c>
      <c r="AP999">
        <v>2000</v>
      </c>
      <c r="AQ999">
        <v>2001</v>
      </c>
      <c r="AR999">
        <v>2002</v>
      </c>
      <c r="AS999">
        <v>2003</v>
      </c>
      <c r="AT999">
        <v>2004</v>
      </c>
      <c r="AU999">
        <v>2005</v>
      </c>
      <c r="AV999">
        <v>2006</v>
      </c>
      <c r="AW999">
        <v>2007</v>
      </c>
      <c r="AX999">
        <v>2008</v>
      </c>
      <c r="AY999">
        <v>2009</v>
      </c>
      <c r="AZ999">
        <v>2010</v>
      </c>
      <c r="BA999">
        <v>2011</v>
      </c>
      <c r="BB999">
        <v>2012</v>
      </c>
      <c r="BC999">
        <v>2013</v>
      </c>
      <c r="BD999">
        <v>2014</v>
      </c>
      <c r="BE999">
        <v>2015</v>
      </c>
      <c r="BF999">
        <v>2016</v>
      </c>
      <c r="BG999">
        <v>2017</v>
      </c>
      <c r="BH999">
        <v>2018</v>
      </c>
      <c r="BI999">
        <v>2019</v>
      </c>
      <c r="BJ999">
        <v>2020</v>
      </c>
      <c r="BK999" s="40">
        <v>2021</v>
      </c>
      <c r="BL999">
        <v>2022</v>
      </c>
      <c r="BM999">
        <v>2023</v>
      </c>
    </row>
    <row r="1000" spans="1:65" ht="15" customHeight="1" x14ac:dyDescent="0.25">
      <c r="A1000" t="s">
        <v>1278</v>
      </c>
      <c r="C1000" s="60"/>
      <c r="D1000" t="s">
        <v>2609</v>
      </c>
      <c r="E1000" s="45" t="s">
        <v>2612</v>
      </c>
      <c r="G1000" s="45"/>
      <c r="H1000" s="45"/>
      <c r="I1000">
        <f>MIN(L1000:BT1000)</f>
        <v>1987</v>
      </c>
      <c r="J1000">
        <f t="shared" si="102"/>
        <v>2023</v>
      </c>
      <c r="K1000" s="2" t="str">
        <f t="shared" si="103"/>
        <v>-</v>
      </c>
      <c r="AC1000">
        <v>1987</v>
      </c>
      <c r="AD1000">
        <v>1988</v>
      </c>
      <c r="AE1000">
        <v>1989</v>
      </c>
      <c r="AF1000">
        <v>1990</v>
      </c>
      <c r="AG1000">
        <v>1991</v>
      </c>
      <c r="AH1000">
        <v>1992</v>
      </c>
      <c r="AI1000">
        <v>1993</v>
      </c>
      <c r="AJ1000">
        <v>1994</v>
      </c>
      <c r="AK1000">
        <v>1995</v>
      </c>
      <c r="AL1000">
        <v>1996</v>
      </c>
      <c r="AM1000">
        <v>1997</v>
      </c>
      <c r="AN1000">
        <v>1998</v>
      </c>
      <c r="AO1000">
        <v>1999</v>
      </c>
      <c r="AP1000">
        <v>2000</v>
      </c>
      <c r="AQ1000">
        <v>2001</v>
      </c>
      <c r="AR1000">
        <v>2002</v>
      </c>
      <c r="AS1000">
        <v>2003</v>
      </c>
      <c r="AT1000">
        <v>2004</v>
      </c>
      <c r="AU1000">
        <v>2005</v>
      </c>
      <c r="AV1000">
        <v>2006</v>
      </c>
      <c r="AW1000">
        <v>2007</v>
      </c>
      <c r="AX1000">
        <v>2008</v>
      </c>
      <c r="AY1000">
        <v>2009</v>
      </c>
      <c r="AZ1000">
        <v>2010</v>
      </c>
      <c r="BA1000">
        <v>2011</v>
      </c>
      <c r="BB1000">
        <v>2012</v>
      </c>
      <c r="BC1000">
        <v>2013</v>
      </c>
      <c r="BD1000">
        <v>2014</v>
      </c>
      <c r="BE1000">
        <v>2015</v>
      </c>
      <c r="BF1000">
        <v>2016</v>
      </c>
      <c r="BG1000">
        <v>2017</v>
      </c>
      <c r="BH1000">
        <v>2018</v>
      </c>
      <c r="BI1000">
        <v>2019</v>
      </c>
      <c r="BJ1000">
        <v>2020</v>
      </c>
      <c r="BK1000" s="40">
        <v>2021</v>
      </c>
      <c r="BL1000">
        <v>2022</v>
      </c>
      <c r="BM1000">
        <v>2023</v>
      </c>
    </row>
    <row r="1001" spans="1:65" ht="15" customHeight="1" x14ac:dyDescent="0.25">
      <c r="A1001" t="s">
        <v>1278</v>
      </c>
      <c r="C1001" s="60"/>
      <c r="D1001" t="s">
        <v>2610</v>
      </c>
      <c r="E1001" s="45" t="s">
        <v>2611</v>
      </c>
      <c r="G1001" s="45"/>
      <c r="H1001" s="45"/>
      <c r="I1001">
        <f>MIN(L1001:BT1001)</f>
        <v>1994</v>
      </c>
      <c r="J1001">
        <f t="shared" si="102"/>
        <v>2023</v>
      </c>
      <c r="K1001" s="2" t="str">
        <f t="shared" si="103"/>
        <v>-</v>
      </c>
      <c r="AJ1001">
        <v>1994</v>
      </c>
      <c r="AK1001">
        <v>1995</v>
      </c>
      <c r="AL1001">
        <v>1996</v>
      </c>
      <c r="AM1001">
        <v>1997</v>
      </c>
      <c r="AN1001">
        <v>1998</v>
      </c>
      <c r="AO1001">
        <v>1999</v>
      </c>
      <c r="AP1001">
        <v>2000</v>
      </c>
      <c r="AQ1001">
        <v>2001</v>
      </c>
      <c r="AR1001">
        <v>2002</v>
      </c>
      <c r="AS1001">
        <v>2003</v>
      </c>
      <c r="AT1001">
        <v>2004</v>
      </c>
      <c r="AU1001">
        <v>2005</v>
      </c>
      <c r="AV1001">
        <v>2006</v>
      </c>
      <c r="AW1001">
        <v>2007</v>
      </c>
      <c r="AX1001">
        <v>2008</v>
      </c>
      <c r="AY1001">
        <v>2009</v>
      </c>
      <c r="AZ1001">
        <v>2010</v>
      </c>
      <c r="BA1001">
        <v>2011</v>
      </c>
      <c r="BB1001">
        <v>2012</v>
      </c>
      <c r="BC1001">
        <v>2013</v>
      </c>
      <c r="BD1001">
        <v>2014</v>
      </c>
      <c r="BE1001">
        <v>2015</v>
      </c>
      <c r="BF1001">
        <v>2016</v>
      </c>
      <c r="BG1001">
        <v>2017</v>
      </c>
      <c r="BH1001">
        <v>2018</v>
      </c>
      <c r="BI1001">
        <v>2019</v>
      </c>
      <c r="BJ1001">
        <v>2020</v>
      </c>
      <c r="BK1001" s="40">
        <v>2021</v>
      </c>
      <c r="BL1001">
        <v>2022</v>
      </c>
      <c r="BM1001">
        <v>2023</v>
      </c>
    </row>
    <row r="1002" spans="1:65" ht="15" customHeight="1" x14ac:dyDescent="0.25">
      <c r="A1002" t="s">
        <v>1278</v>
      </c>
      <c r="C1002" s="60"/>
      <c r="D1002" t="s">
        <v>382</v>
      </c>
      <c r="E1002" s="45" t="s">
        <v>383</v>
      </c>
      <c r="G1002" s="45"/>
      <c r="H1002" s="45"/>
      <c r="I1002">
        <f t="shared" si="97"/>
        <v>1980</v>
      </c>
      <c r="J1002">
        <f t="shared" si="102"/>
        <v>2023</v>
      </c>
      <c r="K1002" s="2" t="str">
        <f t="shared" si="103"/>
        <v>-</v>
      </c>
      <c r="V1002">
        <v>1980</v>
      </c>
      <c r="W1002">
        <v>1981</v>
      </c>
      <c r="X1002">
        <v>1982</v>
      </c>
      <c r="Y1002">
        <v>1983</v>
      </c>
      <c r="Z1002">
        <v>1984</v>
      </c>
      <c r="AA1002">
        <v>1985</v>
      </c>
      <c r="AB1002">
        <v>1986</v>
      </c>
      <c r="AC1002">
        <v>1987</v>
      </c>
      <c r="AD1002">
        <v>1988</v>
      </c>
      <c r="AE1002">
        <v>1989</v>
      </c>
      <c r="AF1002">
        <v>1990</v>
      </c>
      <c r="AG1002">
        <v>1991</v>
      </c>
      <c r="AH1002">
        <v>1992</v>
      </c>
      <c r="AI1002">
        <v>1993</v>
      </c>
      <c r="AJ1002">
        <v>1994</v>
      </c>
      <c r="AK1002">
        <v>1995</v>
      </c>
      <c r="AL1002">
        <v>1996</v>
      </c>
      <c r="AM1002">
        <v>1997</v>
      </c>
      <c r="AN1002">
        <v>1998</v>
      </c>
      <c r="AO1002">
        <v>1999</v>
      </c>
      <c r="AP1002">
        <v>2000</v>
      </c>
      <c r="AQ1002">
        <v>2001</v>
      </c>
      <c r="AR1002">
        <v>2002</v>
      </c>
      <c r="AS1002">
        <v>2003</v>
      </c>
      <c r="AT1002">
        <v>2004</v>
      </c>
      <c r="AU1002">
        <v>2005</v>
      </c>
      <c r="AV1002">
        <v>2006</v>
      </c>
      <c r="AW1002">
        <v>2007</v>
      </c>
      <c r="AX1002">
        <v>2008</v>
      </c>
      <c r="AY1002">
        <v>2009</v>
      </c>
      <c r="AZ1002">
        <v>2010</v>
      </c>
      <c r="BA1002">
        <v>2011</v>
      </c>
      <c r="BB1002">
        <v>2012</v>
      </c>
      <c r="BC1002">
        <v>2013</v>
      </c>
      <c r="BD1002">
        <v>2014</v>
      </c>
      <c r="BE1002">
        <v>2015</v>
      </c>
      <c r="BF1002">
        <v>2016</v>
      </c>
      <c r="BG1002">
        <v>2017</v>
      </c>
      <c r="BH1002">
        <v>2018</v>
      </c>
      <c r="BI1002">
        <v>2019</v>
      </c>
      <c r="BJ1002">
        <v>2020</v>
      </c>
      <c r="BK1002" s="40">
        <v>2021</v>
      </c>
      <c r="BL1002">
        <v>2022</v>
      </c>
      <c r="BM1002">
        <v>2023</v>
      </c>
    </row>
    <row r="1003" spans="1:65" ht="15" customHeight="1" x14ac:dyDescent="0.25">
      <c r="A1003" t="s">
        <v>1278</v>
      </c>
      <c r="C1003" s="60"/>
      <c r="D1003" t="s">
        <v>384</v>
      </c>
      <c r="E1003" s="45" t="s">
        <v>412</v>
      </c>
      <c r="G1003" s="45"/>
      <c r="H1003" s="45"/>
      <c r="I1003">
        <f t="shared" si="97"/>
        <v>1983</v>
      </c>
      <c r="J1003">
        <f t="shared" si="102"/>
        <v>2023</v>
      </c>
      <c r="K1003" s="2" t="str">
        <f t="shared" si="103"/>
        <v>-</v>
      </c>
      <c r="Y1003">
        <v>1983</v>
      </c>
      <c r="Z1003">
        <v>1984</v>
      </c>
      <c r="AA1003">
        <v>1985</v>
      </c>
      <c r="AB1003">
        <v>1986</v>
      </c>
      <c r="AC1003">
        <v>1987</v>
      </c>
      <c r="AD1003">
        <v>1988</v>
      </c>
      <c r="AE1003">
        <v>1989</v>
      </c>
      <c r="AF1003">
        <v>1990</v>
      </c>
      <c r="AG1003">
        <v>1991</v>
      </c>
      <c r="AH1003">
        <v>1992</v>
      </c>
      <c r="AI1003">
        <v>1993</v>
      </c>
      <c r="AJ1003">
        <v>1994</v>
      </c>
      <c r="AK1003">
        <v>1995</v>
      </c>
      <c r="AL1003">
        <v>1996</v>
      </c>
      <c r="AM1003">
        <v>1997</v>
      </c>
      <c r="AN1003">
        <v>1998</v>
      </c>
      <c r="AO1003">
        <v>1999</v>
      </c>
      <c r="AP1003">
        <v>2000</v>
      </c>
      <c r="AQ1003">
        <v>2001</v>
      </c>
      <c r="AR1003">
        <v>2002</v>
      </c>
      <c r="AS1003">
        <v>2003</v>
      </c>
      <c r="AT1003">
        <v>2004</v>
      </c>
      <c r="AU1003">
        <v>2005</v>
      </c>
      <c r="AV1003">
        <v>2006</v>
      </c>
      <c r="AW1003">
        <v>2007</v>
      </c>
      <c r="AX1003">
        <v>2008</v>
      </c>
      <c r="AY1003">
        <v>2009</v>
      </c>
      <c r="AZ1003">
        <v>2010</v>
      </c>
      <c r="BA1003">
        <v>2011</v>
      </c>
      <c r="BB1003">
        <v>2012</v>
      </c>
      <c r="BC1003">
        <v>2013</v>
      </c>
      <c r="BD1003">
        <v>2014</v>
      </c>
      <c r="BE1003">
        <v>2015</v>
      </c>
      <c r="BF1003">
        <v>2016</v>
      </c>
      <c r="BG1003">
        <v>2017</v>
      </c>
      <c r="BH1003">
        <v>2018</v>
      </c>
      <c r="BI1003">
        <v>2019</v>
      </c>
      <c r="BJ1003">
        <v>2020</v>
      </c>
      <c r="BK1003" s="40">
        <v>2021</v>
      </c>
      <c r="BL1003">
        <v>2022</v>
      </c>
      <c r="BM1003">
        <v>2023</v>
      </c>
    </row>
    <row r="1004" spans="1:65" ht="15" customHeight="1" x14ac:dyDescent="0.25">
      <c r="A1004" t="s">
        <v>1278</v>
      </c>
      <c r="C1004" s="60"/>
      <c r="D1004" t="s">
        <v>2613</v>
      </c>
      <c r="E1004" s="45" t="s">
        <v>2614</v>
      </c>
      <c r="G1004" s="45"/>
      <c r="H1004" s="45"/>
      <c r="I1004">
        <f>MIN(L1004:BT1004)</f>
        <v>1994</v>
      </c>
      <c r="J1004">
        <f t="shared" si="102"/>
        <v>2023</v>
      </c>
      <c r="K1004" s="2" t="str">
        <f t="shared" si="103"/>
        <v>-</v>
      </c>
      <c r="AJ1004" s="40">
        <v>1994</v>
      </c>
      <c r="AK1004" s="40">
        <v>1995</v>
      </c>
      <c r="AL1004" s="40">
        <v>1996</v>
      </c>
      <c r="AM1004" s="40">
        <v>1997</v>
      </c>
      <c r="AN1004" s="40">
        <v>1998</v>
      </c>
      <c r="AO1004" s="40">
        <v>1999</v>
      </c>
      <c r="AP1004" s="40">
        <v>2000</v>
      </c>
      <c r="AQ1004" s="40">
        <v>2001</v>
      </c>
      <c r="AR1004" s="40">
        <v>2002</v>
      </c>
      <c r="AS1004" s="40">
        <v>2003</v>
      </c>
      <c r="AT1004" s="40">
        <v>2004</v>
      </c>
      <c r="AU1004" s="40">
        <v>2005</v>
      </c>
      <c r="AV1004" s="40">
        <v>2006</v>
      </c>
      <c r="AW1004" s="40">
        <v>2007</v>
      </c>
      <c r="AX1004" s="40">
        <v>2008</v>
      </c>
      <c r="AY1004" s="40">
        <v>2009</v>
      </c>
      <c r="AZ1004" s="40">
        <v>2010</v>
      </c>
      <c r="BA1004" s="40">
        <v>2011</v>
      </c>
      <c r="BB1004" s="40">
        <v>2012</v>
      </c>
      <c r="BC1004" s="40">
        <v>2013</v>
      </c>
      <c r="BD1004" s="40">
        <v>2014</v>
      </c>
      <c r="BE1004" s="40">
        <v>2015</v>
      </c>
      <c r="BF1004" s="40">
        <v>2016</v>
      </c>
      <c r="BG1004" s="40">
        <v>2017</v>
      </c>
      <c r="BH1004">
        <v>2018</v>
      </c>
      <c r="BI1004" s="40">
        <v>2019</v>
      </c>
      <c r="BJ1004">
        <v>2020</v>
      </c>
      <c r="BK1004" s="40">
        <v>2021</v>
      </c>
      <c r="BL1004">
        <v>2022</v>
      </c>
      <c r="BM1004">
        <v>2023</v>
      </c>
    </row>
    <row r="1005" spans="1:65" ht="15" customHeight="1" x14ac:dyDescent="0.25">
      <c r="A1005" t="s">
        <v>1278</v>
      </c>
      <c r="C1005" s="60"/>
      <c r="D1005" t="s">
        <v>820</v>
      </c>
      <c r="E1005" s="47" t="s">
        <v>821</v>
      </c>
      <c r="G1005" s="45"/>
      <c r="H1005" s="45"/>
      <c r="I1005">
        <f>MIN(L1005:BT1005)</f>
        <v>1994</v>
      </c>
      <c r="J1005">
        <f t="shared" si="102"/>
        <v>2023</v>
      </c>
      <c r="K1005" s="2" t="str">
        <f t="shared" si="103"/>
        <v>-</v>
      </c>
      <c r="AJ1005" s="40">
        <v>1994</v>
      </c>
      <c r="AK1005" s="40">
        <v>1995</v>
      </c>
      <c r="AL1005" s="40">
        <v>1996</v>
      </c>
      <c r="AM1005" s="40">
        <v>1997</v>
      </c>
      <c r="AN1005" s="40">
        <v>1998</v>
      </c>
      <c r="AO1005" s="40">
        <v>1999</v>
      </c>
      <c r="AP1005" s="40">
        <v>2000</v>
      </c>
      <c r="AQ1005" s="40">
        <v>2001</v>
      </c>
      <c r="AR1005" s="40">
        <v>2002</v>
      </c>
      <c r="AS1005" s="40">
        <v>2003</v>
      </c>
      <c r="AT1005" s="40">
        <v>2004</v>
      </c>
      <c r="AU1005" s="40">
        <v>2005</v>
      </c>
      <c r="AV1005" s="40">
        <v>2006</v>
      </c>
      <c r="AW1005" s="40">
        <v>2007</v>
      </c>
      <c r="AX1005" s="40">
        <v>2008</v>
      </c>
      <c r="AY1005" s="40">
        <v>2009</v>
      </c>
      <c r="AZ1005" s="40">
        <v>2010</v>
      </c>
      <c r="BA1005" s="40">
        <v>2011</v>
      </c>
      <c r="BB1005" s="40">
        <v>2012</v>
      </c>
      <c r="BC1005" s="40">
        <v>2013</v>
      </c>
      <c r="BD1005" s="40">
        <v>2014</v>
      </c>
      <c r="BE1005" s="40">
        <v>2015</v>
      </c>
      <c r="BF1005" s="40">
        <v>2016</v>
      </c>
      <c r="BG1005" s="40">
        <v>2017</v>
      </c>
      <c r="BH1005">
        <v>2018</v>
      </c>
      <c r="BI1005" s="40">
        <v>2019</v>
      </c>
      <c r="BJ1005">
        <v>2020</v>
      </c>
      <c r="BK1005" s="40">
        <v>2021</v>
      </c>
      <c r="BL1005">
        <v>2022</v>
      </c>
      <c r="BM1005">
        <v>2023</v>
      </c>
    </row>
    <row r="1006" spans="1:65" ht="15" customHeight="1" x14ac:dyDescent="0.25">
      <c r="A1006" t="s">
        <v>1278</v>
      </c>
      <c r="C1006" s="60"/>
      <c r="D1006" t="s">
        <v>822</v>
      </c>
      <c r="E1006" s="45" t="s">
        <v>2615</v>
      </c>
      <c r="G1006" s="45"/>
      <c r="H1006" s="45"/>
      <c r="I1006">
        <f>MIN(L1006:BT1006)</f>
        <v>1984</v>
      </c>
      <c r="J1006">
        <f t="shared" si="102"/>
        <v>2023</v>
      </c>
      <c r="K1006" s="2" t="str">
        <f t="shared" si="103"/>
        <v>-</v>
      </c>
      <c r="Z1006" s="40">
        <v>1984</v>
      </c>
      <c r="AA1006" s="40">
        <v>1985</v>
      </c>
      <c r="AB1006" s="40">
        <v>1986</v>
      </c>
      <c r="AC1006" s="40">
        <v>1987</v>
      </c>
      <c r="AD1006" s="40">
        <v>1988</v>
      </c>
      <c r="AE1006" s="40">
        <v>1989</v>
      </c>
      <c r="AF1006" s="40">
        <v>1990</v>
      </c>
      <c r="AG1006" s="40">
        <v>1991</v>
      </c>
      <c r="AH1006" s="40">
        <v>1992</v>
      </c>
      <c r="AI1006" s="40">
        <v>1993</v>
      </c>
      <c r="AJ1006" s="40">
        <v>1994</v>
      </c>
      <c r="AK1006" s="40">
        <v>1995</v>
      </c>
      <c r="AL1006" s="40">
        <v>1996</v>
      </c>
      <c r="AM1006" s="40">
        <v>1997</v>
      </c>
      <c r="AN1006" s="40">
        <v>1998</v>
      </c>
      <c r="AO1006" s="40">
        <v>1999</v>
      </c>
      <c r="AP1006" s="40">
        <v>2000</v>
      </c>
      <c r="AQ1006" s="40">
        <v>2001</v>
      </c>
      <c r="AR1006" s="40">
        <v>2002</v>
      </c>
      <c r="AS1006" s="40">
        <v>2003</v>
      </c>
      <c r="AT1006" s="40">
        <v>2004</v>
      </c>
      <c r="AU1006" s="40">
        <v>2005</v>
      </c>
      <c r="AV1006" s="40">
        <v>2006</v>
      </c>
      <c r="AW1006" s="40">
        <v>2007</v>
      </c>
      <c r="AX1006" s="40">
        <v>2008</v>
      </c>
      <c r="AY1006" s="40">
        <v>2009</v>
      </c>
      <c r="AZ1006" s="40">
        <v>2010</v>
      </c>
      <c r="BA1006" s="40">
        <v>2011</v>
      </c>
      <c r="BB1006" s="40">
        <v>2012</v>
      </c>
      <c r="BC1006" s="40">
        <v>2013</v>
      </c>
      <c r="BD1006" s="40">
        <v>2014</v>
      </c>
      <c r="BE1006" s="40">
        <v>2015</v>
      </c>
      <c r="BF1006" s="40">
        <v>2016</v>
      </c>
      <c r="BG1006" s="40">
        <v>2017</v>
      </c>
      <c r="BH1006">
        <v>2018</v>
      </c>
      <c r="BI1006" s="40">
        <v>2019</v>
      </c>
      <c r="BJ1006">
        <v>2020</v>
      </c>
      <c r="BK1006" s="40">
        <v>2021</v>
      </c>
      <c r="BL1006">
        <v>2022</v>
      </c>
      <c r="BM1006">
        <v>2023</v>
      </c>
    </row>
    <row r="1007" spans="1:65" ht="15" customHeight="1" x14ac:dyDescent="0.25">
      <c r="A1007" t="s">
        <v>1278</v>
      </c>
      <c r="C1007" s="60"/>
      <c r="D1007" t="s">
        <v>823</v>
      </c>
      <c r="E1007" s="45" t="s">
        <v>2616</v>
      </c>
      <c r="G1007" s="45"/>
      <c r="H1007" s="45"/>
      <c r="I1007">
        <f>MIN(L1007:BT1007)</f>
        <v>1984</v>
      </c>
      <c r="J1007">
        <f t="shared" si="102"/>
        <v>2023</v>
      </c>
      <c r="K1007" s="2" t="str">
        <f t="shared" si="103"/>
        <v>-</v>
      </c>
      <c r="Z1007" s="40">
        <v>1984</v>
      </c>
      <c r="AA1007" s="40">
        <v>1985</v>
      </c>
      <c r="AB1007" s="40">
        <v>1986</v>
      </c>
      <c r="AC1007" s="40">
        <v>1987</v>
      </c>
      <c r="AD1007" s="40">
        <v>1988</v>
      </c>
      <c r="AE1007" s="40">
        <v>1989</v>
      </c>
      <c r="AF1007" s="40">
        <v>1990</v>
      </c>
      <c r="AG1007" s="40">
        <v>1991</v>
      </c>
      <c r="AH1007" s="40">
        <v>1992</v>
      </c>
      <c r="AI1007" s="40">
        <v>1993</v>
      </c>
      <c r="AJ1007" s="40">
        <v>1994</v>
      </c>
      <c r="AK1007" s="40">
        <v>1995</v>
      </c>
      <c r="AL1007" s="40">
        <v>1996</v>
      </c>
      <c r="AM1007" s="40">
        <v>1997</v>
      </c>
      <c r="AN1007" s="40">
        <v>1998</v>
      </c>
      <c r="AO1007" s="40">
        <v>1999</v>
      </c>
      <c r="AP1007" s="40">
        <v>2000</v>
      </c>
      <c r="AQ1007" s="40">
        <v>2001</v>
      </c>
      <c r="AR1007" s="40">
        <v>2002</v>
      </c>
      <c r="AS1007" s="40">
        <v>2003</v>
      </c>
      <c r="AT1007" s="40">
        <v>2004</v>
      </c>
      <c r="AU1007" s="40">
        <v>2005</v>
      </c>
      <c r="AV1007" s="40">
        <v>2006</v>
      </c>
      <c r="AW1007" s="40">
        <v>2007</v>
      </c>
      <c r="AX1007" s="40">
        <v>2008</v>
      </c>
      <c r="AY1007" s="40">
        <v>2009</v>
      </c>
      <c r="AZ1007" s="40">
        <v>2010</v>
      </c>
      <c r="BA1007" s="40">
        <v>2011</v>
      </c>
      <c r="BB1007" s="40">
        <v>2012</v>
      </c>
      <c r="BC1007" s="40">
        <v>2013</v>
      </c>
      <c r="BD1007" s="40">
        <v>2014</v>
      </c>
      <c r="BE1007" s="40">
        <v>2015</v>
      </c>
      <c r="BF1007" s="40">
        <v>2016</v>
      </c>
      <c r="BG1007" s="40">
        <v>2017</v>
      </c>
      <c r="BH1007">
        <v>2018</v>
      </c>
      <c r="BI1007" s="40">
        <v>2019</v>
      </c>
      <c r="BJ1007">
        <v>2020</v>
      </c>
      <c r="BK1007" s="40">
        <v>2021</v>
      </c>
      <c r="BL1007">
        <v>2022</v>
      </c>
      <c r="BM1007">
        <v>2023</v>
      </c>
    </row>
    <row r="1008" spans="1:65" ht="15" customHeight="1" x14ac:dyDescent="0.25">
      <c r="A1008" t="s">
        <v>1278</v>
      </c>
      <c r="C1008" s="60"/>
      <c r="D1008" t="s">
        <v>413</v>
      </c>
      <c r="E1008" s="45" t="s">
        <v>1069</v>
      </c>
      <c r="G1008" s="45"/>
      <c r="H1008" s="45"/>
      <c r="I1008">
        <f t="shared" si="97"/>
        <v>1984</v>
      </c>
      <c r="J1008">
        <f t="shared" si="102"/>
        <v>2023</v>
      </c>
      <c r="K1008" s="2" t="str">
        <f t="shared" si="103"/>
        <v>-</v>
      </c>
      <c r="Z1008">
        <v>1984</v>
      </c>
      <c r="AA1008">
        <v>1985</v>
      </c>
      <c r="AB1008">
        <v>1986</v>
      </c>
      <c r="AC1008">
        <v>1987</v>
      </c>
      <c r="AD1008">
        <v>1988</v>
      </c>
      <c r="AE1008">
        <v>1989</v>
      </c>
      <c r="AF1008">
        <v>1990</v>
      </c>
      <c r="AG1008">
        <v>1991</v>
      </c>
      <c r="AH1008">
        <v>1992</v>
      </c>
      <c r="AI1008">
        <v>1993</v>
      </c>
      <c r="AJ1008">
        <v>1994</v>
      </c>
      <c r="AK1008">
        <v>1995</v>
      </c>
      <c r="AL1008">
        <v>1996</v>
      </c>
      <c r="AM1008">
        <v>1997</v>
      </c>
      <c r="AN1008">
        <v>1998</v>
      </c>
      <c r="AO1008">
        <v>1999</v>
      </c>
      <c r="AP1008">
        <v>2000</v>
      </c>
      <c r="AQ1008">
        <v>2001</v>
      </c>
      <c r="AR1008">
        <v>2002</v>
      </c>
      <c r="AS1008">
        <v>2003</v>
      </c>
      <c r="AT1008">
        <v>2004</v>
      </c>
      <c r="AU1008">
        <v>2005</v>
      </c>
      <c r="AV1008">
        <v>2006</v>
      </c>
      <c r="AW1008">
        <v>2007</v>
      </c>
      <c r="AX1008">
        <v>2008</v>
      </c>
      <c r="AY1008">
        <v>2009</v>
      </c>
      <c r="AZ1008">
        <v>2010</v>
      </c>
      <c r="BA1008">
        <v>2011</v>
      </c>
      <c r="BB1008">
        <v>2012</v>
      </c>
      <c r="BC1008">
        <v>2013</v>
      </c>
      <c r="BD1008">
        <v>2014</v>
      </c>
      <c r="BE1008">
        <v>2015</v>
      </c>
      <c r="BF1008">
        <v>2016</v>
      </c>
      <c r="BG1008">
        <v>2017</v>
      </c>
      <c r="BH1008">
        <v>2018</v>
      </c>
      <c r="BI1008">
        <v>2019</v>
      </c>
      <c r="BJ1008">
        <v>2020</v>
      </c>
      <c r="BK1008" s="40">
        <v>2021</v>
      </c>
      <c r="BL1008">
        <v>2022</v>
      </c>
      <c r="BM1008">
        <v>2023</v>
      </c>
    </row>
    <row r="1009" spans="1:65" ht="15" customHeight="1" x14ac:dyDescent="0.25">
      <c r="A1009" t="s">
        <v>1278</v>
      </c>
      <c r="C1009" s="60"/>
      <c r="D1009" t="s">
        <v>2617</v>
      </c>
      <c r="E1009" s="45" t="s">
        <v>827</v>
      </c>
      <c r="G1009" s="45"/>
      <c r="H1009" s="45"/>
      <c r="I1009">
        <f>MIN(L1009:BT1009)</f>
        <v>1987</v>
      </c>
      <c r="J1009">
        <f t="shared" si="102"/>
        <v>2023</v>
      </c>
      <c r="K1009" s="2" t="str">
        <f t="shared" si="103"/>
        <v>-</v>
      </c>
      <c r="AC1009" s="40">
        <v>1987</v>
      </c>
      <c r="AD1009" s="40">
        <v>1988</v>
      </c>
      <c r="AE1009" s="40">
        <v>1989</v>
      </c>
      <c r="AF1009" s="40">
        <v>1990</v>
      </c>
      <c r="AG1009" s="40">
        <v>1991</v>
      </c>
      <c r="AH1009" s="40">
        <v>1992</v>
      </c>
      <c r="AI1009" s="40">
        <v>1993</v>
      </c>
      <c r="AJ1009" s="40">
        <v>1994</v>
      </c>
      <c r="AK1009" s="40">
        <v>1995</v>
      </c>
      <c r="AL1009" s="40">
        <v>1996</v>
      </c>
      <c r="AM1009" s="40">
        <v>1997</v>
      </c>
      <c r="AN1009" s="40">
        <v>1998</v>
      </c>
      <c r="AO1009" s="40">
        <v>1999</v>
      </c>
      <c r="AP1009" s="40">
        <v>2000</v>
      </c>
      <c r="AQ1009" s="40">
        <v>2001</v>
      </c>
      <c r="AR1009" s="40">
        <v>2002</v>
      </c>
      <c r="AS1009" s="40">
        <v>2003</v>
      </c>
      <c r="AT1009" s="40">
        <v>2004</v>
      </c>
      <c r="AU1009" s="40">
        <v>2005</v>
      </c>
      <c r="AV1009" s="40">
        <v>2006</v>
      </c>
      <c r="AW1009" s="40">
        <v>2007</v>
      </c>
      <c r="AX1009" s="40">
        <v>2008</v>
      </c>
      <c r="AY1009" s="40">
        <v>2009</v>
      </c>
      <c r="AZ1009" s="40">
        <v>2010</v>
      </c>
      <c r="BA1009" s="40">
        <v>2011</v>
      </c>
      <c r="BB1009" s="40">
        <v>2012</v>
      </c>
      <c r="BC1009" s="40">
        <v>2013</v>
      </c>
      <c r="BD1009" s="40">
        <v>2014</v>
      </c>
      <c r="BE1009" s="40">
        <v>2015</v>
      </c>
      <c r="BF1009" s="40">
        <v>2016</v>
      </c>
      <c r="BG1009" s="40">
        <v>2017</v>
      </c>
      <c r="BH1009">
        <v>2018</v>
      </c>
      <c r="BI1009" s="40">
        <v>2019</v>
      </c>
      <c r="BJ1009">
        <v>2020</v>
      </c>
      <c r="BK1009" s="40">
        <v>2021</v>
      </c>
      <c r="BL1009">
        <v>2022</v>
      </c>
      <c r="BM1009">
        <v>2023</v>
      </c>
    </row>
    <row r="1010" spans="1:65" ht="15" customHeight="1" x14ac:dyDescent="0.25">
      <c r="A1010" t="s">
        <v>1278</v>
      </c>
      <c r="C1010" s="60"/>
      <c r="D1010" t="s">
        <v>385</v>
      </c>
      <c r="E1010" s="45" t="s">
        <v>386</v>
      </c>
      <c r="G1010" s="45"/>
      <c r="H1010" s="45"/>
      <c r="I1010">
        <f t="shared" si="97"/>
        <v>1980</v>
      </c>
      <c r="J1010">
        <f t="shared" si="102"/>
        <v>2013</v>
      </c>
      <c r="K1010" s="2" t="str">
        <f t="shared" si="103"/>
        <v>-</v>
      </c>
      <c r="V1010">
        <v>1980</v>
      </c>
      <c r="W1010">
        <v>1981</v>
      </c>
      <c r="X1010">
        <v>1982</v>
      </c>
      <c r="Y1010">
        <v>1983</v>
      </c>
      <c r="Z1010">
        <v>1984</v>
      </c>
      <c r="AA1010">
        <v>1985</v>
      </c>
      <c r="AB1010">
        <v>1986</v>
      </c>
      <c r="AC1010">
        <v>1987</v>
      </c>
      <c r="AD1010">
        <v>1988</v>
      </c>
      <c r="AE1010">
        <v>1989</v>
      </c>
      <c r="AF1010">
        <v>1990</v>
      </c>
      <c r="AG1010">
        <v>1991</v>
      </c>
      <c r="AH1010">
        <v>1992</v>
      </c>
      <c r="AI1010">
        <v>1993</v>
      </c>
      <c r="AJ1010">
        <v>1994</v>
      </c>
      <c r="AK1010">
        <v>1995</v>
      </c>
      <c r="AL1010">
        <v>1996</v>
      </c>
      <c r="AM1010">
        <v>1997</v>
      </c>
      <c r="AN1010">
        <v>1998</v>
      </c>
      <c r="AO1010">
        <v>1999</v>
      </c>
      <c r="AP1010">
        <v>2000</v>
      </c>
      <c r="AQ1010">
        <v>2001</v>
      </c>
      <c r="AR1010">
        <v>2002</v>
      </c>
      <c r="AS1010">
        <v>2003</v>
      </c>
      <c r="AT1010">
        <v>2004</v>
      </c>
      <c r="AU1010">
        <v>2005</v>
      </c>
      <c r="AV1010">
        <v>2006</v>
      </c>
      <c r="AW1010">
        <v>2007</v>
      </c>
      <c r="AX1010">
        <v>2008</v>
      </c>
      <c r="AY1010">
        <v>2009</v>
      </c>
      <c r="AZ1010">
        <v>2010</v>
      </c>
      <c r="BA1010">
        <v>2011</v>
      </c>
      <c r="BB1010">
        <v>2012</v>
      </c>
      <c r="BC1010">
        <v>2013</v>
      </c>
    </row>
    <row r="1011" spans="1:65" ht="15" customHeight="1" x14ac:dyDescent="0.25">
      <c r="A1011" t="s">
        <v>1278</v>
      </c>
      <c r="C1011" s="60"/>
      <c r="D1011" t="s">
        <v>1070</v>
      </c>
      <c r="E1011" s="45" t="s">
        <v>386</v>
      </c>
      <c r="G1011" s="45"/>
      <c r="H1011" s="45"/>
      <c r="I1011">
        <f t="shared" si="97"/>
        <v>1987</v>
      </c>
      <c r="J1011">
        <f t="shared" si="102"/>
        <v>2023</v>
      </c>
      <c r="K1011" s="2" t="str">
        <f t="shared" si="103"/>
        <v>-</v>
      </c>
      <c r="AC1011">
        <v>1987</v>
      </c>
      <c r="AD1011">
        <v>1988</v>
      </c>
      <c r="AE1011">
        <v>1989</v>
      </c>
      <c r="AF1011">
        <v>1990</v>
      </c>
      <c r="AG1011">
        <v>1991</v>
      </c>
      <c r="AH1011">
        <v>1992</v>
      </c>
      <c r="AI1011">
        <v>1993</v>
      </c>
      <c r="AJ1011">
        <v>1994</v>
      </c>
      <c r="AK1011">
        <v>1995</v>
      </c>
      <c r="AL1011">
        <v>1996</v>
      </c>
      <c r="AM1011">
        <v>1997</v>
      </c>
      <c r="AN1011">
        <v>1998</v>
      </c>
      <c r="AO1011">
        <v>1999</v>
      </c>
      <c r="AP1011">
        <v>2000</v>
      </c>
      <c r="AQ1011">
        <v>2001</v>
      </c>
      <c r="AR1011">
        <v>2002</v>
      </c>
      <c r="AS1011">
        <v>2003</v>
      </c>
      <c r="AT1011">
        <v>2004</v>
      </c>
      <c r="AU1011">
        <v>2005</v>
      </c>
      <c r="AV1011">
        <v>2006</v>
      </c>
      <c r="AW1011">
        <v>2007</v>
      </c>
      <c r="AX1011">
        <v>2008</v>
      </c>
      <c r="AY1011">
        <v>2009</v>
      </c>
      <c r="AZ1011">
        <v>2010</v>
      </c>
      <c r="BA1011">
        <v>2011</v>
      </c>
      <c r="BB1011">
        <v>2012</v>
      </c>
      <c r="BC1011">
        <v>2013</v>
      </c>
      <c r="BD1011">
        <v>2014</v>
      </c>
      <c r="BE1011">
        <v>2015</v>
      </c>
      <c r="BF1011">
        <v>2016</v>
      </c>
      <c r="BG1011">
        <v>2017</v>
      </c>
      <c r="BH1011">
        <v>2018</v>
      </c>
      <c r="BI1011">
        <v>2019</v>
      </c>
      <c r="BJ1011">
        <v>2020</v>
      </c>
      <c r="BK1011" s="40">
        <v>2021</v>
      </c>
      <c r="BL1011">
        <v>2022</v>
      </c>
      <c r="BM1011">
        <v>2023</v>
      </c>
    </row>
    <row r="1012" spans="1:65" ht="15" customHeight="1" x14ac:dyDescent="0.25">
      <c r="A1012" t="s">
        <v>1278</v>
      </c>
      <c r="C1012" s="60"/>
      <c r="D1012" t="s">
        <v>2618</v>
      </c>
      <c r="E1012" s="45" t="s">
        <v>2619</v>
      </c>
      <c r="G1012" s="45"/>
      <c r="H1012" s="45"/>
      <c r="I1012">
        <f>MIN(L1012:BT1012)</f>
        <v>2002</v>
      </c>
      <c r="J1012">
        <f t="shared" si="102"/>
        <v>2023</v>
      </c>
      <c r="K1012" s="2" t="str">
        <f t="shared" si="103"/>
        <v>-</v>
      </c>
      <c r="AR1012" s="40">
        <v>2002</v>
      </c>
      <c r="AS1012" s="40">
        <v>2003</v>
      </c>
      <c r="AT1012" s="40">
        <v>2004</v>
      </c>
      <c r="AU1012" s="40">
        <v>2005</v>
      </c>
      <c r="AV1012" s="40">
        <v>2006</v>
      </c>
      <c r="AW1012" s="40">
        <v>2007</v>
      </c>
      <c r="AX1012" s="40">
        <v>2008</v>
      </c>
      <c r="AY1012" s="40">
        <v>2009</v>
      </c>
      <c r="AZ1012" s="40">
        <v>2010</v>
      </c>
      <c r="BA1012" s="40">
        <v>2011</v>
      </c>
      <c r="BB1012" s="40">
        <v>2012</v>
      </c>
      <c r="BC1012" s="40">
        <v>2013</v>
      </c>
      <c r="BD1012" s="40">
        <v>2014</v>
      </c>
      <c r="BE1012" s="40">
        <v>2015</v>
      </c>
      <c r="BF1012" s="40">
        <v>2016</v>
      </c>
      <c r="BG1012" s="40">
        <v>2017</v>
      </c>
      <c r="BH1012">
        <v>2018</v>
      </c>
      <c r="BI1012" s="40">
        <v>2019</v>
      </c>
      <c r="BJ1012">
        <v>2020</v>
      </c>
      <c r="BK1012" s="40">
        <v>2021</v>
      </c>
      <c r="BL1012">
        <v>2022</v>
      </c>
      <c r="BM1012">
        <v>2023</v>
      </c>
    </row>
    <row r="1013" spans="1:65" ht="15" customHeight="1" x14ac:dyDescent="0.25">
      <c r="A1013" t="s">
        <v>1278</v>
      </c>
      <c r="C1013" s="60"/>
      <c r="D1013" t="s">
        <v>2620</v>
      </c>
      <c r="E1013" s="45" t="s">
        <v>2621</v>
      </c>
      <c r="G1013" s="45"/>
      <c r="H1013" s="45"/>
      <c r="I1013">
        <f>MIN(L1013:BT1013)</f>
        <v>1987</v>
      </c>
      <c r="J1013">
        <f t="shared" si="102"/>
        <v>2023</v>
      </c>
      <c r="K1013" s="2" t="str">
        <f t="shared" si="103"/>
        <v>-</v>
      </c>
      <c r="AC1013" s="40">
        <v>1987</v>
      </c>
      <c r="AD1013" s="40">
        <v>1988</v>
      </c>
      <c r="AE1013" s="40">
        <v>1989</v>
      </c>
      <c r="AF1013" s="40">
        <v>1990</v>
      </c>
      <c r="AG1013" s="40">
        <v>1991</v>
      </c>
      <c r="AH1013" s="40">
        <v>1992</v>
      </c>
      <c r="AI1013" s="40">
        <v>1993</v>
      </c>
      <c r="AJ1013" s="40">
        <v>1994</v>
      </c>
      <c r="AK1013" s="40">
        <v>1995</v>
      </c>
      <c r="AL1013" s="40">
        <v>1996</v>
      </c>
      <c r="AM1013" s="40">
        <v>1997</v>
      </c>
      <c r="AN1013" s="40">
        <v>1998</v>
      </c>
      <c r="AO1013" s="40">
        <v>1999</v>
      </c>
      <c r="AP1013" s="40">
        <v>2000</v>
      </c>
      <c r="AQ1013" s="40">
        <v>2001</v>
      </c>
      <c r="AR1013" s="40">
        <v>2002</v>
      </c>
      <c r="AS1013" s="40">
        <v>2003</v>
      </c>
      <c r="AT1013" s="40">
        <v>2004</v>
      </c>
      <c r="AU1013" s="40">
        <v>2005</v>
      </c>
      <c r="AV1013" s="40">
        <v>2006</v>
      </c>
      <c r="AW1013" s="40">
        <v>2007</v>
      </c>
      <c r="AX1013" s="40">
        <v>2008</v>
      </c>
      <c r="AY1013" s="40">
        <v>2009</v>
      </c>
      <c r="AZ1013" s="40">
        <v>2010</v>
      </c>
      <c r="BA1013" s="40">
        <v>2011</v>
      </c>
      <c r="BB1013" s="40">
        <v>2012</v>
      </c>
      <c r="BC1013" s="40">
        <v>2013</v>
      </c>
      <c r="BD1013" s="40">
        <v>2014</v>
      </c>
      <c r="BE1013" s="40">
        <v>2015</v>
      </c>
      <c r="BF1013" s="40">
        <v>2016</v>
      </c>
      <c r="BG1013" s="40">
        <v>2017</v>
      </c>
      <c r="BH1013">
        <v>2018</v>
      </c>
      <c r="BI1013" s="40">
        <v>2019</v>
      </c>
      <c r="BJ1013">
        <v>2020</v>
      </c>
      <c r="BK1013" s="40">
        <v>2021</v>
      </c>
      <c r="BL1013">
        <v>2022</v>
      </c>
      <c r="BM1013">
        <v>2023</v>
      </c>
    </row>
    <row r="1014" spans="1:65" ht="15" customHeight="1" x14ac:dyDescent="0.25">
      <c r="A1014" t="s">
        <v>1278</v>
      </c>
      <c r="C1014" s="60"/>
      <c r="D1014" t="s">
        <v>391</v>
      </c>
      <c r="E1014" s="45" t="s">
        <v>392</v>
      </c>
      <c r="G1014" s="45"/>
      <c r="H1014" s="45"/>
      <c r="I1014">
        <f t="shared" si="97"/>
        <v>1980</v>
      </c>
      <c r="J1014">
        <f t="shared" si="102"/>
        <v>1995</v>
      </c>
      <c r="K1014" s="2" t="str">
        <f t="shared" si="103"/>
        <v>-</v>
      </c>
      <c r="V1014">
        <v>1980</v>
      </c>
      <c r="W1014">
        <v>1981</v>
      </c>
      <c r="X1014">
        <v>1982</v>
      </c>
      <c r="Y1014">
        <v>1983</v>
      </c>
      <c r="Z1014">
        <v>1984</v>
      </c>
      <c r="AA1014">
        <v>1985</v>
      </c>
      <c r="AB1014">
        <v>1986</v>
      </c>
      <c r="AC1014">
        <v>1987</v>
      </c>
      <c r="AD1014">
        <v>1988</v>
      </c>
      <c r="AE1014">
        <v>1989</v>
      </c>
      <c r="AF1014">
        <v>1990</v>
      </c>
      <c r="AG1014">
        <v>1991</v>
      </c>
      <c r="AH1014">
        <v>1992</v>
      </c>
      <c r="AI1014">
        <v>1993</v>
      </c>
      <c r="AJ1014">
        <v>1994</v>
      </c>
      <c r="AK1014">
        <v>1995</v>
      </c>
    </row>
    <row r="1015" spans="1:65" ht="15" customHeight="1" x14ac:dyDescent="0.25">
      <c r="A1015" t="s">
        <v>1278</v>
      </c>
      <c r="C1015" s="60"/>
      <c r="D1015" t="s">
        <v>414</v>
      </c>
      <c r="E1015" s="45" t="s">
        <v>415</v>
      </c>
      <c r="G1015" s="45"/>
      <c r="H1015" s="45"/>
      <c r="I1015">
        <f t="shared" si="97"/>
        <v>1995</v>
      </c>
      <c r="J1015">
        <f t="shared" si="102"/>
        <v>2023</v>
      </c>
      <c r="K1015" s="2" t="str">
        <f t="shared" si="103"/>
        <v>-</v>
      </c>
      <c r="AK1015">
        <v>1995</v>
      </c>
      <c r="AL1015">
        <v>1996</v>
      </c>
      <c r="AM1015">
        <v>1997</v>
      </c>
      <c r="AN1015">
        <v>1998</v>
      </c>
      <c r="AO1015">
        <v>1999</v>
      </c>
      <c r="AP1015">
        <v>2000</v>
      </c>
      <c r="AQ1015">
        <v>2001</v>
      </c>
      <c r="AR1015">
        <v>2002</v>
      </c>
      <c r="AS1015">
        <v>2003</v>
      </c>
      <c r="AT1015">
        <v>2004</v>
      </c>
      <c r="AU1015">
        <v>2005</v>
      </c>
      <c r="AV1015">
        <v>2006</v>
      </c>
      <c r="AW1015">
        <v>2007</v>
      </c>
      <c r="AX1015">
        <v>2008</v>
      </c>
      <c r="AY1015">
        <v>2009</v>
      </c>
      <c r="AZ1015">
        <v>2010</v>
      </c>
      <c r="BA1015">
        <v>2011</v>
      </c>
      <c r="BB1015">
        <v>2012</v>
      </c>
      <c r="BC1015">
        <v>2013</v>
      </c>
      <c r="BD1015">
        <v>2014</v>
      </c>
      <c r="BE1015">
        <v>2015</v>
      </c>
      <c r="BF1015">
        <v>2016</v>
      </c>
      <c r="BG1015">
        <v>2017</v>
      </c>
      <c r="BH1015">
        <v>2018</v>
      </c>
      <c r="BI1015">
        <v>2019</v>
      </c>
      <c r="BJ1015">
        <v>2020</v>
      </c>
      <c r="BK1015" s="40">
        <v>2021</v>
      </c>
      <c r="BL1015">
        <v>2022</v>
      </c>
      <c r="BM1015">
        <v>2023</v>
      </c>
    </row>
    <row r="1016" spans="1:65" ht="15" customHeight="1" x14ac:dyDescent="0.25">
      <c r="A1016" t="s">
        <v>1278</v>
      </c>
      <c r="C1016" s="60"/>
      <c r="D1016" t="s">
        <v>416</v>
      </c>
      <c r="E1016" s="45" t="s">
        <v>417</v>
      </c>
      <c r="G1016" s="45"/>
      <c r="H1016" s="45"/>
      <c r="I1016">
        <f t="shared" si="97"/>
        <v>1995</v>
      </c>
      <c r="J1016">
        <f t="shared" si="102"/>
        <v>2023</v>
      </c>
      <c r="K1016" s="2" t="str">
        <f t="shared" si="103"/>
        <v>-</v>
      </c>
      <c r="AK1016">
        <v>1995</v>
      </c>
      <c r="AL1016">
        <v>1996</v>
      </c>
      <c r="AM1016">
        <v>1997</v>
      </c>
      <c r="AN1016">
        <v>1998</v>
      </c>
      <c r="AO1016">
        <v>1999</v>
      </c>
      <c r="AP1016">
        <v>2000</v>
      </c>
      <c r="AQ1016">
        <v>2001</v>
      </c>
      <c r="AR1016">
        <v>2002</v>
      </c>
      <c r="AS1016">
        <v>2003</v>
      </c>
      <c r="AT1016">
        <v>2004</v>
      </c>
      <c r="AU1016">
        <v>2005</v>
      </c>
      <c r="AV1016">
        <v>2006</v>
      </c>
      <c r="AW1016">
        <v>2007</v>
      </c>
      <c r="AX1016">
        <v>2008</v>
      </c>
      <c r="AY1016">
        <v>2009</v>
      </c>
      <c r="AZ1016">
        <v>2010</v>
      </c>
      <c r="BA1016">
        <v>2011</v>
      </c>
      <c r="BB1016">
        <v>2012</v>
      </c>
      <c r="BC1016">
        <v>2013</v>
      </c>
      <c r="BD1016">
        <v>2014</v>
      </c>
      <c r="BE1016">
        <v>2015</v>
      </c>
      <c r="BF1016">
        <v>2016</v>
      </c>
      <c r="BG1016">
        <v>2017</v>
      </c>
      <c r="BH1016">
        <v>2018</v>
      </c>
      <c r="BI1016">
        <v>2019</v>
      </c>
      <c r="BJ1016">
        <v>2020</v>
      </c>
      <c r="BK1016" s="40">
        <v>2021</v>
      </c>
      <c r="BL1016">
        <v>2022</v>
      </c>
      <c r="BM1016">
        <v>2023</v>
      </c>
    </row>
    <row r="1017" spans="1:65" ht="15" customHeight="1" x14ac:dyDescent="0.25">
      <c r="A1017" t="s">
        <v>1278</v>
      </c>
      <c r="C1017" s="60"/>
      <c r="D1017" t="s">
        <v>2626</v>
      </c>
      <c r="E1017" s="45" t="s">
        <v>2629</v>
      </c>
      <c r="G1017" s="45"/>
      <c r="H1017" s="45"/>
      <c r="I1017">
        <f>MIN(L1017:BT1017)</f>
        <v>1987</v>
      </c>
      <c r="J1017">
        <f t="shared" si="102"/>
        <v>2023</v>
      </c>
      <c r="K1017" s="2" t="str">
        <f t="shared" si="103"/>
        <v>-</v>
      </c>
      <c r="AC1017" s="40">
        <v>1987</v>
      </c>
      <c r="AD1017" s="40">
        <v>1988</v>
      </c>
      <c r="AE1017" s="40">
        <v>1989</v>
      </c>
      <c r="AF1017" s="40">
        <v>1990</v>
      </c>
      <c r="AG1017" s="40">
        <v>1991</v>
      </c>
      <c r="AH1017" s="40">
        <v>1992</v>
      </c>
      <c r="AI1017" s="40">
        <v>1993</v>
      </c>
      <c r="AJ1017" s="40">
        <v>1994</v>
      </c>
      <c r="AK1017" s="40">
        <v>1995</v>
      </c>
      <c r="AL1017" s="40">
        <v>1996</v>
      </c>
      <c r="AM1017" s="40">
        <v>1997</v>
      </c>
      <c r="AN1017" s="40">
        <v>1998</v>
      </c>
      <c r="AO1017" s="40">
        <v>1999</v>
      </c>
      <c r="AP1017" s="40">
        <v>2000</v>
      </c>
      <c r="AQ1017" s="40">
        <v>2001</v>
      </c>
      <c r="AR1017" s="40">
        <v>2002</v>
      </c>
      <c r="AS1017" s="40">
        <v>2003</v>
      </c>
      <c r="AT1017" s="40">
        <v>2004</v>
      </c>
      <c r="AU1017" s="40">
        <v>2005</v>
      </c>
      <c r="AV1017" s="40">
        <v>2006</v>
      </c>
      <c r="AW1017" s="40">
        <v>2007</v>
      </c>
      <c r="AX1017" s="40">
        <v>2008</v>
      </c>
      <c r="AY1017" s="40">
        <v>2009</v>
      </c>
      <c r="AZ1017" s="40">
        <v>2010</v>
      </c>
      <c r="BA1017" s="40">
        <v>2011</v>
      </c>
      <c r="BB1017" s="40">
        <v>2012</v>
      </c>
      <c r="BC1017" s="40">
        <v>2013</v>
      </c>
      <c r="BD1017" s="40">
        <v>2014</v>
      </c>
      <c r="BE1017" s="40">
        <v>2015</v>
      </c>
      <c r="BF1017" s="40">
        <v>2016</v>
      </c>
      <c r="BG1017" s="40">
        <v>2017</v>
      </c>
      <c r="BH1017">
        <v>2018</v>
      </c>
      <c r="BI1017" s="40">
        <v>2019</v>
      </c>
      <c r="BJ1017">
        <v>2020</v>
      </c>
      <c r="BK1017" s="40">
        <v>2021</v>
      </c>
      <c r="BL1017">
        <v>2022</v>
      </c>
      <c r="BM1017">
        <v>2023</v>
      </c>
    </row>
    <row r="1018" spans="1:65" ht="15" customHeight="1" x14ac:dyDescent="0.25">
      <c r="A1018" t="s">
        <v>1278</v>
      </c>
      <c r="C1018" s="60"/>
      <c r="D1018" t="s">
        <v>2627</v>
      </c>
      <c r="E1018" s="45" t="s">
        <v>2628</v>
      </c>
      <c r="G1018" s="45"/>
      <c r="H1018" s="45"/>
      <c r="I1018">
        <f>MIN(L1018:BT1018)</f>
        <v>1980</v>
      </c>
      <c r="J1018">
        <f t="shared" si="102"/>
        <v>2023</v>
      </c>
      <c r="K1018" s="2" t="str">
        <f t="shared" si="103"/>
        <v>-</v>
      </c>
      <c r="V1018" s="40">
        <v>1980</v>
      </c>
      <c r="W1018" s="40">
        <v>1981</v>
      </c>
      <c r="X1018" s="40">
        <v>1982</v>
      </c>
      <c r="Y1018" s="40">
        <v>1983</v>
      </c>
      <c r="Z1018" s="40">
        <v>1984</v>
      </c>
      <c r="AA1018" s="40">
        <v>1985</v>
      </c>
      <c r="AB1018" s="40">
        <v>1986</v>
      </c>
      <c r="AC1018" s="40">
        <v>1987</v>
      </c>
      <c r="AD1018" s="40">
        <v>1988</v>
      </c>
      <c r="AE1018" s="40">
        <v>1989</v>
      </c>
      <c r="AF1018" s="40">
        <v>1990</v>
      </c>
      <c r="AG1018" s="40">
        <v>1991</v>
      </c>
      <c r="AH1018" s="40">
        <v>1992</v>
      </c>
      <c r="AI1018" s="40">
        <v>1993</v>
      </c>
      <c r="AJ1018" s="40">
        <v>1994</v>
      </c>
      <c r="AK1018" s="40">
        <v>1995</v>
      </c>
      <c r="AL1018" s="40">
        <v>1996</v>
      </c>
      <c r="AM1018" s="40">
        <v>1997</v>
      </c>
      <c r="AN1018" s="40">
        <v>1998</v>
      </c>
      <c r="AO1018" s="40">
        <v>1999</v>
      </c>
      <c r="AP1018" s="40">
        <v>2000</v>
      </c>
      <c r="AQ1018" s="40">
        <v>2001</v>
      </c>
      <c r="AR1018" s="40">
        <v>2002</v>
      </c>
      <c r="AS1018" s="40">
        <v>2003</v>
      </c>
      <c r="AT1018" s="40">
        <v>2004</v>
      </c>
      <c r="AU1018" s="40">
        <v>2005</v>
      </c>
      <c r="AV1018" s="40">
        <v>2006</v>
      </c>
      <c r="AW1018" s="40">
        <v>2007</v>
      </c>
      <c r="AX1018" s="40">
        <v>2008</v>
      </c>
      <c r="AY1018" s="40">
        <v>2009</v>
      </c>
      <c r="AZ1018" s="40">
        <v>2010</v>
      </c>
      <c r="BA1018" s="40">
        <v>2011</v>
      </c>
      <c r="BB1018" s="40">
        <v>2012</v>
      </c>
      <c r="BC1018" s="40">
        <v>2013</v>
      </c>
      <c r="BD1018" s="40">
        <v>2014</v>
      </c>
      <c r="BE1018" s="40">
        <v>2015</v>
      </c>
      <c r="BF1018" s="40">
        <v>2016</v>
      </c>
      <c r="BG1018" s="40">
        <v>2017</v>
      </c>
      <c r="BH1018">
        <v>2018</v>
      </c>
      <c r="BI1018" s="40">
        <v>2019</v>
      </c>
      <c r="BJ1018">
        <v>2020</v>
      </c>
      <c r="BK1018" s="40">
        <v>2021</v>
      </c>
      <c r="BL1018">
        <v>2022</v>
      </c>
      <c r="BM1018">
        <v>2023</v>
      </c>
    </row>
    <row r="1019" spans="1:65" ht="15" customHeight="1" x14ac:dyDescent="0.25">
      <c r="A1019" t="s">
        <v>1278</v>
      </c>
      <c r="C1019" s="60"/>
      <c r="D1019" t="s">
        <v>2630</v>
      </c>
      <c r="E1019" s="45" t="s">
        <v>2631</v>
      </c>
      <c r="G1019" s="45"/>
      <c r="H1019" s="45"/>
      <c r="I1019">
        <f>MIN(L1019:BT1019)</f>
        <v>1987</v>
      </c>
      <c r="J1019">
        <f t="shared" si="102"/>
        <v>2023</v>
      </c>
      <c r="K1019" s="2" t="str">
        <f t="shared" si="103"/>
        <v>-</v>
      </c>
      <c r="AC1019" s="40">
        <v>1987</v>
      </c>
      <c r="AD1019" s="40">
        <v>1988</v>
      </c>
      <c r="AE1019" s="40">
        <v>1989</v>
      </c>
      <c r="AF1019" s="40">
        <v>1990</v>
      </c>
      <c r="AG1019" s="40">
        <v>1991</v>
      </c>
      <c r="AH1019" s="40">
        <v>1992</v>
      </c>
      <c r="AI1019" s="40">
        <v>1993</v>
      </c>
      <c r="AJ1019" s="40">
        <v>1994</v>
      </c>
      <c r="AK1019" s="40">
        <v>1995</v>
      </c>
      <c r="AL1019" s="40">
        <v>1996</v>
      </c>
      <c r="AM1019" s="40">
        <v>1997</v>
      </c>
      <c r="AN1019" s="40">
        <v>1998</v>
      </c>
      <c r="AO1019" s="40">
        <v>1999</v>
      </c>
      <c r="AP1019" s="40">
        <v>2000</v>
      </c>
      <c r="AQ1019" s="40">
        <v>2001</v>
      </c>
      <c r="AR1019" s="40">
        <v>2002</v>
      </c>
      <c r="AS1019" s="40">
        <v>2003</v>
      </c>
      <c r="AT1019" s="40">
        <v>2004</v>
      </c>
      <c r="AU1019" s="40">
        <v>2005</v>
      </c>
      <c r="AV1019" s="40">
        <v>2006</v>
      </c>
      <c r="AW1019" s="40">
        <v>2007</v>
      </c>
      <c r="AX1019" s="40">
        <v>2008</v>
      </c>
      <c r="AY1019" s="40">
        <v>2009</v>
      </c>
      <c r="AZ1019" s="40">
        <v>2010</v>
      </c>
      <c r="BA1019" s="40">
        <v>2011</v>
      </c>
      <c r="BB1019" s="40">
        <v>2012</v>
      </c>
      <c r="BC1019" s="40">
        <v>2013</v>
      </c>
      <c r="BD1019" s="40">
        <v>2014</v>
      </c>
      <c r="BE1019" s="40">
        <v>2015</v>
      </c>
      <c r="BF1019" s="40">
        <v>2016</v>
      </c>
      <c r="BG1019" s="40">
        <v>2017</v>
      </c>
      <c r="BH1019">
        <v>2018</v>
      </c>
      <c r="BI1019" s="40">
        <v>2019</v>
      </c>
      <c r="BJ1019">
        <v>2020</v>
      </c>
      <c r="BK1019" s="40">
        <v>2021</v>
      </c>
      <c r="BL1019">
        <v>2022</v>
      </c>
      <c r="BM1019">
        <v>2023</v>
      </c>
    </row>
    <row r="1020" spans="1:65" ht="15" customHeight="1" x14ac:dyDescent="0.25">
      <c r="A1020" t="s">
        <v>1278</v>
      </c>
      <c r="C1020" s="60"/>
      <c r="D1020" t="s">
        <v>826</v>
      </c>
      <c r="E1020" s="45" t="s">
        <v>2632</v>
      </c>
      <c r="G1020" s="45"/>
      <c r="H1020" s="45"/>
      <c r="I1020">
        <f>MIN(L1020:BT1020)</f>
        <v>1980</v>
      </c>
      <c r="J1020">
        <f t="shared" si="102"/>
        <v>2013</v>
      </c>
      <c r="K1020" s="2" t="str">
        <f t="shared" si="103"/>
        <v>-</v>
      </c>
      <c r="V1020" s="40">
        <v>1980</v>
      </c>
      <c r="W1020" s="40">
        <v>1981</v>
      </c>
      <c r="X1020" s="40">
        <v>1982</v>
      </c>
      <c r="Y1020" s="40">
        <v>1983</v>
      </c>
      <c r="Z1020" s="40">
        <v>1984</v>
      </c>
      <c r="AA1020" s="40">
        <v>1985</v>
      </c>
      <c r="AB1020" s="40">
        <v>1986</v>
      </c>
      <c r="AC1020" s="40">
        <v>1987</v>
      </c>
      <c r="AD1020" s="40">
        <v>1988</v>
      </c>
      <c r="AE1020" s="40">
        <v>1989</v>
      </c>
      <c r="AF1020" s="40">
        <v>1990</v>
      </c>
      <c r="AG1020" s="40">
        <v>1991</v>
      </c>
      <c r="AH1020" s="40">
        <v>1992</v>
      </c>
      <c r="AI1020" s="40">
        <v>1993</v>
      </c>
      <c r="AJ1020" s="40">
        <v>1994</v>
      </c>
      <c r="AK1020" s="40">
        <v>1995</v>
      </c>
      <c r="AL1020" s="40">
        <v>1996</v>
      </c>
      <c r="AM1020" s="40">
        <v>1997</v>
      </c>
      <c r="AN1020" s="40">
        <v>1998</v>
      </c>
      <c r="AO1020" s="40">
        <v>1999</v>
      </c>
      <c r="AP1020" s="40">
        <v>2000</v>
      </c>
      <c r="AQ1020" s="40">
        <v>2001</v>
      </c>
      <c r="AR1020" s="40">
        <v>2002</v>
      </c>
      <c r="AS1020" s="40">
        <v>2003</v>
      </c>
      <c r="AT1020" s="40">
        <v>2004</v>
      </c>
      <c r="AU1020" s="40">
        <v>2005</v>
      </c>
      <c r="AV1020" s="40">
        <v>2006</v>
      </c>
      <c r="AW1020" s="40">
        <v>2007</v>
      </c>
      <c r="AX1020" s="40">
        <v>2008</v>
      </c>
      <c r="AY1020" s="40">
        <v>2009</v>
      </c>
      <c r="AZ1020" s="40">
        <v>2010</v>
      </c>
      <c r="BA1020" s="40">
        <v>2011</v>
      </c>
      <c r="BB1020" s="40">
        <v>2012</v>
      </c>
      <c r="BC1020" s="40">
        <v>2013</v>
      </c>
      <c r="BD1020" s="40"/>
    </row>
    <row r="1021" spans="1:65" ht="15" customHeight="1" x14ac:dyDescent="0.25">
      <c r="A1021" t="s">
        <v>1278</v>
      </c>
      <c r="C1021" s="60"/>
      <c r="D1021" t="s">
        <v>2633</v>
      </c>
      <c r="E1021" s="45" t="s">
        <v>2634</v>
      </c>
      <c r="G1021" s="45"/>
      <c r="H1021" s="45"/>
      <c r="I1021">
        <f>MIN(L1021:BT1021)</f>
        <v>1987</v>
      </c>
      <c r="J1021">
        <f t="shared" si="102"/>
        <v>2023</v>
      </c>
      <c r="K1021" s="2" t="str">
        <f t="shared" si="103"/>
        <v>-</v>
      </c>
      <c r="AC1021" s="40">
        <v>1987</v>
      </c>
      <c r="AD1021" s="40">
        <v>1988</v>
      </c>
      <c r="AE1021" s="40">
        <v>1989</v>
      </c>
      <c r="AF1021" s="40">
        <v>1990</v>
      </c>
      <c r="AG1021" s="40">
        <v>1991</v>
      </c>
      <c r="AH1021" s="40">
        <v>1992</v>
      </c>
      <c r="AI1021" s="40">
        <v>1993</v>
      </c>
      <c r="AJ1021" s="40">
        <v>1994</v>
      </c>
      <c r="AK1021" s="40">
        <v>1995</v>
      </c>
      <c r="AL1021" s="40">
        <v>1996</v>
      </c>
      <c r="AM1021" s="40">
        <v>1997</v>
      </c>
      <c r="AN1021" s="40">
        <v>1998</v>
      </c>
      <c r="AO1021" s="40">
        <v>1999</v>
      </c>
      <c r="AP1021" s="40">
        <v>2000</v>
      </c>
      <c r="AQ1021" s="40">
        <v>2001</v>
      </c>
      <c r="AR1021" s="40">
        <v>2002</v>
      </c>
      <c r="AS1021" s="40">
        <v>2003</v>
      </c>
      <c r="AT1021" s="40">
        <v>2004</v>
      </c>
      <c r="AU1021" s="40">
        <v>2005</v>
      </c>
      <c r="AV1021" s="40">
        <v>2006</v>
      </c>
      <c r="AW1021" s="40">
        <v>2007</v>
      </c>
      <c r="AX1021" s="40">
        <v>2008</v>
      </c>
      <c r="AY1021" s="40">
        <v>2009</v>
      </c>
      <c r="AZ1021" s="40">
        <v>2010</v>
      </c>
      <c r="BA1021" s="40">
        <v>2011</v>
      </c>
      <c r="BB1021" s="40">
        <v>2012</v>
      </c>
      <c r="BC1021" s="40">
        <v>2013</v>
      </c>
      <c r="BD1021" s="40">
        <v>2014</v>
      </c>
      <c r="BE1021" s="40">
        <v>2015</v>
      </c>
      <c r="BF1021" s="40">
        <v>2016</v>
      </c>
      <c r="BG1021" s="40">
        <v>2017</v>
      </c>
      <c r="BH1021">
        <v>2018</v>
      </c>
      <c r="BI1021" s="40">
        <v>2019</v>
      </c>
      <c r="BJ1021">
        <v>2020</v>
      </c>
      <c r="BK1021" s="40">
        <v>2021</v>
      </c>
      <c r="BL1021">
        <v>2022</v>
      </c>
      <c r="BM1021">
        <v>2023</v>
      </c>
    </row>
    <row r="1022" spans="1:65" ht="15" customHeight="1" x14ac:dyDescent="0.25">
      <c r="A1022" t="s">
        <v>1278</v>
      </c>
      <c r="C1022" s="60"/>
      <c r="D1022" t="s">
        <v>418</v>
      </c>
      <c r="E1022" s="45" t="s">
        <v>1071</v>
      </c>
      <c r="G1022" s="45"/>
      <c r="H1022" s="45"/>
      <c r="I1022">
        <f t="shared" si="97"/>
        <v>1995</v>
      </c>
      <c r="J1022">
        <f t="shared" si="102"/>
        <v>2023</v>
      </c>
      <c r="K1022" s="2" t="str">
        <f t="shared" si="103"/>
        <v>-</v>
      </c>
      <c r="AK1022">
        <v>1995</v>
      </c>
      <c r="AL1022">
        <v>1996</v>
      </c>
      <c r="AM1022">
        <v>1997</v>
      </c>
      <c r="AN1022">
        <v>1998</v>
      </c>
      <c r="AO1022">
        <v>1999</v>
      </c>
      <c r="AP1022">
        <v>2000</v>
      </c>
      <c r="AQ1022">
        <v>2001</v>
      </c>
      <c r="AR1022">
        <v>2002</v>
      </c>
      <c r="AS1022">
        <v>2003</v>
      </c>
      <c r="AT1022">
        <v>2004</v>
      </c>
      <c r="AU1022">
        <v>2005</v>
      </c>
      <c r="AV1022">
        <v>2006</v>
      </c>
      <c r="AW1022">
        <v>2007</v>
      </c>
      <c r="AX1022">
        <v>2008</v>
      </c>
      <c r="AY1022">
        <v>2009</v>
      </c>
      <c r="AZ1022">
        <v>2010</v>
      </c>
      <c r="BA1022">
        <v>2011</v>
      </c>
      <c r="BB1022">
        <v>2012</v>
      </c>
      <c r="BC1022">
        <v>2013</v>
      </c>
      <c r="BD1022">
        <v>2014</v>
      </c>
      <c r="BE1022">
        <v>2015</v>
      </c>
      <c r="BF1022">
        <v>2016</v>
      </c>
      <c r="BG1022">
        <v>2017</v>
      </c>
      <c r="BH1022">
        <v>2018</v>
      </c>
      <c r="BI1022">
        <v>2019</v>
      </c>
      <c r="BJ1022">
        <v>2020</v>
      </c>
      <c r="BK1022" s="40">
        <v>2021</v>
      </c>
      <c r="BL1022">
        <v>2022</v>
      </c>
      <c r="BM1022">
        <v>2023</v>
      </c>
    </row>
    <row r="1023" spans="1:65" ht="15" customHeight="1" x14ac:dyDescent="0.25">
      <c r="A1023" t="s">
        <v>1278</v>
      </c>
      <c r="C1023" s="60"/>
      <c r="D1023" t="s">
        <v>419</v>
      </c>
      <c r="E1023" s="45" t="s">
        <v>420</v>
      </c>
      <c r="G1023" s="45"/>
      <c r="H1023" s="45"/>
      <c r="I1023">
        <f t="shared" si="97"/>
        <v>1987</v>
      </c>
      <c r="J1023">
        <f t="shared" si="102"/>
        <v>2023</v>
      </c>
      <c r="K1023" s="2" t="str">
        <f t="shared" si="103"/>
        <v>Yes</v>
      </c>
      <c r="AC1023">
        <v>1987</v>
      </c>
      <c r="AD1023">
        <v>1988</v>
      </c>
      <c r="AE1023">
        <v>1989</v>
      </c>
      <c r="AF1023">
        <v>1990</v>
      </c>
      <c r="AG1023">
        <v>1991</v>
      </c>
      <c r="AH1023">
        <v>1992</v>
      </c>
      <c r="AI1023">
        <v>1993</v>
      </c>
      <c r="AK1023">
        <v>1995</v>
      </c>
      <c r="AL1023">
        <v>1996</v>
      </c>
      <c r="AM1023">
        <v>1997</v>
      </c>
      <c r="AN1023">
        <v>1998</v>
      </c>
      <c r="AO1023">
        <v>1999</v>
      </c>
      <c r="AP1023">
        <v>2000</v>
      </c>
      <c r="AQ1023">
        <v>2001</v>
      </c>
      <c r="AR1023">
        <v>2002</v>
      </c>
      <c r="AS1023">
        <v>2003</v>
      </c>
      <c r="AT1023">
        <v>2004</v>
      </c>
      <c r="AU1023">
        <v>2005</v>
      </c>
      <c r="AV1023">
        <v>2006</v>
      </c>
      <c r="AW1023">
        <v>2007</v>
      </c>
      <c r="AX1023">
        <v>2008</v>
      </c>
      <c r="AY1023">
        <v>2009</v>
      </c>
      <c r="AZ1023">
        <v>2010</v>
      </c>
      <c r="BA1023">
        <v>2011</v>
      </c>
      <c r="BB1023">
        <v>2012</v>
      </c>
      <c r="BC1023">
        <v>2013</v>
      </c>
      <c r="BD1023">
        <v>2014</v>
      </c>
      <c r="BE1023">
        <v>2015</v>
      </c>
      <c r="BF1023">
        <v>2016</v>
      </c>
      <c r="BG1023">
        <v>2017</v>
      </c>
      <c r="BH1023">
        <v>2018</v>
      </c>
      <c r="BI1023">
        <v>2019</v>
      </c>
      <c r="BJ1023">
        <v>2020</v>
      </c>
      <c r="BK1023" s="40">
        <v>2021</v>
      </c>
      <c r="BL1023">
        <v>2022</v>
      </c>
      <c r="BM1023">
        <v>2023</v>
      </c>
    </row>
    <row r="1024" spans="1:65" ht="15" customHeight="1" x14ac:dyDescent="0.25">
      <c r="A1024" t="s">
        <v>1278</v>
      </c>
      <c r="C1024" s="60"/>
      <c r="D1024" t="s">
        <v>393</v>
      </c>
      <c r="E1024" s="45" t="s">
        <v>394</v>
      </c>
      <c r="G1024" s="45"/>
      <c r="H1024" s="45"/>
      <c r="I1024">
        <f t="shared" si="97"/>
        <v>1980</v>
      </c>
      <c r="J1024">
        <f t="shared" si="102"/>
        <v>2013</v>
      </c>
      <c r="K1024" s="2" t="str">
        <f t="shared" si="103"/>
        <v>-</v>
      </c>
      <c r="V1024">
        <v>1980</v>
      </c>
      <c r="W1024">
        <v>1981</v>
      </c>
      <c r="X1024">
        <v>1982</v>
      </c>
      <c r="Y1024">
        <v>1983</v>
      </c>
      <c r="Z1024">
        <v>1984</v>
      </c>
      <c r="AA1024">
        <v>1985</v>
      </c>
      <c r="AB1024">
        <v>1986</v>
      </c>
      <c r="AC1024">
        <v>1987</v>
      </c>
      <c r="AD1024">
        <v>1988</v>
      </c>
      <c r="AE1024">
        <v>1989</v>
      </c>
      <c r="AF1024">
        <v>1990</v>
      </c>
      <c r="AG1024">
        <v>1991</v>
      </c>
      <c r="AH1024">
        <v>1992</v>
      </c>
      <c r="AI1024">
        <v>1993</v>
      </c>
      <c r="AJ1024">
        <v>1994</v>
      </c>
      <c r="AK1024">
        <v>1995</v>
      </c>
      <c r="AL1024">
        <v>1996</v>
      </c>
      <c r="AM1024">
        <v>1997</v>
      </c>
      <c r="AN1024">
        <v>1998</v>
      </c>
      <c r="AO1024">
        <v>1999</v>
      </c>
      <c r="AP1024">
        <v>2000</v>
      </c>
      <c r="AQ1024">
        <v>2001</v>
      </c>
      <c r="AR1024">
        <v>2002</v>
      </c>
      <c r="AS1024">
        <v>2003</v>
      </c>
      <c r="AT1024">
        <v>2004</v>
      </c>
      <c r="AU1024">
        <v>2005</v>
      </c>
      <c r="AV1024">
        <v>2006</v>
      </c>
      <c r="AW1024">
        <v>2007</v>
      </c>
      <c r="AX1024">
        <v>2008</v>
      </c>
      <c r="AY1024">
        <v>2009</v>
      </c>
      <c r="AZ1024">
        <v>2010</v>
      </c>
      <c r="BA1024">
        <v>2011</v>
      </c>
      <c r="BB1024">
        <v>2012</v>
      </c>
      <c r="BC1024">
        <v>2013</v>
      </c>
    </row>
    <row r="1025" spans="1:65" ht="15" customHeight="1" x14ac:dyDescent="0.25">
      <c r="A1025" t="s">
        <v>1278</v>
      </c>
      <c r="C1025" s="60"/>
      <c r="D1025" t="s">
        <v>1072</v>
      </c>
      <c r="E1025" s="45" t="s">
        <v>394</v>
      </c>
      <c r="G1025" s="45"/>
      <c r="H1025" s="45"/>
      <c r="I1025">
        <f t="shared" si="97"/>
        <v>1987</v>
      </c>
      <c r="J1025">
        <f t="shared" ref="J1025:J1052" si="104">MAX(L1025:BT1025)</f>
        <v>2023</v>
      </c>
      <c r="K1025" s="2" t="str">
        <f t="shared" si="103"/>
        <v>-</v>
      </c>
      <c r="AC1025">
        <v>1987</v>
      </c>
      <c r="AD1025">
        <v>1988</v>
      </c>
      <c r="AE1025">
        <v>1989</v>
      </c>
      <c r="AF1025">
        <v>1990</v>
      </c>
      <c r="AG1025">
        <v>1991</v>
      </c>
      <c r="AH1025">
        <v>1992</v>
      </c>
      <c r="AI1025">
        <v>1993</v>
      </c>
      <c r="AJ1025">
        <v>1994</v>
      </c>
      <c r="AK1025">
        <v>1995</v>
      </c>
      <c r="AL1025">
        <v>1996</v>
      </c>
      <c r="AM1025">
        <v>1997</v>
      </c>
      <c r="AN1025">
        <v>1998</v>
      </c>
      <c r="AO1025">
        <v>1999</v>
      </c>
      <c r="AP1025">
        <v>2000</v>
      </c>
      <c r="AQ1025">
        <v>2001</v>
      </c>
      <c r="AR1025">
        <v>2002</v>
      </c>
      <c r="AS1025">
        <v>2003</v>
      </c>
      <c r="AT1025">
        <v>2004</v>
      </c>
      <c r="AU1025">
        <v>2005</v>
      </c>
      <c r="AV1025">
        <v>2006</v>
      </c>
      <c r="AW1025">
        <v>2007</v>
      </c>
      <c r="AX1025">
        <v>2008</v>
      </c>
      <c r="AY1025">
        <v>2009</v>
      </c>
      <c r="AZ1025">
        <v>2010</v>
      </c>
      <c r="BA1025">
        <v>2011</v>
      </c>
      <c r="BB1025">
        <v>2012</v>
      </c>
      <c r="BC1025">
        <v>2013</v>
      </c>
      <c r="BD1025">
        <v>2014</v>
      </c>
      <c r="BE1025">
        <v>2015</v>
      </c>
      <c r="BF1025">
        <v>2016</v>
      </c>
      <c r="BG1025">
        <v>2017</v>
      </c>
      <c r="BH1025">
        <v>2018</v>
      </c>
      <c r="BI1025">
        <v>2019</v>
      </c>
      <c r="BJ1025">
        <v>2020</v>
      </c>
      <c r="BK1025" s="40">
        <v>2021</v>
      </c>
      <c r="BL1025">
        <v>2022</v>
      </c>
      <c r="BM1025">
        <v>2023</v>
      </c>
    </row>
    <row r="1026" spans="1:65" ht="15" customHeight="1" x14ac:dyDescent="0.25">
      <c r="A1026" t="s">
        <v>1278</v>
      </c>
      <c r="C1026" s="60"/>
      <c r="D1026" t="s">
        <v>2635</v>
      </c>
      <c r="E1026" s="45" t="s">
        <v>2636</v>
      </c>
      <c r="G1026" s="45"/>
      <c r="H1026" s="45"/>
      <c r="I1026">
        <f>MIN(L1026:BT1026)</f>
        <v>1987</v>
      </c>
      <c r="J1026">
        <f t="shared" si="104"/>
        <v>2023</v>
      </c>
      <c r="K1026" s="2" t="str">
        <f t="shared" si="103"/>
        <v>-</v>
      </c>
      <c r="AC1026" s="40">
        <v>1987</v>
      </c>
      <c r="AD1026" s="40">
        <v>1988</v>
      </c>
      <c r="AE1026" s="40">
        <v>1989</v>
      </c>
      <c r="AF1026" s="40">
        <v>1990</v>
      </c>
      <c r="AG1026" s="40">
        <v>1991</v>
      </c>
      <c r="AH1026" s="40">
        <v>1992</v>
      </c>
      <c r="AI1026" s="40">
        <v>1993</v>
      </c>
      <c r="AJ1026" s="40">
        <v>1994</v>
      </c>
      <c r="AK1026" s="40">
        <v>1995</v>
      </c>
      <c r="AL1026" s="40">
        <v>1996</v>
      </c>
      <c r="AM1026" s="40">
        <v>1997</v>
      </c>
      <c r="AN1026" s="40">
        <v>1998</v>
      </c>
      <c r="AO1026" s="40">
        <v>1999</v>
      </c>
      <c r="AP1026" s="40">
        <v>2000</v>
      </c>
      <c r="AQ1026" s="40">
        <v>2001</v>
      </c>
      <c r="AR1026" s="40">
        <v>2002</v>
      </c>
      <c r="AS1026" s="40">
        <v>2003</v>
      </c>
      <c r="AT1026" s="40">
        <v>2004</v>
      </c>
      <c r="AU1026" s="40">
        <v>2005</v>
      </c>
      <c r="AV1026" s="40">
        <v>2006</v>
      </c>
      <c r="AW1026" s="40">
        <v>2007</v>
      </c>
      <c r="AX1026" s="40">
        <v>2008</v>
      </c>
      <c r="AY1026" s="40">
        <v>2009</v>
      </c>
      <c r="AZ1026" s="40">
        <v>2010</v>
      </c>
      <c r="BA1026" s="40">
        <v>2011</v>
      </c>
      <c r="BB1026" s="40">
        <v>2012</v>
      </c>
      <c r="BC1026" s="40">
        <v>2013</v>
      </c>
      <c r="BD1026" s="40">
        <v>2014</v>
      </c>
      <c r="BE1026" s="40">
        <v>2015</v>
      </c>
      <c r="BF1026" s="40">
        <v>2016</v>
      </c>
      <c r="BG1026" s="40">
        <v>2017</v>
      </c>
      <c r="BH1026">
        <v>2018</v>
      </c>
      <c r="BI1026" s="40">
        <v>2019</v>
      </c>
      <c r="BJ1026">
        <v>2020</v>
      </c>
      <c r="BK1026" s="40">
        <v>2021</v>
      </c>
      <c r="BL1026">
        <v>2022</v>
      </c>
      <c r="BM1026">
        <v>2023</v>
      </c>
    </row>
    <row r="1027" spans="1:65" ht="15" customHeight="1" x14ac:dyDescent="0.25">
      <c r="A1027" t="s">
        <v>1278</v>
      </c>
      <c r="C1027" s="60"/>
      <c r="D1027" t="s">
        <v>395</v>
      </c>
      <c r="E1027" s="45" t="s">
        <v>396</v>
      </c>
      <c r="G1027" s="45"/>
      <c r="H1027" s="45"/>
      <c r="I1027">
        <f t="shared" si="97"/>
        <v>1980</v>
      </c>
      <c r="J1027">
        <f t="shared" si="104"/>
        <v>2013</v>
      </c>
      <c r="K1027" s="2" t="str">
        <f t="shared" si="103"/>
        <v>-</v>
      </c>
      <c r="V1027">
        <v>1980</v>
      </c>
      <c r="W1027">
        <v>1981</v>
      </c>
      <c r="X1027">
        <v>1982</v>
      </c>
      <c r="Y1027">
        <v>1983</v>
      </c>
      <c r="Z1027">
        <v>1984</v>
      </c>
      <c r="AA1027">
        <v>1985</v>
      </c>
      <c r="AB1027">
        <v>1986</v>
      </c>
      <c r="AC1027">
        <v>1987</v>
      </c>
      <c r="AD1027">
        <v>1988</v>
      </c>
      <c r="AE1027">
        <v>1989</v>
      </c>
      <c r="AF1027">
        <v>1990</v>
      </c>
      <c r="AG1027">
        <v>1991</v>
      </c>
      <c r="AH1027">
        <v>1992</v>
      </c>
      <c r="AI1027">
        <v>1993</v>
      </c>
      <c r="AJ1027">
        <v>1994</v>
      </c>
      <c r="AK1027">
        <v>1995</v>
      </c>
      <c r="AL1027">
        <v>1996</v>
      </c>
      <c r="AM1027">
        <v>1997</v>
      </c>
      <c r="AN1027">
        <v>1998</v>
      </c>
      <c r="AO1027">
        <v>1999</v>
      </c>
      <c r="AP1027">
        <v>2000</v>
      </c>
      <c r="AQ1027">
        <v>2001</v>
      </c>
      <c r="AR1027">
        <v>2002</v>
      </c>
      <c r="AS1027">
        <v>2003</v>
      </c>
      <c r="AT1027">
        <v>2004</v>
      </c>
      <c r="AU1027">
        <v>2005</v>
      </c>
      <c r="AV1027">
        <v>2006</v>
      </c>
      <c r="AW1027">
        <v>2007</v>
      </c>
      <c r="AX1027">
        <v>2008</v>
      </c>
      <c r="AY1027">
        <v>2009</v>
      </c>
      <c r="AZ1027">
        <v>2010</v>
      </c>
      <c r="BA1027">
        <v>2011</v>
      </c>
      <c r="BB1027">
        <v>2012</v>
      </c>
      <c r="BC1027">
        <v>2013</v>
      </c>
    </row>
    <row r="1028" spans="1:65" ht="15" customHeight="1" x14ac:dyDescent="0.25">
      <c r="A1028" t="s">
        <v>1278</v>
      </c>
      <c r="C1028" s="60"/>
      <c r="D1028" t="s">
        <v>1073</v>
      </c>
      <c r="E1028" s="45" t="s">
        <v>396</v>
      </c>
      <c r="G1028" s="45"/>
      <c r="H1028" s="45"/>
      <c r="I1028">
        <f t="shared" si="97"/>
        <v>1987</v>
      </c>
      <c r="J1028">
        <f t="shared" si="104"/>
        <v>2023</v>
      </c>
      <c r="K1028" s="2" t="str">
        <f t="shared" si="103"/>
        <v>-</v>
      </c>
      <c r="AC1028">
        <v>1987</v>
      </c>
      <c r="AD1028">
        <v>1988</v>
      </c>
      <c r="AE1028">
        <v>1989</v>
      </c>
      <c r="AF1028">
        <v>1990</v>
      </c>
      <c r="AG1028">
        <v>1991</v>
      </c>
      <c r="AH1028">
        <v>1992</v>
      </c>
      <c r="AI1028">
        <v>1993</v>
      </c>
      <c r="AJ1028">
        <v>1994</v>
      </c>
      <c r="AK1028">
        <v>1995</v>
      </c>
      <c r="AL1028">
        <v>1996</v>
      </c>
      <c r="AM1028">
        <v>1997</v>
      </c>
      <c r="AN1028">
        <v>1998</v>
      </c>
      <c r="AO1028">
        <v>1999</v>
      </c>
      <c r="AP1028">
        <v>2000</v>
      </c>
      <c r="AQ1028">
        <v>2001</v>
      </c>
      <c r="AR1028">
        <v>2002</v>
      </c>
      <c r="AS1028">
        <v>2003</v>
      </c>
      <c r="AT1028">
        <v>2004</v>
      </c>
      <c r="AU1028">
        <v>2005</v>
      </c>
      <c r="AV1028">
        <v>2006</v>
      </c>
      <c r="AW1028">
        <v>2007</v>
      </c>
      <c r="AX1028">
        <v>2008</v>
      </c>
      <c r="AY1028">
        <v>2009</v>
      </c>
      <c r="AZ1028">
        <v>2010</v>
      </c>
      <c r="BA1028">
        <v>2011</v>
      </c>
      <c r="BB1028">
        <v>2012</v>
      </c>
      <c r="BC1028">
        <v>2013</v>
      </c>
      <c r="BD1028">
        <v>2014</v>
      </c>
      <c r="BE1028">
        <v>2015</v>
      </c>
      <c r="BF1028">
        <v>2016</v>
      </c>
      <c r="BG1028">
        <v>2017</v>
      </c>
      <c r="BH1028">
        <v>2018</v>
      </c>
      <c r="BI1028">
        <v>2019</v>
      </c>
      <c r="BJ1028">
        <v>2020</v>
      </c>
      <c r="BK1028" s="40">
        <v>2021</v>
      </c>
      <c r="BL1028">
        <v>2022</v>
      </c>
      <c r="BM1028">
        <v>2023</v>
      </c>
    </row>
    <row r="1029" spans="1:65" ht="15" customHeight="1" x14ac:dyDescent="0.25">
      <c r="A1029" t="s">
        <v>1278</v>
      </c>
      <c r="C1029" s="60"/>
      <c r="D1029" t="s">
        <v>397</v>
      </c>
      <c r="E1029" s="45" t="s">
        <v>828</v>
      </c>
      <c r="G1029" s="45"/>
      <c r="H1029" s="45"/>
      <c r="I1029">
        <f t="shared" si="97"/>
        <v>1980</v>
      </c>
      <c r="J1029">
        <f t="shared" si="104"/>
        <v>2023</v>
      </c>
      <c r="K1029" s="2" t="str">
        <f t="shared" si="103"/>
        <v>-</v>
      </c>
      <c r="V1029">
        <v>1980</v>
      </c>
      <c r="W1029">
        <v>1981</v>
      </c>
      <c r="X1029">
        <v>1982</v>
      </c>
      <c r="Y1029">
        <v>1983</v>
      </c>
      <c r="Z1029">
        <v>1984</v>
      </c>
      <c r="AA1029">
        <v>1985</v>
      </c>
      <c r="AB1029">
        <v>1986</v>
      </c>
      <c r="AC1029">
        <v>1987</v>
      </c>
      <c r="AD1029">
        <v>1988</v>
      </c>
      <c r="AE1029">
        <v>1989</v>
      </c>
      <c r="AF1029">
        <v>1990</v>
      </c>
      <c r="AG1029">
        <v>1991</v>
      </c>
      <c r="AH1029">
        <v>1992</v>
      </c>
      <c r="AI1029">
        <v>1993</v>
      </c>
      <c r="AJ1029">
        <v>1994</v>
      </c>
      <c r="AK1029">
        <v>1995</v>
      </c>
      <c r="AL1029">
        <v>1996</v>
      </c>
      <c r="AM1029">
        <v>1997</v>
      </c>
      <c r="AN1029">
        <v>1998</v>
      </c>
      <c r="AO1029">
        <v>1999</v>
      </c>
      <c r="AP1029">
        <v>2000</v>
      </c>
      <c r="AQ1029">
        <v>2001</v>
      </c>
      <c r="AR1029">
        <v>2002</v>
      </c>
      <c r="AS1029">
        <v>2003</v>
      </c>
      <c r="AT1029">
        <v>2004</v>
      </c>
      <c r="AU1029">
        <v>2005</v>
      </c>
      <c r="AV1029">
        <v>2006</v>
      </c>
      <c r="AW1029">
        <v>2007</v>
      </c>
      <c r="AX1029">
        <v>2008</v>
      </c>
      <c r="AY1029">
        <v>2009</v>
      </c>
      <c r="AZ1029">
        <v>2010</v>
      </c>
      <c r="BA1029">
        <v>2011</v>
      </c>
      <c r="BB1029">
        <v>2012</v>
      </c>
      <c r="BC1029">
        <v>2013</v>
      </c>
      <c r="BD1029">
        <v>2014</v>
      </c>
      <c r="BE1029">
        <v>2015</v>
      </c>
      <c r="BF1029">
        <v>2016</v>
      </c>
      <c r="BG1029">
        <v>2017</v>
      </c>
      <c r="BH1029">
        <v>2018</v>
      </c>
      <c r="BI1029">
        <v>2019</v>
      </c>
      <c r="BJ1029">
        <v>2020</v>
      </c>
      <c r="BK1029" s="40">
        <v>2021</v>
      </c>
      <c r="BL1029">
        <v>2022</v>
      </c>
      <c r="BM1029">
        <v>2023</v>
      </c>
    </row>
    <row r="1030" spans="1:65" ht="15" customHeight="1" x14ac:dyDescent="0.25">
      <c r="A1030" t="s">
        <v>1278</v>
      </c>
      <c r="C1030" s="60"/>
      <c r="D1030" t="s">
        <v>21</v>
      </c>
      <c r="E1030" s="45" t="s">
        <v>12</v>
      </c>
      <c r="F1030" s="7" t="s">
        <v>1303</v>
      </c>
      <c r="G1030" s="45"/>
      <c r="H1030" s="45"/>
      <c r="I1030">
        <f t="shared" si="97"/>
        <v>1980</v>
      </c>
      <c r="J1030">
        <f t="shared" si="104"/>
        <v>2023</v>
      </c>
      <c r="K1030" s="2" t="str">
        <f t="shared" si="103"/>
        <v>-</v>
      </c>
      <c r="V1030">
        <v>1980</v>
      </c>
      <c r="W1030">
        <v>1981</v>
      </c>
      <c r="X1030">
        <v>1982</v>
      </c>
      <c r="Y1030">
        <v>1983</v>
      </c>
      <c r="Z1030">
        <v>1984</v>
      </c>
      <c r="AA1030">
        <v>1985</v>
      </c>
      <c r="AB1030">
        <v>1986</v>
      </c>
      <c r="AC1030">
        <v>1987</v>
      </c>
      <c r="AD1030">
        <v>1988</v>
      </c>
      <c r="AE1030">
        <v>1989</v>
      </c>
      <c r="AF1030">
        <v>1990</v>
      </c>
      <c r="AG1030">
        <v>1991</v>
      </c>
      <c r="AH1030">
        <v>1992</v>
      </c>
      <c r="AI1030">
        <v>1993</v>
      </c>
      <c r="AJ1030">
        <v>1994</v>
      </c>
      <c r="AK1030">
        <v>1995</v>
      </c>
      <c r="AL1030">
        <v>1996</v>
      </c>
      <c r="AM1030">
        <v>1997</v>
      </c>
      <c r="AN1030">
        <v>1998</v>
      </c>
      <c r="AO1030">
        <v>1999</v>
      </c>
      <c r="AP1030">
        <v>2000</v>
      </c>
      <c r="AQ1030">
        <v>2001</v>
      </c>
      <c r="AR1030">
        <v>2002</v>
      </c>
      <c r="AS1030">
        <v>2003</v>
      </c>
      <c r="AT1030">
        <v>2004</v>
      </c>
      <c r="AU1030">
        <v>2005</v>
      </c>
      <c r="AV1030">
        <v>2006</v>
      </c>
      <c r="AW1030">
        <v>2007</v>
      </c>
      <c r="AX1030">
        <v>2008</v>
      </c>
      <c r="AY1030">
        <v>2009</v>
      </c>
      <c r="AZ1030">
        <v>2010</v>
      </c>
      <c r="BA1030">
        <v>2011</v>
      </c>
      <c r="BB1030">
        <v>2012</v>
      </c>
      <c r="BC1030">
        <v>2013</v>
      </c>
      <c r="BD1030">
        <v>2014</v>
      </c>
      <c r="BE1030">
        <v>2015</v>
      </c>
      <c r="BF1030">
        <v>2016</v>
      </c>
      <c r="BG1030">
        <v>2017</v>
      </c>
      <c r="BH1030">
        <v>2018</v>
      </c>
      <c r="BI1030">
        <v>2019</v>
      </c>
      <c r="BJ1030">
        <v>2020</v>
      </c>
      <c r="BK1030" s="40">
        <v>2021</v>
      </c>
      <c r="BL1030">
        <v>2022</v>
      </c>
      <c r="BM1030">
        <v>2023</v>
      </c>
    </row>
    <row r="1031" spans="1:65" ht="15" customHeight="1" x14ac:dyDescent="0.25">
      <c r="A1031" t="s">
        <v>1278</v>
      </c>
      <c r="C1031" s="60"/>
      <c r="D1031" t="s">
        <v>2637</v>
      </c>
      <c r="E1031" s="45" t="s">
        <v>2639</v>
      </c>
      <c r="F1031" s="7"/>
      <c r="G1031" s="45"/>
      <c r="H1031" s="45"/>
      <c r="I1031">
        <f t="shared" ref="I1031:I1052" si="105">MIN(L1031:BT1031)</f>
        <v>1987</v>
      </c>
      <c r="J1031">
        <f t="shared" si="104"/>
        <v>2023</v>
      </c>
      <c r="K1031" s="2" t="str">
        <f t="shared" si="103"/>
        <v>-</v>
      </c>
      <c r="AC1031" s="40">
        <v>1987</v>
      </c>
      <c r="AD1031" s="40">
        <v>1988</v>
      </c>
      <c r="AE1031" s="40">
        <v>1989</v>
      </c>
      <c r="AF1031" s="40">
        <v>1990</v>
      </c>
      <c r="AG1031" s="40">
        <v>1991</v>
      </c>
      <c r="AH1031" s="40">
        <v>1992</v>
      </c>
      <c r="AI1031" s="40">
        <v>1993</v>
      </c>
      <c r="AJ1031" s="40">
        <v>1994</v>
      </c>
      <c r="AK1031" s="40">
        <v>1995</v>
      </c>
      <c r="AL1031" s="40">
        <v>1996</v>
      </c>
      <c r="AM1031" s="40">
        <v>1997</v>
      </c>
      <c r="AN1031" s="40">
        <v>1998</v>
      </c>
      <c r="AO1031" s="40">
        <v>1999</v>
      </c>
      <c r="AP1031" s="40">
        <v>2000</v>
      </c>
      <c r="AQ1031" s="40">
        <v>2001</v>
      </c>
      <c r="AR1031" s="40">
        <v>2002</v>
      </c>
      <c r="AS1031" s="40">
        <v>2003</v>
      </c>
      <c r="AT1031" s="40">
        <v>2004</v>
      </c>
      <c r="AU1031" s="40">
        <v>2005</v>
      </c>
      <c r="AV1031" s="40">
        <v>2006</v>
      </c>
      <c r="AW1031" s="40">
        <v>2007</v>
      </c>
      <c r="AX1031" s="40">
        <v>2008</v>
      </c>
      <c r="AY1031" s="40">
        <v>2009</v>
      </c>
      <c r="AZ1031" s="40">
        <v>2010</v>
      </c>
      <c r="BA1031" s="40">
        <v>2011</v>
      </c>
      <c r="BB1031" s="40">
        <v>2012</v>
      </c>
      <c r="BC1031" s="40">
        <v>2013</v>
      </c>
      <c r="BD1031" s="40">
        <v>2014</v>
      </c>
      <c r="BE1031" s="40">
        <v>2015</v>
      </c>
      <c r="BF1031" s="40">
        <v>2016</v>
      </c>
      <c r="BG1031" s="40">
        <v>2017</v>
      </c>
      <c r="BH1031">
        <v>2018</v>
      </c>
      <c r="BI1031" s="40">
        <v>2019</v>
      </c>
      <c r="BJ1031">
        <v>2020</v>
      </c>
      <c r="BK1031" s="40">
        <v>2021</v>
      </c>
      <c r="BL1031">
        <v>2022</v>
      </c>
      <c r="BM1031">
        <v>2023</v>
      </c>
    </row>
    <row r="1032" spans="1:65" ht="15" customHeight="1" x14ac:dyDescent="0.25">
      <c r="A1032" t="s">
        <v>1278</v>
      </c>
      <c r="C1032" s="60"/>
      <c r="D1032" t="s">
        <v>2638</v>
      </c>
      <c r="E1032" s="45" t="s">
        <v>2640</v>
      </c>
      <c r="F1032" s="7"/>
      <c r="G1032" s="45"/>
      <c r="H1032" s="45"/>
      <c r="I1032">
        <f t="shared" si="105"/>
        <v>1980</v>
      </c>
      <c r="J1032">
        <f t="shared" si="104"/>
        <v>2005</v>
      </c>
      <c r="K1032" s="2" t="str">
        <f t="shared" si="103"/>
        <v>-</v>
      </c>
      <c r="V1032" s="40">
        <v>1980</v>
      </c>
      <c r="W1032" s="40">
        <v>1981</v>
      </c>
      <c r="X1032" s="40">
        <v>1982</v>
      </c>
      <c r="Y1032" s="40">
        <v>1983</v>
      </c>
      <c r="Z1032" s="40">
        <v>1984</v>
      </c>
      <c r="AA1032" s="40">
        <v>1985</v>
      </c>
      <c r="AB1032" s="40">
        <v>1986</v>
      </c>
      <c r="AC1032" s="40">
        <v>1987</v>
      </c>
      <c r="AD1032" s="40">
        <v>1988</v>
      </c>
      <c r="AE1032" s="40">
        <v>1989</v>
      </c>
      <c r="AF1032" s="40">
        <v>1990</v>
      </c>
      <c r="AG1032" s="40">
        <v>1991</v>
      </c>
      <c r="AH1032" s="40">
        <v>1992</v>
      </c>
      <c r="AI1032" s="40">
        <v>1993</v>
      </c>
      <c r="AJ1032" s="40">
        <v>1994</v>
      </c>
      <c r="AK1032" s="40">
        <v>1995</v>
      </c>
      <c r="AL1032" s="40">
        <v>1996</v>
      </c>
      <c r="AM1032" s="40">
        <v>1997</v>
      </c>
      <c r="AN1032" s="40">
        <v>1998</v>
      </c>
      <c r="AO1032" s="40">
        <v>1999</v>
      </c>
      <c r="AP1032" s="40">
        <v>2000</v>
      </c>
      <c r="AQ1032" s="40">
        <v>2001</v>
      </c>
      <c r="AR1032" s="40">
        <v>2002</v>
      </c>
      <c r="AS1032" s="40">
        <v>2003</v>
      </c>
      <c r="AT1032" s="40">
        <v>2004</v>
      </c>
      <c r="AU1032" s="40">
        <v>2005</v>
      </c>
    </row>
    <row r="1033" spans="1:65" ht="15" customHeight="1" x14ac:dyDescent="0.25">
      <c r="A1033" t="s">
        <v>1278</v>
      </c>
      <c r="C1033" s="60"/>
      <c r="D1033" t="s">
        <v>829</v>
      </c>
      <c r="E1033" s="45" t="s">
        <v>2641</v>
      </c>
      <c r="F1033" s="7"/>
      <c r="G1033" s="45"/>
      <c r="H1033" s="45"/>
      <c r="I1033">
        <f t="shared" si="105"/>
        <v>1995</v>
      </c>
      <c r="J1033">
        <f t="shared" si="104"/>
        <v>2023</v>
      </c>
      <c r="K1033" s="2" t="str">
        <f t="shared" si="103"/>
        <v>-</v>
      </c>
      <c r="AK1033" s="40">
        <v>1995</v>
      </c>
      <c r="AL1033" s="40">
        <v>1996</v>
      </c>
      <c r="AM1033" s="40">
        <v>1997</v>
      </c>
      <c r="AN1033" s="40">
        <v>1998</v>
      </c>
      <c r="AO1033" s="40">
        <v>1999</v>
      </c>
      <c r="AP1033" s="40">
        <v>2000</v>
      </c>
      <c r="AQ1033" s="40">
        <v>2001</v>
      </c>
      <c r="AR1033" s="40">
        <v>2002</v>
      </c>
      <c r="AS1033" s="40">
        <v>2003</v>
      </c>
      <c r="AT1033" s="40">
        <v>2004</v>
      </c>
      <c r="AU1033" s="40">
        <v>2005</v>
      </c>
      <c r="AV1033" s="40">
        <v>2006</v>
      </c>
      <c r="AW1033" s="40">
        <v>2007</v>
      </c>
      <c r="AX1033" s="40">
        <v>2008</v>
      </c>
      <c r="AY1033" s="40">
        <v>2009</v>
      </c>
      <c r="AZ1033" s="40">
        <v>2010</v>
      </c>
      <c r="BA1033" s="40">
        <v>2011</v>
      </c>
      <c r="BB1033" s="40">
        <v>2012</v>
      </c>
      <c r="BC1033" s="40">
        <v>2013</v>
      </c>
      <c r="BD1033" s="40">
        <v>2014</v>
      </c>
      <c r="BE1033" s="40">
        <v>2015</v>
      </c>
      <c r="BF1033" s="40">
        <v>2016</v>
      </c>
      <c r="BG1033" s="40">
        <v>2017</v>
      </c>
      <c r="BH1033">
        <v>2018</v>
      </c>
      <c r="BI1033" s="40">
        <v>2019</v>
      </c>
      <c r="BJ1033">
        <v>2020</v>
      </c>
      <c r="BK1033" s="40">
        <v>2021</v>
      </c>
      <c r="BL1033">
        <v>2022</v>
      </c>
      <c r="BM1033">
        <v>2023</v>
      </c>
    </row>
    <row r="1034" spans="1:65" ht="15" customHeight="1" x14ac:dyDescent="0.25">
      <c r="A1034" t="s">
        <v>1278</v>
      </c>
      <c r="C1034" s="60"/>
      <c r="D1034" t="s">
        <v>2642</v>
      </c>
      <c r="E1034" s="45" t="s">
        <v>2643</v>
      </c>
      <c r="F1034" s="7"/>
      <c r="G1034" s="45"/>
      <c r="H1034" s="45"/>
      <c r="I1034">
        <f t="shared" si="105"/>
        <v>2002</v>
      </c>
      <c r="J1034">
        <f t="shared" si="104"/>
        <v>2023</v>
      </c>
      <c r="K1034" s="2" t="str">
        <f t="shared" si="103"/>
        <v>-</v>
      </c>
      <c r="AR1034" s="40">
        <v>2002</v>
      </c>
      <c r="AS1034" s="40">
        <v>2003</v>
      </c>
      <c r="AT1034" s="40">
        <v>2004</v>
      </c>
      <c r="AU1034" s="40">
        <v>2005</v>
      </c>
      <c r="AV1034" s="40">
        <v>2006</v>
      </c>
      <c r="AW1034" s="40">
        <v>2007</v>
      </c>
      <c r="AX1034" s="40">
        <v>2008</v>
      </c>
      <c r="AY1034" s="40">
        <v>2009</v>
      </c>
      <c r="AZ1034" s="40">
        <v>2010</v>
      </c>
      <c r="BA1034" s="40">
        <v>2011</v>
      </c>
      <c r="BB1034" s="40">
        <v>2012</v>
      </c>
      <c r="BC1034" s="40">
        <v>2013</v>
      </c>
      <c r="BD1034" s="40">
        <v>2014</v>
      </c>
      <c r="BE1034" s="40">
        <v>2015</v>
      </c>
      <c r="BF1034" s="40">
        <v>2016</v>
      </c>
      <c r="BG1034" s="40">
        <v>2017</v>
      </c>
      <c r="BH1034">
        <v>2018</v>
      </c>
      <c r="BI1034" s="40">
        <v>2019</v>
      </c>
      <c r="BJ1034">
        <v>2020</v>
      </c>
      <c r="BK1034" s="40">
        <v>2021</v>
      </c>
      <c r="BL1034">
        <v>2022</v>
      </c>
      <c r="BM1034">
        <v>2023</v>
      </c>
    </row>
    <row r="1035" spans="1:65" ht="15" customHeight="1" x14ac:dyDescent="0.25">
      <c r="A1035" t="s">
        <v>1278</v>
      </c>
      <c r="C1035" s="60"/>
      <c r="D1035" t="s">
        <v>2644</v>
      </c>
      <c r="E1035" s="45" t="s">
        <v>2645</v>
      </c>
      <c r="F1035" s="7"/>
      <c r="G1035" s="45"/>
      <c r="H1035" s="45"/>
      <c r="I1035">
        <f t="shared" si="105"/>
        <v>1994</v>
      </c>
      <c r="J1035">
        <f t="shared" si="104"/>
        <v>2023</v>
      </c>
      <c r="K1035" s="2" t="str">
        <f t="shared" si="103"/>
        <v>-</v>
      </c>
      <c r="AJ1035" s="40">
        <v>1994</v>
      </c>
      <c r="AK1035" s="40">
        <v>1995</v>
      </c>
      <c r="AL1035" s="40">
        <v>1996</v>
      </c>
      <c r="AM1035" s="40">
        <v>1997</v>
      </c>
      <c r="AN1035" s="40">
        <v>1998</v>
      </c>
      <c r="AO1035" s="40">
        <v>1999</v>
      </c>
      <c r="AP1035" s="40">
        <v>2000</v>
      </c>
      <c r="AQ1035" s="40">
        <v>2001</v>
      </c>
      <c r="AR1035" s="40">
        <v>2002</v>
      </c>
      <c r="AS1035" s="40">
        <v>2003</v>
      </c>
      <c r="AT1035" s="40">
        <v>2004</v>
      </c>
      <c r="AU1035" s="40">
        <v>2005</v>
      </c>
      <c r="AV1035" s="40">
        <v>2006</v>
      </c>
      <c r="AW1035" s="40">
        <v>2007</v>
      </c>
      <c r="AX1035" s="40">
        <v>2008</v>
      </c>
      <c r="AY1035" s="40">
        <v>2009</v>
      </c>
      <c r="AZ1035" s="40">
        <v>2010</v>
      </c>
      <c r="BA1035" s="40">
        <v>2011</v>
      </c>
      <c r="BB1035" s="40">
        <v>2012</v>
      </c>
      <c r="BC1035" s="40">
        <v>2013</v>
      </c>
      <c r="BD1035" s="40">
        <v>2014</v>
      </c>
      <c r="BE1035" s="40">
        <v>2015</v>
      </c>
      <c r="BF1035" s="40">
        <v>2016</v>
      </c>
      <c r="BG1035" s="40">
        <v>2017</v>
      </c>
      <c r="BH1035">
        <v>2018</v>
      </c>
      <c r="BI1035" s="40">
        <v>2019</v>
      </c>
      <c r="BJ1035">
        <v>2020</v>
      </c>
      <c r="BK1035" s="40">
        <v>2021</v>
      </c>
      <c r="BL1035">
        <v>2022</v>
      </c>
      <c r="BM1035">
        <v>2023</v>
      </c>
    </row>
    <row r="1036" spans="1:65" ht="15" customHeight="1" x14ac:dyDescent="0.25">
      <c r="A1036" t="s">
        <v>1278</v>
      </c>
      <c r="C1036" s="60"/>
      <c r="D1036" t="s">
        <v>830</v>
      </c>
      <c r="E1036" s="45" t="s">
        <v>831</v>
      </c>
      <c r="F1036" s="7"/>
      <c r="G1036" s="45"/>
      <c r="H1036" s="45"/>
      <c r="I1036">
        <f t="shared" si="105"/>
        <v>1994</v>
      </c>
      <c r="J1036">
        <f t="shared" si="104"/>
        <v>2023</v>
      </c>
      <c r="K1036" s="2" t="str">
        <f t="shared" si="103"/>
        <v>-</v>
      </c>
      <c r="AJ1036" s="40">
        <v>1994</v>
      </c>
      <c r="AK1036" s="40">
        <v>1995</v>
      </c>
      <c r="AL1036" s="40">
        <v>1996</v>
      </c>
      <c r="AM1036" s="40">
        <v>1997</v>
      </c>
      <c r="AN1036" s="40">
        <v>1998</v>
      </c>
      <c r="AO1036" s="40">
        <v>1999</v>
      </c>
      <c r="AP1036" s="40">
        <v>2000</v>
      </c>
      <c r="AQ1036" s="40">
        <v>2001</v>
      </c>
      <c r="AR1036" s="40">
        <v>2002</v>
      </c>
      <c r="AS1036" s="40">
        <v>2003</v>
      </c>
      <c r="AT1036" s="40">
        <v>2004</v>
      </c>
      <c r="AU1036" s="40">
        <v>2005</v>
      </c>
      <c r="AV1036" s="40">
        <v>2006</v>
      </c>
      <c r="AW1036" s="40">
        <v>2007</v>
      </c>
      <c r="AX1036" s="40">
        <v>2008</v>
      </c>
      <c r="AY1036" s="40">
        <v>2009</v>
      </c>
      <c r="AZ1036" s="40">
        <v>2010</v>
      </c>
      <c r="BA1036" s="40">
        <v>2011</v>
      </c>
      <c r="BB1036" s="40">
        <v>2012</v>
      </c>
      <c r="BC1036" s="40">
        <v>2013</v>
      </c>
      <c r="BD1036" s="40">
        <v>2014</v>
      </c>
      <c r="BE1036" s="40">
        <v>2015</v>
      </c>
      <c r="BF1036" s="40">
        <v>2016</v>
      </c>
      <c r="BG1036" s="40">
        <v>2017</v>
      </c>
      <c r="BH1036">
        <v>2018</v>
      </c>
      <c r="BI1036" s="40">
        <v>2019</v>
      </c>
      <c r="BJ1036">
        <v>2020</v>
      </c>
      <c r="BK1036" s="40">
        <v>2021</v>
      </c>
      <c r="BL1036">
        <v>2022</v>
      </c>
      <c r="BM1036">
        <v>2023</v>
      </c>
    </row>
    <row r="1037" spans="1:65" ht="15" customHeight="1" x14ac:dyDescent="0.25">
      <c r="A1037" t="s">
        <v>1278</v>
      </c>
      <c r="C1037" s="60"/>
      <c r="D1037" t="s">
        <v>2646</v>
      </c>
      <c r="E1037" s="45" t="s">
        <v>2647</v>
      </c>
      <c r="F1037" s="7"/>
      <c r="G1037" s="45"/>
      <c r="H1037" s="45"/>
      <c r="I1037">
        <f t="shared" si="105"/>
        <v>1987</v>
      </c>
      <c r="J1037">
        <f t="shared" si="104"/>
        <v>2023</v>
      </c>
      <c r="K1037" s="2" t="str">
        <f t="shared" si="103"/>
        <v>-</v>
      </c>
      <c r="AC1037" s="40">
        <v>1987</v>
      </c>
      <c r="AD1037" s="40">
        <v>1988</v>
      </c>
      <c r="AE1037" s="40">
        <v>1989</v>
      </c>
      <c r="AF1037" s="40">
        <v>1990</v>
      </c>
      <c r="AG1037" s="40">
        <v>1991</v>
      </c>
      <c r="AH1037" s="40">
        <v>1992</v>
      </c>
      <c r="AI1037" s="40">
        <v>1993</v>
      </c>
      <c r="AJ1037" s="40">
        <v>1994</v>
      </c>
      <c r="AK1037" s="40">
        <v>1995</v>
      </c>
      <c r="AL1037" s="40">
        <v>1996</v>
      </c>
      <c r="AM1037" s="40">
        <v>1997</v>
      </c>
      <c r="AN1037" s="40">
        <v>1998</v>
      </c>
      <c r="AO1037" s="40">
        <v>1999</v>
      </c>
      <c r="AP1037" s="40">
        <v>2000</v>
      </c>
      <c r="AQ1037" s="40">
        <v>2001</v>
      </c>
      <c r="AR1037" s="40">
        <v>2002</v>
      </c>
      <c r="AS1037" s="40">
        <v>2003</v>
      </c>
      <c r="AT1037" s="40">
        <v>2004</v>
      </c>
      <c r="AU1037" s="40">
        <v>2005</v>
      </c>
      <c r="AV1037" s="40">
        <v>2006</v>
      </c>
      <c r="AW1037" s="40">
        <v>2007</v>
      </c>
      <c r="AX1037" s="40">
        <v>2008</v>
      </c>
      <c r="AY1037" s="40">
        <v>2009</v>
      </c>
      <c r="AZ1037" s="40">
        <v>2010</v>
      </c>
      <c r="BA1037" s="40">
        <v>2011</v>
      </c>
      <c r="BB1037" s="40">
        <v>2012</v>
      </c>
      <c r="BC1037" s="40">
        <v>2013</v>
      </c>
      <c r="BD1037" s="40">
        <v>2014</v>
      </c>
      <c r="BE1037" s="40">
        <v>2015</v>
      </c>
      <c r="BF1037" s="40">
        <v>2016</v>
      </c>
      <c r="BG1037" s="40">
        <v>2017</v>
      </c>
      <c r="BH1037">
        <v>2018</v>
      </c>
      <c r="BI1037" s="40">
        <v>2019</v>
      </c>
      <c r="BJ1037">
        <v>2020</v>
      </c>
      <c r="BK1037" s="40">
        <v>2021</v>
      </c>
      <c r="BL1037">
        <v>2022</v>
      </c>
      <c r="BM1037">
        <v>2023</v>
      </c>
    </row>
    <row r="1038" spans="1:65" ht="15" customHeight="1" x14ac:dyDescent="0.25">
      <c r="A1038" t="s">
        <v>1278</v>
      </c>
      <c r="C1038" s="60"/>
      <c r="D1038" t="s">
        <v>832</v>
      </c>
      <c r="E1038" s="45" t="s">
        <v>2648</v>
      </c>
      <c r="F1038" s="7"/>
      <c r="G1038" s="45"/>
      <c r="H1038" s="45"/>
      <c r="I1038">
        <f t="shared" si="105"/>
        <v>1980</v>
      </c>
      <c r="J1038">
        <f t="shared" si="104"/>
        <v>2013</v>
      </c>
      <c r="K1038" s="2" t="str">
        <f t="shared" si="103"/>
        <v>-</v>
      </c>
      <c r="V1038" s="40">
        <v>1980</v>
      </c>
      <c r="W1038" s="40">
        <v>1981</v>
      </c>
      <c r="X1038" s="40">
        <v>1982</v>
      </c>
      <c r="Y1038" s="40">
        <v>1983</v>
      </c>
      <c r="Z1038" s="40">
        <v>1984</v>
      </c>
      <c r="AA1038" s="40">
        <v>1985</v>
      </c>
      <c r="AB1038" s="40">
        <v>1986</v>
      </c>
      <c r="AC1038" s="40">
        <v>1987</v>
      </c>
      <c r="AD1038" s="40">
        <v>1988</v>
      </c>
      <c r="AE1038" s="40">
        <v>1989</v>
      </c>
      <c r="AF1038" s="40">
        <v>1990</v>
      </c>
      <c r="AG1038" s="40">
        <v>1991</v>
      </c>
      <c r="AH1038" s="40">
        <v>1992</v>
      </c>
      <c r="AI1038" s="40">
        <v>1993</v>
      </c>
      <c r="AJ1038" s="40">
        <v>1994</v>
      </c>
      <c r="AK1038" s="40">
        <v>1995</v>
      </c>
      <c r="AL1038" s="40">
        <v>1996</v>
      </c>
      <c r="AM1038" s="40">
        <v>1997</v>
      </c>
      <c r="AN1038" s="40">
        <v>1998</v>
      </c>
      <c r="AO1038" s="40">
        <v>1999</v>
      </c>
      <c r="AP1038" s="40">
        <v>2000</v>
      </c>
      <c r="AQ1038" s="40">
        <v>2001</v>
      </c>
      <c r="AR1038" s="40">
        <v>2002</v>
      </c>
      <c r="AS1038" s="40">
        <v>2003</v>
      </c>
      <c r="AT1038" s="40">
        <v>2004</v>
      </c>
      <c r="AU1038" s="40">
        <v>2005</v>
      </c>
      <c r="AV1038" s="40">
        <v>2006</v>
      </c>
      <c r="AW1038" s="40">
        <v>2007</v>
      </c>
      <c r="AX1038" s="40">
        <v>2008</v>
      </c>
      <c r="AY1038" s="40">
        <v>2009</v>
      </c>
      <c r="AZ1038" s="40">
        <v>2010</v>
      </c>
      <c r="BA1038" s="40">
        <v>2011</v>
      </c>
      <c r="BB1038" s="40">
        <v>2012</v>
      </c>
      <c r="BC1038" s="40">
        <v>2013</v>
      </c>
    </row>
    <row r="1039" spans="1:65" ht="15" customHeight="1" x14ac:dyDescent="0.25">
      <c r="A1039" t="s">
        <v>1278</v>
      </c>
      <c r="C1039" s="60"/>
      <c r="D1039" t="s">
        <v>2649</v>
      </c>
      <c r="E1039" s="45" t="s">
        <v>2650</v>
      </c>
      <c r="F1039" s="7"/>
      <c r="G1039" s="45"/>
      <c r="H1039" s="45"/>
      <c r="I1039">
        <f t="shared" si="105"/>
        <v>1980</v>
      </c>
      <c r="J1039">
        <f t="shared" si="104"/>
        <v>1996</v>
      </c>
      <c r="K1039" s="2" t="str">
        <f t="shared" si="103"/>
        <v>-</v>
      </c>
      <c r="V1039" s="40">
        <v>1980</v>
      </c>
      <c r="W1039" s="40">
        <v>1981</v>
      </c>
      <c r="X1039" s="40">
        <v>1982</v>
      </c>
      <c r="Y1039" s="40">
        <v>1983</v>
      </c>
      <c r="Z1039" s="40">
        <v>1984</v>
      </c>
      <c r="AA1039" s="40">
        <v>1985</v>
      </c>
      <c r="AB1039" s="40">
        <v>1986</v>
      </c>
      <c r="AC1039" s="40">
        <v>1987</v>
      </c>
      <c r="AD1039" s="40">
        <v>1988</v>
      </c>
      <c r="AE1039" s="40">
        <v>1989</v>
      </c>
      <c r="AF1039" s="40">
        <v>1990</v>
      </c>
      <c r="AG1039" s="40">
        <v>1991</v>
      </c>
      <c r="AH1039" s="40">
        <v>1992</v>
      </c>
      <c r="AI1039" s="40">
        <v>1993</v>
      </c>
      <c r="AJ1039" s="40">
        <v>1994</v>
      </c>
      <c r="AK1039" s="40">
        <v>1995</v>
      </c>
      <c r="AL1039" s="40">
        <v>1996</v>
      </c>
    </row>
    <row r="1040" spans="1:65" ht="15" customHeight="1" x14ac:dyDescent="0.25">
      <c r="A1040" t="s">
        <v>1278</v>
      </c>
      <c r="C1040" s="60"/>
      <c r="D1040" t="s">
        <v>833</v>
      </c>
      <c r="E1040" s="45" t="s">
        <v>834</v>
      </c>
      <c r="F1040" s="7"/>
      <c r="G1040" s="45"/>
      <c r="H1040" s="45"/>
      <c r="I1040">
        <f t="shared" si="105"/>
        <v>1995</v>
      </c>
      <c r="J1040">
        <f t="shared" si="104"/>
        <v>2023</v>
      </c>
      <c r="K1040" s="2" t="str">
        <f t="shared" si="103"/>
        <v>-</v>
      </c>
      <c r="AK1040" s="40">
        <v>1995</v>
      </c>
      <c r="AL1040" s="40">
        <v>1996</v>
      </c>
      <c r="AM1040" s="40">
        <v>1997</v>
      </c>
      <c r="AN1040" s="40">
        <v>1998</v>
      </c>
      <c r="AO1040" s="40">
        <v>1999</v>
      </c>
      <c r="AP1040" s="40">
        <v>2000</v>
      </c>
      <c r="AQ1040" s="40">
        <v>2001</v>
      </c>
      <c r="AR1040" s="40">
        <v>2002</v>
      </c>
      <c r="AS1040" s="40">
        <v>2003</v>
      </c>
      <c r="AT1040" s="40">
        <v>2004</v>
      </c>
      <c r="AU1040" s="40">
        <v>2005</v>
      </c>
      <c r="AV1040" s="40">
        <v>2006</v>
      </c>
      <c r="AW1040" s="40">
        <v>2007</v>
      </c>
      <c r="AX1040" s="40">
        <v>2008</v>
      </c>
      <c r="AY1040" s="40">
        <v>2009</v>
      </c>
      <c r="AZ1040" s="40">
        <v>2010</v>
      </c>
      <c r="BA1040" s="40">
        <v>2011</v>
      </c>
      <c r="BB1040" s="40">
        <v>2012</v>
      </c>
      <c r="BC1040" s="40">
        <v>2013</v>
      </c>
      <c r="BD1040" s="40">
        <v>2014</v>
      </c>
      <c r="BE1040" s="40">
        <v>2015</v>
      </c>
      <c r="BF1040" s="40">
        <v>2016</v>
      </c>
      <c r="BG1040" s="40">
        <v>2017</v>
      </c>
      <c r="BH1040">
        <v>2018</v>
      </c>
      <c r="BI1040" s="40">
        <v>2019</v>
      </c>
      <c r="BJ1040">
        <v>2020</v>
      </c>
      <c r="BK1040" s="40">
        <v>2021</v>
      </c>
      <c r="BL1040">
        <v>2022</v>
      </c>
      <c r="BM1040">
        <v>2023</v>
      </c>
    </row>
    <row r="1041" spans="1:65" ht="15" customHeight="1" x14ac:dyDescent="0.25">
      <c r="A1041" t="s">
        <v>1278</v>
      </c>
      <c r="C1041" s="60"/>
      <c r="D1041" t="s">
        <v>835</v>
      </c>
      <c r="E1041" s="45" t="s">
        <v>836</v>
      </c>
      <c r="F1041" s="7"/>
      <c r="G1041" s="45"/>
      <c r="H1041" s="45"/>
      <c r="I1041">
        <f t="shared" si="105"/>
        <v>1980</v>
      </c>
      <c r="J1041">
        <f t="shared" si="104"/>
        <v>2013</v>
      </c>
      <c r="K1041" s="2" t="str">
        <f t="shared" si="103"/>
        <v>-</v>
      </c>
      <c r="V1041">
        <v>1980</v>
      </c>
      <c r="W1041">
        <v>1981</v>
      </c>
      <c r="X1041">
        <v>1982</v>
      </c>
      <c r="Y1041">
        <v>1983</v>
      </c>
      <c r="Z1041">
        <v>1984</v>
      </c>
      <c r="AA1041">
        <v>1985</v>
      </c>
      <c r="AB1041">
        <v>1986</v>
      </c>
      <c r="AC1041">
        <v>1987</v>
      </c>
      <c r="AD1041">
        <v>1988</v>
      </c>
      <c r="AE1041">
        <v>1989</v>
      </c>
      <c r="AF1041">
        <v>1990</v>
      </c>
      <c r="AG1041">
        <v>1991</v>
      </c>
      <c r="AH1041">
        <v>1992</v>
      </c>
      <c r="AI1041">
        <v>1993</v>
      </c>
      <c r="AJ1041">
        <v>1994</v>
      </c>
      <c r="AK1041">
        <v>1995</v>
      </c>
      <c r="AL1041">
        <v>1996</v>
      </c>
      <c r="AM1041">
        <v>1997</v>
      </c>
      <c r="AN1041">
        <v>1998</v>
      </c>
      <c r="AO1041">
        <v>1999</v>
      </c>
      <c r="AP1041">
        <v>2000</v>
      </c>
      <c r="AQ1041">
        <v>2001</v>
      </c>
      <c r="AR1041">
        <v>2002</v>
      </c>
      <c r="AS1041">
        <v>2003</v>
      </c>
      <c r="AT1041">
        <v>2004</v>
      </c>
      <c r="AU1041">
        <v>2005</v>
      </c>
      <c r="AV1041">
        <v>2006</v>
      </c>
      <c r="AW1041">
        <v>2007</v>
      </c>
      <c r="AX1041">
        <v>2008</v>
      </c>
      <c r="AY1041">
        <v>2009</v>
      </c>
      <c r="AZ1041">
        <v>2010</v>
      </c>
      <c r="BA1041">
        <v>2011</v>
      </c>
      <c r="BB1041">
        <v>2012</v>
      </c>
      <c r="BC1041">
        <v>2013</v>
      </c>
    </row>
    <row r="1042" spans="1:65" ht="15" customHeight="1" x14ac:dyDescent="0.25">
      <c r="A1042" t="s">
        <v>1278</v>
      </c>
      <c r="C1042" s="60"/>
      <c r="D1042" t="s">
        <v>398</v>
      </c>
      <c r="E1042" s="45" t="s">
        <v>399</v>
      </c>
      <c r="G1042" s="45"/>
      <c r="H1042" s="45"/>
      <c r="I1042">
        <f t="shared" si="105"/>
        <v>1980</v>
      </c>
      <c r="J1042">
        <f t="shared" si="104"/>
        <v>2013</v>
      </c>
      <c r="K1042" s="2" t="str">
        <f t="shared" si="103"/>
        <v>-</v>
      </c>
      <c r="V1042">
        <v>1980</v>
      </c>
      <c r="W1042">
        <v>1981</v>
      </c>
      <c r="X1042">
        <v>1982</v>
      </c>
      <c r="Y1042">
        <v>1983</v>
      </c>
      <c r="Z1042">
        <v>1984</v>
      </c>
      <c r="AA1042">
        <v>1985</v>
      </c>
      <c r="AB1042">
        <v>1986</v>
      </c>
      <c r="AC1042">
        <v>1987</v>
      </c>
      <c r="AD1042">
        <v>1988</v>
      </c>
      <c r="AE1042">
        <v>1989</v>
      </c>
      <c r="AF1042">
        <v>1990</v>
      </c>
      <c r="AG1042">
        <v>1991</v>
      </c>
      <c r="AH1042">
        <v>1992</v>
      </c>
      <c r="AI1042">
        <v>1993</v>
      </c>
      <c r="AJ1042">
        <v>1994</v>
      </c>
      <c r="AK1042">
        <v>1995</v>
      </c>
      <c r="AL1042">
        <v>1996</v>
      </c>
      <c r="AM1042">
        <v>1997</v>
      </c>
      <c r="AN1042">
        <v>1998</v>
      </c>
      <c r="AO1042">
        <v>1999</v>
      </c>
      <c r="AP1042">
        <v>2000</v>
      </c>
      <c r="AQ1042">
        <v>2001</v>
      </c>
      <c r="AR1042">
        <v>2002</v>
      </c>
      <c r="AS1042">
        <v>2003</v>
      </c>
      <c r="AT1042">
        <v>2004</v>
      </c>
      <c r="AU1042">
        <v>2005</v>
      </c>
      <c r="AV1042">
        <v>2006</v>
      </c>
      <c r="AW1042">
        <v>2007</v>
      </c>
      <c r="AX1042">
        <v>2008</v>
      </c>
      <c r="AY1042">
        <v>2009</v>
      </c>
      <c r="AZ1042">
        <v>2010</v>
      </c>
      <c r="BA1042">
        <v>2011</v>
      </c>
      <c r="BB1042">
        <v>2012</v>
      </c>
      <c r="BC1042">
        <v>2013</v>
      </c>
    </row>
    <row r="1043" spans="1:65" ht="15" customHeight="1" x14ac:dyDescent="0.25">
      <c r="A1043" t="s">
        <v>1278</v>
      </c>
      <c r="C1043" s="60"/>
      <c r="D1043" t="s">
        <v>837</v>
      </c>
      <c r="E1043" s="45" t="s">
        <v>2651</v>
      </c>
      <c r="G1043" s="45"/>
      <c r="H1043" s="45"/>
      <c r="I1043">
        <f t="shared" si="105"/>
        <v>1991</v>
      </c>
      <c r="J1043">
        <f t="shared" si="104"/>
        <v>2023</v>
      </c>
      <c r="K1043" s="2" t="str">
        <f t="shared" si="103"/>
        <v>-</v>
      </c>
      <c r="AG1043" s="40">
        <v>1991</v>
      </c>
      <c r="AH1043" s="40">
        <v>1992</v>
      </c>
      <c r="AI1043" s="40">
        <v>1993</v>
      </c>
      <c r="AJ1043" s="40">
        <v>1994</v>
      </c>
      <c r="AK1043" s="40">
        <v>1995</v>
      </c>
      <c r="AL1043" s="40">
        <v>1996</v>
      </c>
      <c r="AM1043" s="40">
        <v>1997</v>
      </c>
      <c r="AN1043" s="40">
        <v>1998</v>
      </c>
      <c r="AO1043" s="40">
        <v>1999</v>
      </c>
      <c r="AP1043" s="40">
        <v>2000</v>
      </c>
      <c r="AQ1043" s="40">
        <v>2001</v>
      </c>
      <c r="AR1043" s="40">
        <v>2002</v>
      </c>
      <c r="AS1043" s="40">
        <v>2003</v>
      </c>
      <c r="AT1043" s="40">
        <v>2004</v>
      </c>
      <c r="AU1043" s="40">
        <v>2005</v>
      </c>
      <c r="AV1043" s="40">
        <v>2006</v>
      </c>
      <c r="AW1043" s="40">
        <v>2007</v>
      </c>
      <c r="AX1043" s="40">
        <v>2008</v>
      </c>
      <c r="AY1043" s="40">
        <v>2009</v>
      </c>
      <c r="AZ1043" s="40">
        <v>2010</v>
      </c>
      <c r="BA1043" s="40">
        <v>2011</v>
      </c>
      <c r="BB1043" s="40">
        <v>2012</v>
      </c>
      <c r="BC1043" s="40">
        <v>2013</v>
      </c>
      <c r="BD1043" s="40">
        <v>2014</v>
      </c>
      <c r="BE1043" s="40">
        <v>2015</v>
      </c>
      <c r="BF1043" s="40">
        <v>2016</v>
      </c>
      <c r="BG1043" s="40">
        <v>2017</v>
      </c>
      <c r="BH1043">
        <v>2018</v>
      </c>
      <c r="BI1043" s="40">
        <v>2019</v>
      </c>
      <c r="BJ1043">
        <v>2020</v>
      </c>
      <c r="BK1043" s="40">
        <v>2021</v>
      </c>
      <c r="BL1043">
        <v>2022</v>
      </c>
      <c r="BM1043">
        <v>2023</v>
      </c>
    </row>
    <row r="1044" spans="1:65" ht="15" customHeight="1" x14ac:dyDescent="0.25">
      <c r="A1044" t="s">
        <v>1278</v>
      </c>
      <c r="C1044" s="60"/>
      <c r="D1044" t="s">
        <v>400</v>
      </c>
      <c r="E1044" s="45" t="s">
        <v>401</v>
      </c>
      <c r="G1044" s="45"/>
      <c r="H1044" s="45"/>
      <c r="I1044">
        <f t="shared" si="105"/>
        <v>1980</v>
      </c>
      <c r="J1044">
        <f t="shared" si="104"/>
        <v>2023</v>
      </c>
      <c r="K1044" s="2" t="str">
        <f t="shared" si="103"/>
        <v>-</v>
      </c>
      <c r="V1044">
        <v>1980</v>
      </c>
      <c r="W1044">
        <v>1981</v>
      </c>
      <c r="X1044">
        <v>1982</v>
      </c>
      <c r="Y1044">
        <v>1983</v>
      </c>
      <c r="Z1044">
        <v>1984</v>
      </c>
      <c r="AA1044">
        <v>1985</v>
      </c>
      <c r="AB1044">
        <v>1986</v>
      </c>
      <c r="AC1044">
        <v>1987</v>
      </c>
      <c r="AD1044">
        <v>1988</v>
      </c>
      <c r="AE1044">
        <v>1989</v>
      </c>
      <c r="AF1044">
        <v>1990</v>
      </c>
      <c r="AG1044">
        <v>1991</v>
      </c>
      <c r="AH1044">
        <v>1992</v>
      </c>
      <c r="AI1044">
        <v>1993</v>
      </c>
      <c r="AJ1044">
        <v>1994</v>
      </c>
      <c r="AK1044">
        <v>1995</v>
      </c>
      <c r="AL1044">
        <v>1996</v>
      </c>
      <c r="AM1044">
        <v>1997</v>
      </c>
      <c r="AN1044">
        <v>1998</v>
      </c>
      <c r="AO1044">
        <v>1999</v>
      </c>
      <c r="AP1044">
        <v>2000</v>
      </c>
      <c r="AQ1044">
        <v>2001</v>
      </c>
      <c r="AR1044">
        <v>2002</v>
      </c>
      <c r="AS1044">
        <v>2003</v>
      </c>
      <c r="AT1044">
        <v>2004</v>
      </c>
      <c r="AU1044">
        <v>2005</v>
      </c>
      <c r="AV1044">
        <v>2006</v>
      </c>
      <c r="AW1044">
        <v>2007</v>
      </c>
      <c r="AX1044">
        <v>2008</v>
      </c>
      <c r="AY1044">
        <v>2009</v>
      </c>
      <c r="AZ1044">
        <v>2010</v>
      </c>
      <c r="BA1044">
        <v>2011</v>
      </c>
      <c r="BB1044">
        <v>2012</v>
      </c>
      <c r="BC1044">
        <v>2013</v>
      </c>
      <c r="BD1044">
        <v>2014</v>
      </c>
      <c r="BE1044">
        <v>2015</v>
      </c>
      <c r="BF1044">
        <v>2016</v>
      </c>
      <c r="BG1044">
        <v>2017</v>
      </c>
      <c r="BH1044">
        <v>2018</v>
      </c>
      <c r="BI1044">
        <v>2019</v>
      </c>
      <c r="BJ1044">
        <v>2020</v>
      </c>
      <c r="BK1044" s="40">
        <v>2021</v>
      </c>
      <c r="BL1044">
        <v>2022</v>
      </c>
      <c r="BM1044">
        <v>2023</v>
      </c>
    </row>
    <row r="1045" spans="1:65" ht="15" customHeight="1" x14ac:dyDescent="0.25">
      <c r="A1045" t="s">
        <v>1278</v>
      </c>
      <c r="C1045" s="60"/>
      <c r="D1045" t="s">
        <v>2625</v>
      </c>
      <c r="E1045" s="45" t="s">
        <v>2652</v>
      </c>
      <c r="G1045" s="45"/>
      <c r="H1045" s="45"/>
      <c r="I1045">
        <f t="shared" si="105"/>
        <v>1988</v>
      </c>
      <c r="J1045">
        <f t="shared" si="104"/>
        <v>2023</v>
      </c>
      <c r="K1045" s="2" t="str">
        <f t="shared" si="103"/>
        <v>-</v>
      </c>
      <c r="AD1045" s="40">
        <v>1988</v>
      </c>
      <c r="AE1045" s="40">
        <v>1989</v>
      </c>
      <c r="AF1045" s="40">
        <v>1990</v>
      </c>
      <c r="AG1045" s="40">
        <v>1991</v>
      </c>
      <c r="AH1045" s="40">
        <v>1992</v>
      </c>
      <c r="AI1045" s="40">
        <v>1993</v>
      </c>
      <c r="AJ1045" s="40">
        <v>1994</v>
      </c>
      <c r="AK1045" s="40">
        <v>1995</v>
      </c>
      <c r="AL1045" s="40">
        <v>1996</v>
      </c>
      <c r="AM1045" s="40">
        <v>1997</v>
      </c>
      <c r="AN1045" s="40">
        <v>1998</v>
      </c>
      <c r="AO1045" s="40">
        <v>1999</v>
      </c>
      <c r="AP1045" s="40">
        <v>2000</v>
      </c>
      <c r="AQ1045" s="40">
        <v>2001</v>
      </c>
      <c r="AR1045" s="40">
        <v>2002</v>
      </c>
      <c r="AS1045" s="40">
        <v>2003</v>
      </c>
      <c r="AT1045" s="40">
        <v>2004</v>
      </c>
      <c r="AU1045" s="40">
        <v>2005</v>
      </c>
      <c r="AV1045" s="40">
        <v>2006</v>
      </c>
      <c r="AW1045" s="40">
        <v>2007</v>
      </c>
      <c r="AX1045" s="40">
        <v>2008</v>
      </c>
      <c r="AY1045" s="40">
        <v>2009</v>
      </c>
      <c r="AZ1045" s="40">
        <v>2010</v>
      </c>
      <c r="BA1045" s="40">
        <v>2011</v>
      </c>
      <c r="BB1045" s="40">
        <v>2012</v>
      </c>
      <c r="BC1045" s="40">
        <v>2013</v>
      </c>
      <c r="BD1045" s="40">
        <v>2014</v>
      </c>
      <c r="BE1045" s="40">
        <v>2015</v>
      </c>
      <c r="BF1045" s="40">
        <v>2016</v>
      </c>
      <c r="BG1045" s="40">
        <v>2017</v>
      </c>
      <c r="BH1045">
        <v>2018</v>
      </c>
      <c r="BI1045" s="40">
        <v>2019</v>
      </c>
      <c r="BJ1045">
        <v>2020</v>
      </c>
      <c r="BK1045" s="40">
        <v>2021</v>
      </c>
      <c r="BL1045">
        <v>2022</v>
      </c>
      <c r="BM1045">
        <v>2023</v>
      </c>
    </row>
    <row r="1046" spans="1:65" ht="15" customHeight="1" x14ac:dyDescent="0.25">
      <c r="A1046" t="s">
        <v>1278</v>
      </c>
      <c r="C1046" s="60"/>
      <c r="D1046" t="s">
        <v>2624</v>
      </c>
      <c r="E1046" s="45" t="s">
        <v>2653</v>
      </c>
      <c r="G1046" s="45"/>
      <c r="H1046" s="45"/>
      <c r="I1046">
        <f t="shared" si="105"/>
        <v>1980</v>
      </c>
      <c r="J1046">
        <f t="shared" si="104"/>
        <v>2023</v>
      </c>
      <c r="K1046" s="2" t="str">
        <f t="shared" si="103"/>
        <v>-</v>
      </c>
      <c r="V1046" s="40">
        <v>1980</v>
      </c>
      <c r="W1046" s="40">
        <v>1981</v>
      </c>
      <c r="X1046" s="40">
        <v>1982</v>
      </c>
      <c r="Y1046" s="40">
        <v>1983</v>
      </c>
      <c r="Z1046" s="40">
        <v>1984</v>
      </c>
      <c r="AA1046" s="40">
        <v>1985</v>
      </c>
      <c r="AB1046" s="40">
        <v>1986</v>
      </c>
      <c r="AC1046" s="40">
        <v>1987</v>
      </c>
      <c r="AD1046" s="40">
        <v>1988</v>
      </c>
      <c r="AE1046" s="40">
        <v>1989</v>
      </c>
      <c r="AF1046" s="40">
        <v>1990</v>
      </c>
      <c r="AG1046" s="40">
        <v>1991</v>
      </c>
      <c r="AH1046" s="40">
        <v>1992</v>
      </c>
      <c r="AI1046" s="40">
        <v>1993</v>
      </c>
      <c r="AJ1046" s="40">
        <v>1994</v>
      </c>
      <c r="AK1046" s="40">
        <v>1995</v>
      </c>
      <c r="AL1046" s="40">
        <v>1996</v>
      </c>
      <c r="AM1046" s="40">
        <v>1997</v>
      </c>
      <c r="AN1046" s="40">
        <v>1998</v>
      </c>
      <c r="AO1046" s="40">
        <v>1999</v>
      </c>
      <c r="AP1046" s="40">
        <v>2000</v>
      </c>
      <c r="AQ1046" s="40">
        <v>2001</v>
      </c>
      <c r="AR1046" s="40">
        <v>2002</v>
      </c>
      <c r="AS1046" s="40">
        <v>2003</v>
      </c>
      <c r="AT1046" s="40">
        <v>2004</v>
      </c>
      <c r="AU1046" s="40">
        <v>2005</v>
      </c>
      <c r="AV1046" s="40">
        <v>2006</v>
      </c>
      <c r="AW1046" s="40">
        <v>2007</v>
      </c>
      <c r="AX1046" s="40">
        <v>2008</v>
      </c>
      <c r="AY1046" s="40">
        <v>2009</v>
      </c>
      <c r="AZ1046" s="40">
        <v>2010</v>
      </c>
      <c r="BA1046" s="40">
        <v>2011</v>
      </c>
      <c r="BB1046" s="40">
        <v>2012</v>
      </c>
      <c r="BC1046" s="40">
        <v>2013</v>
      </c>
      <c r="BD1046" s="40">
        <v>2014</v>
      </c>
      <c r="BE1046" s="40">
        <v>2015</v>
      </c>
      <c r="BF1046" s="40">
        <v>2016</v>
      </c>
      <c r="BG1046" s="40">
        <v>2017</v>
      </c>
      <c r="BH1046">
        <v>2018</v>
      </c>
      <c r="BI1046" s="40">
        <v>2019</v>
      </c>
      <c r="BJ1046">
        <v>2020</v>
      </c>
      <c r="BK1046" s="40">
        <v>2021</v>
      </c>
      <c r="BL1046">
        <v>2022</v>
      </c>
      <c r="BM1046">
        <v>2023</v>
      </c>
    </row>
    <row r="1047" spans="1:65" ht="15" customHeight="1" x14ac:dyDescent="0.25">
      <c r="A1047" t="s">
        <v>1278</v>
      </c>
      <c r="C1047" s="60"/>
      <c r="D1047" t="s">
        <v>402</v>
      </c>
      <c r="E1047" s="45" t="s">
        <v>838</v>
      </c>
      <c r="G1047" s="45"/>
      <c r="H1047" s="45"/>
      <c r="I1047">
        <f t="shared" si="105"/>
        <v>1980</v>
      </c>
      <c r="J1047">
        <f t="shared" si="104"/>
        <v>2013</v>
      </c>
      <c r="K1047" s="2" t="str">
        <f t="shared" si="103"/>
        <v>-</v>
      </c>
      <c r="V1047">
        <v>1980</v>
      </c>
      <c r="W1047">
        <v>1981</v>
      </c>
      <c r="X1047">
        <v>1982</v>
      </c>
      <c r="Y1047">
        <v>1983</v>
      </c>
      <c r="Z1047">
        <v>1984</v>
      </c>
      <c r="AA1047">
        <v>1985</v>
      </c>
      <c r="AB1047">
        <v>1986</v>
      </c>
      <c r="AC1047">
        <v>1987</v>
      </c>
      <c r="AD1047">
        <v>1988</v>
      </c>
      <c r="AE1047">
        <v>1989</v>
      </c>
      <c r="AF1047">
        <v>1990</v>
      </c>
      <c r="AG1047">
        <v>1991</v>
      </c>
      <c r="AH1047">
        <v>1992</v>
      </c>
      <c r="AI1047">
        <v>1993</v>
      </c>
      <c r="AJ1047">
        <v>1994</v>
      </c>
      <c r="AK1047">
        <v>1995</v>
      </c>
      <c r="AL1047">
        <v>1996</v>
      </c>
      <c r="AM1047">
        <v>1997</v>
      </c>
      <c r="AN1047">
        <v>1998</v>
      </c>
      <c r="AO1047">
        <v>1999</v>
      </c>
      <c r="AP1047">
        <v>2000</v>
      </c>
      <c r="AQ1047">
        <v>2001</v>
      </c>
      <c r="AR1047">
        <v>2002</v>
      </c>
      <c r="AS1047">
        <v>2003</v>
      </c>
      <c r="AT1047">
        <v>2004</v>
      </c>
      <c r="AU1047">
        <v>2005</v>
      </c>
      <c r="AV1047">
        <v>2006</v>
      </c>
      <c r="AW1047">
        <v>2007</v>
      </c>
      <c r="AX1047">
        <v>2008</v>
      </c>
      <c r="AY1047">
        <v>2009</v>
      </c>
      <c r="AZ1047">
        <v>2010</v>
      </c>
      <c r="BA1047">
        <v>2011</v>
      </c>
      <c r="BB1047">
        <v>2012</v>
      </c>
      <c r="BC1047">
        <v>2013</v>
      </c>
    </row>
    <row r="1048" spans="1:65" ht="15" customHeight="1" x14ac:dyDescent="0.25">
      <c r="A1048" t="s">
        <v>1278</v>
      </c>
      <c r="C1048" s="60"/>
      <c r="D1048" t="s">
        <v>403</v>
      </c>
      <c r="E1048" s="45" t="s">
        <v>839</v>
      </c>
      <c r="G1048" s="45"/>
      <c r="H1048" s="45"/>
      <c r="I1048">
        <f t="shared" si="105"/>
        <v>1980</v>
      </c>
      <c r="J1048">
        <f t="shared" si="104"/>
        <v>2013</v>
      </c>
      <c r="K1048" s="2" t="str">
        <f t="shared" si="103"/>
        <v>-</v>
      </c>
      <c r="V1048">
        <v>1980</v>
      </c>
      <c r="W1048">
        <v>1981</v>
      </c>
      <c r="X1048">
        <v>1982</v>
      </c>
      <c r="Y1048">
        <v>1983</v>
      </c>
      <c r="Z1048">
        <v>1984</v>
      </c>
      <c r="AA1048">
        <v>1985</v>
      </c>
      <c r="AB1048">
        <v>1986</v>
      </c>
      <c r="AC1048">
        <v>1987</v>
      </c>
      <c r="AD1048">
        <v>1988</v>
      </c>
      <c r="AE1048">
        <v>1989</v>
      </c>
      <c r="AF1048">
        <v>1990</v>
      </c>
      <c r="AG1048">
        <v>1991</v>
      </c>
      <c r="AH1048">
        <v>1992</v>
      </c>
      <c r="AI1048">
        <v>1993</v>
      </c>
      <c r="AJ1048">
        <v>1994</v>
      </c>
      <c r="AK1048">
        <v>1995</v>
      </c>
      <c r="AL1048">
        <v>1996</v>
      </c>
      <c r="AM1048">
        <v>1997</v>
      </c>
      <c r="AN1048">
        <v>1998</v>
      </c>
      <c r="AO1048">
        <v>1999</v>
      </c>
      <c r="AP1048">
        <v>2000</v>
      </c>
      <c r="AQ1048">
        <v>2001</v>
      </c>
      <c r="AR1048">
        <v>2002</v>
      </c>
      <c r="AS1048">
        <v>2003</v>
      </c>
      <c r="AT1048">
        <v>2004</v>
      </c>
      <c r="AU1048">
        <v>2005</v>
      </c>
      <c r="AV1048">
        <v>2006</v>
      </c>
      <c r="AW1048">
        <v>2007</v>
      </c>
      <c r="AX1048">
        <v>2008</v>
      </c>
      <c r="AY1048">
        <v>2009</v>
      </c>
      <c r="AZ1048">
        <v>2010</v>
      </c>
      <c r="BA1048">
        <v>2011</v>
      </c>
      <c r="BB1048">
        <v>2012</v>
      </c>
      <c r="BC1048">
        <v>2013</v>
      </c>
    </row>
    <row r="1049" spans="1:65" ht="15" customHeight="1" x14ac:dyDescent="0.25">
      <c r="A1049" t="s">
        <v>1278</v>
      </c>
      <c r="C1049" s="60"/>
      <c r="D1049" t="s">
        <v>841</v>
      </c>
      <c r="E1049" s="45" t="s">
        <v>842</v>
      </c>
      <c r="G1049" s="45"/>
      <c r="H1049" s="45"/>
      <c r="I1049">
        <f t="shared" si="105"/>
        <v>1983</v>
      </c>
      <c r="J1049">
        <f t="shared" si="104"/>
        <v>2023</v>
      </c>
      <c r="K1049" s="2" t="str">
        <f t="shared" si="103"/>
        <v>-</v>
      </c>
      <c r="Y1049" s="40">
        <v>1983</v>
      </c>
      <c r="Z1049" s="40">
        <v>1984</v>
      </c>
      <c r="AA1049" s="40">
        <v>1985</v>
      </c>
      <c r="AB1049" s="40">
        <v>1986</v>
      </c>
      <c r="AC1049" s="40">
        <v>1987</v>
      </c>
      <c r="AD1049" s="40">
        <v>1988</v>
      </c>
      <c r="AE1049" s="40">
        <v>1989</v>
      </c>
      <c r="AF1049" s="40">
        <v>1990</v>
      </c>
      <c r="AG1049" s="40">
        <v>1991</v>
      </c>
      <c r="AH1049" s="40">
        <v>1992</v>
      </c>
      <c r="AI1049" s="40">
        <v>1993</v>
      </c>
      <c r="AJ1049" s="40">
        <v>1994</v>
      </c>
      <c r="AK1049" s="40">
        <v>1995</v>
      </c>
      <c r="AL1049" s="40">
        <v>1996</v>
      </c>
      <c r="AM1049" s="40">
        <v>1997</v>
      </c>
      <c r="AN1049" s="40">
        <v>1998</v>
      </c>
      <c r="AO1049" s="40">
        <v>1999</v>
      </c>
      <c r="AP1049" s="40">
        <v>2000</v>
      </c>
      <c r="AQ1049" s="40">
        <v>2001</v>
      </c>
      <c r="AR1049" s="40">
        <v>2002</v>
      </c>
      <c r="AS1049" s="40">
        <v>2003</v>
      </c>
      <c r="AT1049" s="40">
        <v>2004</v>
      </c>
      <c r="AU1049" s="40">
        <v>2005</v>
      </c>
      <c r="AV1049" s="40">
        <v>2006</v>
      </c>
      <c r="AW1049" s="40">
        <v>2007</v>
      </c>
      <c r="AX1049" s="40">
        <v>2008</v>
      </c>
      <c r="AY1049" s="40">
        <v>2009</v>
      </c>
      <c r="AZ1049" s="40">
        <v>2010</v>
      </c>
      <c r="BA1049" s="40">
        <v>2011</v>
      </c>
      <c r="BB1049" s="40">
        <v>2012</v>
      </c>
      <c r="BC1049" s="40">
        <v>2013</v>
      </c>
      <c r="BD1049" s="40">
        <v>2014</v>
      </c>
      <c r="BE1049" s="40">
        <v>2015</v>
      </c>
      <c r="BF1049" s="40">
        <v>2016</v>
      </c>
      <c r="BG1049" s="40">
        <v>2017</v>
      </c>
      <c r="BH1049">
        <v>2018</v>
      </c>
      <c r="BI1049" s="40">
        <v>2019</v>
      </c>
      <c r="BJ1049">
        <v>2020</v>
      </c>
      <c r="BK1049" s="40">
        <v>2021</v>
      </c>
      <c r="BL1049">
        <v>2022</v>
      </c>
      <c r="BM1049">
        <v>2023</v>
      </c>
    </row>
    <row r="1050" spans="1:65" ht="15" customHeight="1" x14ac:dyDescent="0.25">
      <c r="A1050" t="s">
        <v>1278</v>
      </c>
      <c r="C1050" s="60"/>
      <c r="D1050" t="s">
        <v>2623</v>
      </c>
      <c r="E1050" s="45" t="s">
        <v>2654</v>
      </c>
      <c r="G1050" s="45"/>
      <c r="H1050" s="45"/>
      <c r="I1050">
        <f t="shared" si="105"/>
        <v>2002</v>
      </c>
      <c r="J1050">
        <f t="shared" si="104"/>
        <v>2023</v>
      </c>
      <c r="K1050" s="2" t="str">
        <f t="shared" si="103"/>
        <v>-</v>
      </c>
      <c r="AR1050" s="40">
        <v>2002</v>
      </c>
      <c r="AS1050" s="40">
        <v>2003</v>
      </c>
      <c r="AT1050" s="40">
        <v>2004</v>
      </c>
      <c r="AU1050" s="40">
        <v>2005</v>
      </c>
      <c r="AV1050" s="40">
        <v>2006</v>
      </c>
      <c r="AW1050" s="40">
        <v>2007</v>
      </c>
      <c r="AX1050" s="40">
        <v>2008</v>
      </c>
      <c r="AY1050" s="40">
        <v>2009</v>
      </c>
      <c r="AZ1050" s="40">
        <v>2010</v>
      </c>
      <c r="BA1050" s="40">
        <v>2011</v>
      </c>
      <c r="BB1050" s="40">
        <v>2012</v>
      </c>
      <c r="BC1050" s="40">
        <v>2013</v>
      </c>
      <c r="BD1050" s="40">
        <v>2014</v>
      </c>
      <c r="BE1050" s="40">
        <v>2015</v>
      </c>
      <c r="BF1050" s="40">
        <v>2016</v>
      </c>
      <c r="BG1050" s="40">
        <v>2017</v>
      </c>
      <c r="BH1050">
        <v>2018</v>
      </c>
      <c r="BI1050" s="40">
        <v>2019</v>
      </c>
      <c r="BJ1050">
        <v>2020</v>
      </c>
      <c r="BK1050" s="40">
        <v>2021</v>
      </c>
      <c r="BL1050">
        <v>2022</v>
      </c>
      <c r="BM1050">
        <v>2023</v>
      </c>
    </row>
    <row r="1051" spans="1:65" ht="15" customHeight="1" x14ac:dyDescent="0.25">
      <c r="A1051" t="s">
        <v>1278</v>
      </c>
      <c r="C1051" s="60"/>
      <c r="D1051" t="s">
        <v>843</v>
      </c>
      <c r="E1051" s="45" t="s">
        <v>844</v>
      </c>
      <c r="G1051" s="45"/>
      <c r="H1051" s="45"/>
      <c r="I1051">
        <f t="shared" si="105"/>
        <v>1980</v>
      </c>
      <c r="J1051">
        <f t="shared" si="104"/>
        <v>2023</v>
      </c>
      <c r="K1051" s="2" t="str">
        <f t="shared" si="103"/>
        <v>-</v>
      </c>
      <c r="V1051" s="40">
        <v>1980</v>
      </c>
      <c r="W1051" s="40">
        <v>1981</v>
      </c>
      <c r="X1051" s="40">
        <v>1982</v>
      </c>
      <c r="Y1051" s="40">
        <v>1983</v>
      </c>
      <c r="Z1051" s="40">
        <v>1984</v>
      </c>
      <c r="AA1051" s="40">
        <v>1985</v>
      </c>
      <c r="AB1051" s="40">
        <v>1986</v>
      </c>
      <c r="AC1051" s="40">
        <v>1987</v>
      </c>
      <c r="AD1051" s="40">
        <v>1988</v>
      </c>
      <c r="AE1051" s="40">
        <v>1989</v>
      </c>
      <c r="AF1051" s="40">
        <v>1990</v>
      </c>
      <c r="AG1051" s="40">
        <v>1991</v>
      </c>
      <c r="AH1051" s="40">
        <v>1992</v>
      </c>
      <c r="AI1051" s="40">
        <v>1993</v>
      </c>
      <c r="AJ1051" s="40">
        <v>1994</v>
      </c>
      <c r="AK1051" s="40">
        <v>1995</v>
      </c>
      <c r="AL1051" s="40">
        <v>1996</v>
      </c>
      <c r="AM1051" s="40">
        <v>1997</v>
      </c>
      <c r="AN1051" s="40">
        <v>1998</v>
      </c>
      <c r="AO1051" s="40">
        <v>1999</v>
      </c>
      <c r="AP1051" s="40">
        <v>2000</v>
      </c>
      <c r="AQ1051" s="40">
        <v>2001</v>
      </c>
      <c r="AR1051" s="40">
        <v>2002</v>
      </c>
      <c r="AS1051" s="40">
        <v>2003</v>
      </c>
      <c r="AT1051" s="40">
        <v>2004</v>
      </c>
      <c r="AU1051" s="40">
        <v>2005</v>
      </c>
      <c r="AV1051" s="40">
        <v>2006</v>
      </c>
      <c r="AW1051" s="40">
        <v>2007</v>
      </c>
      <c r="AX1051" s="40">
        <v>2008</v>
      </c>
      <c r="AY1051" s="40">
        <v>2009</v>
      </c>
      <c r="AZ1051" s="40">
        <v>2010</v>
      </c>
      <c r="BA1051" s="40">
        <v>2011</v>
      </c>
      <c r="BB1051" s="40">
        <v>2012</v>
      </c>
      <c r="BC1051" s="40">
        <v>2013</v>
      </c>
      <c r="BD1051" s="40">
        <v>2014</v>
      </c>
      <c r="BE1051" s="40">
        <v>2015</v>
      </c>
      <c r="BF1051" s="40">
        <v>2016</v>
      </c>
      <c r="BG1051" s="40">
        <v>2017</v>
      </c>
      <c r="BH1051">
        <v>2018</v>
      </c>
      <c r="BI1051" s="40">
        <v>2019</v>
      </c>
      <c r="BJ1051">
        <v>2020</v>
      </c>
      <c r="BK1051" s="40">
        <v>2021</v>
      </c>
      <c r="BL1051">
        <v>2022</v>
      </c>
      <c r="BM1051">
        <v>2023</v>
      </c>
    </row>
    <row r="1052" spans="1:65" ht="15" customHeight="1" x14ac:dyDescent="0.25">
      <c r="A1052" t="s">
        <v>1278</v>
      </c>
      <c r="C1052" s="60"/>
      <c r="D1052" t="s">
        <v>2622</v>
      </c>
      <c r="E1052" s="45" t="s">
        <v>2655</v>
      </c>
      <c r="G1052" s="45"/>
      <c r="H1052" s="45"/>
      <c r="I1052">
        <f t="shared" si="105"/>
        <v>1997</v>
      </c>
      <c r="J1052">
        <f t="shared" si="104"/>
        <v>2023</v>
      </c>
      <c r="K1052" s="2" t="str">
        <f t="shared" si="103"/>
        <v>-</v>
      </c>
      <c r="AM1052" s="40">
        <v>1997</v>
      </c>
      <c r="AN1052" s="40">
        <v>1998</v>
      </c>
      <c r="AO1052" s="40">
        <v>1999</v>
      </c>
      <c r="AP1052" s="40">
        <v>2000</v>
      </c>
      <c r="AQ1052" s="40">
        <v>2001</v>
      </c>
      <c r="AR1052" s="40">
        <v>2002</v>
      </c>
      <c r="AS1052" s="40">
        <v>2003</v>
      </c>
      <c r="AT1052" s="40">
        <v>2004</v>
      </c>
      <c r="AU1052" s="40">
        <v>2005</v>
      </c>
      <c r="AV1052" s="40">
        <v>2006</v>
      </c>
      <c r="AW1052" s="40">
        <v>2007</v>
      </c>
      <c r="AX1052" s="40">
        <v>2008</v>
      </c>
      <c r="AY1052" s="40">
        <v>2009</v>
      </c>
      <c r="AZ1052" s="40">
        <v>2010</v>
      </c>
      <c r="BA1052" s="40">
        <v>2011</v>
      </c>
      <c r="BB1052" s="40">
        <v>2012</v>
      </c>
      <c r="BC1052" s="40">
        <v>2013</v>
      </c>
      <c r="BD1052" s="40">
        <v>2014</v>
      </c>
      <c r="BE1052" s="40">
        <v>2015</v>
      </c>
      <c r="BF1052" s="40">
        <v>2016</v>
      </c>
      <c r="BG1052" s="40">
        <v>2017</v>
      </c>
      <c r="BH1052" s="40">
        <v>2018</v>
      </c>
      <c r="BI1052" s="40">
        <v>2019</v>
      </c>
      <c r="BJ1052">
        <v>2020</v>
      </c>
      <c r="BK1052" s="40">
        <v>2021</v>
      </c>
      <c r="BL1052" s="40">
        <v>2022</v>
      </c>
      <c r="BM1052">
        <v>2023</v>
      </c>
    </row>
    <row r="1053" spans="1:65" ht="15" customHeight="1" x14ac:dyDescent="0.25">
      <c r="C1053" s="63"/>
      <c r="E1053" s="45"/>
      <c r="G1053" s="45"/>
      <c r="H1053" s="45"/>
      <c r="AM1053" s="40"/>
      <c r="AN1053" s="40"/>
      <c r="AO1053" s="40"/>
      <c r="AP1053" s="40"/>
      <c r="AQ1053" s="40"/>
      <c r="AR1053" s="40"/>
      <c r="AS1053" s="40"/>
      <c r="AT1053" s="40"/>
      <c r="AU1053" s="40"/>
      <c r="AV1053" s="40"/>
      <c r="AW1053" s="40"/>
      <c r="AX1053" s="40"/>
      <c r="AY1053" s="40"/>
      <c r="AZ1053" s="40"/>
      <c r="BA1053" s="40"/>
      <c r="BB1053" s="40"/>
      <c r="BC1053" s="40"/>
      <c r="BD1053" s="40"/>
      <c r="BE1053" s="40"/>
      <c r="BF1053" s="40"/>
      <c r="BG1053" s="40"/>
      <c r="BH1053" s="40"/>
      <c r="BI1053" s="40"/>
      <c r="BK1053" s="40"/>
      <c r="BL1053" s="40"/>
    </row>
    <row r="1054" spans="1:65" ht="15" customHeight="1" x14ac:dyDescent="0.25">
      <c r="A1054" t="s">
        <v>3497</v>
      </c>
      <c r="B1054" s="1" t="str">
        <f>A1054&amp;MIN(I1054:I1066)&amp;"(-"&amp;MAX(J1054:J1066)&amp;")"</f>
        <v>INDFORD1987(-2023)</v>
      </c>
      <c r="C1054" s="74"/>
      <c r="D1054" t="s">
        <v>2088</v>
      </c>
      <c r="E1054" s="45" t="s">
        <v>2092</v>
      </c>
      <c r="G1054" s="45"/>
      <c r="H1054" s="45"/>
      <c r="I1054">
        <f t="shared" ref="I1054:I1066" si="106">MIN(L1054:BT1054)</f>
        <v>1987</v>
      </c>
      <c r="J1054">
        <f t="shared" ref="J1054:J1066" si="107">MAX(L1054:BT1054)</f>
        <v>2023</v>
      </c>
      <c r="K1054" s="2" t="str">
        <f t="shared" ref="K1054:K1066" si="108">IF(J1054-I1054+1-COUNTA(L1054:BT1054)=0, "-", "Yes")</f>
        <v>-</v>
      </c>
      <c r="AC1054" s="40">
        <v>1987</v>
      </c>
      <c r="AD1054" s="40">
        <v>1988</v>
      </c>
      <c r="AE1054" s="40">
        <v>1989</v>
      </c>
      <c r="AF1054" s="40">
        <v>1990</v>
      </c>
      <c r="AG1054" s="40">
        <v>1991</v>
      </c>
      <c r="AH1054" s="40">
        <v>1992</v>
      </c>
      <c r="AI1054" s="40">
        <v>1993</v>
      </c>
      <c r="AJ1054" s="40">
        <v>1994</v>
      </c>
      <c r="AK1054" s="40">
        <v>1995</v>
      </c>
      <c r="AL1054" s="40">
        <v>1996</v>
      </c>
      <c r="AM1054" s="40">
        <v>1997</v>
      </c>
      <c r="AN1054" s="40">
        <v>1998</v>
      </c>
      <c r="AO1054" s="40">
        <v>1999</v>
      </c>
      <c r="AP1054" s="40">
        <v>2000</v>
      </c>
      <c r="AQ1054" s="40">
        <v>2001</v>
      </c>
      <c r="AR1054" s="40">
        <v>2002</v>
      </c>
      <c r="AS1054" s="40">
        <v>2003</v>
      </c>
      <c r="AT1054" s="40">
        <v>2004</v>
      </c>
      <c r="AU1054" s="40">
        <v>2005</v>
      </c>
      <c r="AV1054" s="40">
        <v>2006</v>
      </c>
      <c r="AW1054" s="40">
        <v>2007</v>
      </c>
      <c r="AX1054" s="40">
        <v>2008</v>
      </c>
      <c r="AY1054" s="40">
        <v>2009</v>
      </c>
      <c r="AZ1054" s="40">
        <v>2010</v>
      </c>
      <c r="BA1054" s="40">
        <v>2011</v>
      </c>
      <c r="BB1054" s="40">
        <v>2012</v>
      </c>
      <c r="BC1054" s="40">
        <v>2013</v>
      </c>
      <c r="BD1054" s="40">
        <v>2014</v>
      </c>
      <c r="BE1054" s="40">
        <v>2015</v>
      </c>
      <c r="BF1054" s="40">
        <v>2016</v>
      </c>
      <c r="BG1054" s="40">
        <v>2017</v>
      </c>
      <c r="BH1054" s="40">
        <v>2018</v>
      </c>
      <c r="BI1054" s="40">
        <v>2019</v>
      </c>
      <c r="BJ1054" s="40">
        <v>2020</v>
      </c>
      <c r="BK1054" s="40">
        <v>2021</v>
      </c>
      <c r="BL1054" s="40">
        <v>2022</v>
      </c>
      <c r="BM1054" s="40">
        <v>2023</v>
      </c>
    </row>
    <row r="1055" spans="1:65" ht="15" customHeight="1" x14ac:dyDescent="0.25">
      <c r="A1055" t="s">
        <v>3497</v>
      </c>
      <c r="C1055" s="75"/>
      <c r="D1055" t="s">
        <v>3498</v>
      </c>
      <c r="E1055" s="45" t="s">
        <v>3508</v>
      </c>
      <c r="G1055" s="45"/>
      <c r="H1055" s="45"/>
      <c r="I1055">
        <f t="shared" si="106"/>
        <v>1987</v>
      </c>
      <c r="J1055">
        <f t="shared" si="107"/>
        <v>2023</v>
      </c>
      <c r="K1055" s="2" t="str">
        <f t="shared" si="108"/>
        <v>-</v>
      </c>
      <c r="AC1055" s="40">
        <v>1987</v>
      </c>
      <c r="AD1055" s="40">
        <v>1988</v>
      </c>
      <c r="AE1055" s="40">
        <v>1989</v>
      </c>
      <c r="AF1055" s="40">
        <v>1990</v>
      </c>
      <c r="AG1055" s="40">
        <v>1991</v>
      </c>
      <c r="AH1055" s="40">
        <v>1992</v>
      </c>
      <c r="AI1055" s="40">
        <v>1993</v>
      </c>
      <c r="AJ1055" s="40">
        <v>1994</v>
      </c>
      <c r="AK1055" s="40">
        <v>1995</v>
      </c>
      <c r="AL1055" s="40">
        <v>1996</v>
      </c>
      <c r="AM1055" s="40">
        <v>1997</v>
      </c>
      <c r="AN1055" s="40">
        <v>1998</v>
      </c>
      <c r="AO1055" s="40">
        <v>1999</v>
      </c>
      <c r="AP1055" s="40">
        <v>2000</v>
      </c>
      <c r="AQ1055" s="40">
        <v>2001</v>
      </c>
      <c r="AR1055" s="40">
        <v>2002</v>
      </c>
      <c r="AS1055" s="40">
        <v>2003</v>
      </c>
      <c r="AT1055" s="40">
        <v>2004</v>
      </c>
      <c r="AU1055" s="40">
        <v>2005</v>
      </c>
      <c r="AV1055" s="40">
        <v>2006</v>
      </c>
      <c r="AW1055" s="40">
        <v>2007</v>
      </c>
      <c r="AX1055" s="40">
        <v>2008</v>
      </c>
      <c r="AY1055" s="40">
        <v>2009</v>
      </c>
      <c r="AZ1055" s="40">
        <v>2010</v>
      </c>
      <c r="BA1055" s="40">
        <v>2011</v>
      </c>
      <c r="BB1055" s="40">
        <v>2012</v>
      </c>
      <c r="BC1055" s="40">
        <v>2013</v>
      </c>
      <c r="BD1055" s="40">
        <v>2014</v>
      </c>
      <c r="BE1055" s="40">
        <v>2015</v>
      </c>
      <c r="BF1055" s="40">
        <v>2016</v>
      </c>
      <c r="BG1055" s="40">
        <v>2017</v>
      </c>
      <c r="BH1055" s="40">
        <v>2018</v>
      </c>
      <c r="BI1055" s="40">
        <v>2019</v>
      </c>
      <c r="BJ1055" s="40">
        <v>2020</v>
      </c>
      <c r="BK1055" s="40">
        <v>2021</v>
      </c>
      <c r="BL1055" s="40">
        <v>2022</v>
      </c>
      <c r="BM1055" s="40">
        <v>2023</v>
      </c>
    </row>
    <row r="1056" spans="1:65" ht="15" customHeight="1" x14ac:dyDescent="0.25">
      <c r="A1056" t="s">
        <v>3497</v>
      </c>
      <c r="C1056" s="75"/>
      <c r="D1056" t="s">
        <v>3499</v>
      </c>
      <c r="E1056" s="45" t="s">
        <v>3509</v>
      </c>
      <c r="G1056" s="45"/>
      <c r="H1056" s="45"/>
      <c r="I1056">
        <f t="shared" si="106"/>
        <v>1987</v>
      </c>
      <c r="J1056">
        <f t="shared" si="107"/>
        <v>2023</v>
      </c>
      <c r="K1056" s="2" t="str">
        <f t="shared" si="108"/>
        <v>-</v>
      </c>
      <c r="AC1056" s="40">
        <v>1987</v>
      </c>
      <c r="AD1056" s="40">
        <v>1988</v>
      </c>
      <c r="AE1056" s="40">
        <v>1989</v>
      </c>
      <c r="AF1056" s="40">
        <v>1990</v>
      </c>
      <c r="AG1056" s="40">
        <v>1991</v>
      </c>
      <c r="AH1056" s="40">
        <v>1992</v>
      </c>
      <c r="AI1056" s="40">
        <v>1993</v>
      </c>
      <c r="AJ1056" s="40">
        <v>1994</v>
      </c>
      <c r="AK1056" s="40">
        <v>1995</v>
      </c>
      <c r="AL1056" s="40">
        <v>1996</v>
      </c>
      <c r="AM1056" s="40">
        <v>1997</v>
      </c>
      <c r="AN1056" s="40">
        <v>1998</v>
      </c>
      <c r="AO1056" s="40">
        <v>1999</v>
      </c>
      <c r="AP1056" s="40">
        <v>2000</v>
      </c>
      <c r="AQ1056" s="40">
        <v>2001</v>
      </c>
      <c r="AR1056" s="40">
        <v>2002</v>
      </c>
      <c r="AS1056" s="40">
        <v>2003</v>
      </c>
      <c r="AT1056" s="40">
        <v>2004</v>
      </c>
      <c r="AU1056" s="40">
        <v>2005</v>
      </c>
      <c r="AV1056" s="40">
        <v>2006</v>
      </c>
      <c r="AW1056" s="40">
        <v>2007</v>
      </c>
      <c r="AX1056" s="40">
        <v>2008</v>
      </c>
      <c r="AY1056" s="40">
        <v>2009</v>
      </c>
      <c r="AZ1056" s="40">
        <v>2010</v>
      </c>
      <c r="BA1056" s="40">
        <v>2011</v>
      </c>
      <c r="BB1056" s="40">
        <v>2012</v>
      </c>
      <c r="BC1056" s="40">
        <v>2013</v>
      </c>
      <c r="BD1056" s="40">
        <v>2014</v>
      </c>
      <c r="BE1056" s="40">
        <v>2015</v>
      </c>
      <c r="BF1056" s="40">
        <v>2016</v>
      </c>
      <c r="BG1056" s="40">
        <v>2017</v>
      </c>
      <c r="BH1056" s="40">
        <v>2018</v>
      </c>
      <c r="BI1056" s="40">
        <v>2019</v>
      </c>
      <c r="BJ1056" s="40">
        <v>2020</v>
      </c>
      <c r="BK1056" s="40">
        <v>2021</v>
      </c>
      <c r="BL1056" s="40">
        <v>2022</v>
      </c>
      <c r="BM1056" s="40">
        <v>2023</v>
      </c>
    </row>
    <row r="1057" spans="1:66" ht="15" customHeight="1" x14ac:dyDescent="0.25">
      <c r="A1057" t="s">
        <v>3497</v>
      </c>
      <c r="C1057" s="75"/>
      <c r="D1057" t="s">
        <v>3500</v>
      </c>
      <c r="E1057" s="45" t="s">
        <v>3510</v>
      </c>
      <c r="G1057" s="45"/>
      <c r="H1057" s="45"/>
      <c r="I1057">
        <f t="shared" si="106"/>
        <v>1987</v>
      </c>
      <c r="J1057">
        <f t="shared" si="107"/>
        <v>2023</v>
      </c>
      <c r="K1057" s="2" t="str">
        <f t="shared" si="108"/>
        <v>-</v>
      </c>
      <c r="AC1057" s="40">
        <v>1987</v>
      </c>
      <c r="AD1057" s="40">
        <v>1988</v>
      </c>
      <c r="AE1057" s="40">
        <v>1989</v>
      </c>
      <c r="AF1057" s="40">
        <v>1990</v>
      </c>
      <c r="AG1057" s="40">
        <v>1991</v>
      </c>
      <c r="AH1057" s="40">
        <v>1992</v>
      </c>
      <c r="AI1057" s="40">
        <v>1993</v>
      </c>
      <c r="AJ1057" s="40">
        <v>1994</v>
      </c>
      <c r="AK1057" s="40">
        <v>1995</v>
      </c>
      <c r="AL1057" s="40">
        <v>1996</v>
      </c>
      <c r="AM1057" s="40">
        <v>1997</v>
      </c>
      <c r="AN1057" s="40">
        <v>1998</v>
      </c>
      <c r="AO1057" s="40">
        <v>1999</v>
      </c>
      <c r="AP1057" s="40">
        <v>2000</v>
      </c>
      <c r="AQ1057" s="40">
        <v>2001</v>
      </c>
      <c r="AR1057" s="40">
        <v>2002</v>
      </c>
      <c r="AS1057" s="40">
        <v>2003</v>
      </c>
      <c r="AT1057" s="40">
        <v>2004</v>
      </c>
      <c r="AU1057" s="40">
        <v>2005</v>
      </c>
      <c r="AV1057" s="40">
        <v>2006</v>
      </c>
      <c r="AW1057" s="40">
        <v>2007</v>
      </c>
      <c r="AX1057" s="40">
        <v>2008</v>
      </c>
      <c r="AY1057" s="40">
        <v>2009</v>
      </c>
      <c r="AZ1057" s="40">
        <v>2010</v>
      </c>
      <c r="BA1057" s="40">
        <v>2011</v>
      </c>
      <c r="BB1057" s="40">
        <v>2012</v>
      </c>
      <c r="BC1057" s="40">
        <v>2013</v>
      </c>
      <c r="BD1057" s="40">
        <v>2014</v>
      </c>
      <c r="BE1057" s="40">
        <v>2015</v>
      </c>
      <c r="BF1057" s="40">
        <v>2016</v>
      </c>
      <c r="BG1057" s="40">
        <v>2017</v>
      </c>
      <c r="BH1057" s="40">
        <v>2018</v>
      </c>
      <c r="BI1057" s="40">
        <v>2019</v>
      </c>
      <c r="BJ1057" s="40">
        <v>2020</v>
      </c>
      <c r="BK1057" s="40">
        <v>2021</v>
      </c>
      <c r="BL1057" s="40">
        <v>2022</v>
      </c>
      <c r="BM1057" s="40">
        <v>2023</v>
      </c>
    </row>
    <row r="1058" spans="1:66" ht="15" customHeight="1" x14ac:dyDescent="0.25">
      <c r="A1058" t="s">
        <v>3497</v>
      </c>
      <c r="C1058" s="75"/>
      <c r="D1058" t="s">
        <v>3501</v>
      </c>
      <c r="E1058" s="45" t="s">
        <v>3511</v>
      </c>
      <c r="G1058" s="45"/>
      <c r="H1058" s="45"/>
      <c r="I1058">
        <f t="shared" si="106"/>
        <v>1987</v>
      </c>
      <c r="J1058">
        <f t="shared" si="107"/>
        <v>2023</v>
      </c>
      <c r="K1058" s="2" t="str">
        <f t="shared" si="108"/>
        <v>-</v>
      </c>
      <c r="AC1058" s="40">
        <v>1987</v>
      </c>
      <c r="AD1058" s="40">
        <v>1988</v>
      </c>
      <c r="AE1058" s="40">
        <v>1989</v>
      </c>
      <c r="AF1058" s="40">
        <v>1990</v>
      </c>
      <c r="AG1058" s="40">
        <v>1991</v>
      </c>
      <c r="AH1058" s="40">
        <v>1992</v>
      </c>
      <c r="AI1058" s="40">
        <v>1993</v>
      </c>
      <c r="AJ1058" s="40">
        <v>1994</v>
      </c>
      <c r="AK1058" s="40">
        <v>1995</v>
      </c>
      <c r="AL1058" s="40">
        <v>1996</v>
      </c>
      <c r="AM1058" s="40">
        <v>1997</v>
      </c>
      <c r="AN1058" s="40">
        <v>1998</v>
      </c>
      <c r="AO1058" s="40">
        <v>1999</v>
      </c>
      <c r="AP1058" s="40">
        <v>2000</v>
      </c>
      <c r="AQ1058" s="40">
        <v>2001</v>
      </c>
      <c r="AR1058" s="40">
        <v>2002</v>
      </c>
      <c r="AS1058" s="40">
        <v>2003</v>
      </c>
      <c r="AT1058" s="40">
        <v>2004</v>
      </c>
      <c r="AU1058" s="40">
        <v>2005</v>
      </c>
      <c r="AV1058" s="40">
        <v>2006</v>
      </c>
      <c r="AW1058" s="40">
        <v>2007</v>
      </c>
      <c r="AX1058" s="40">
        <v>2008</v>
      </c>
      <c r="AY1058" s="40">
        <v>2009</v>
      </c>
      <c r="AZ1058" s="40">
        <v>2010</v>
      </c>
      <c r="BA1058" s="40">
        <v>2011</v>
      </c>
      <c r="BB1058" s="40">
        <v>2012</v>
      </c>
      <c r="BC1058" s="40">
        <v>2013</v>
      </c>
      <c r="BD1058" s="40">
        <v>2014</v>
      </c>
      <c r="BE1058" s="40">
        <v>2015</v>
      </c>
      <c r="BF1058" s="40">
        <v>2016</v>
      </c>
      <c r="BG1058" s="40">
        <v>2017</v>
      </c>
      <c r="BH1058" s="40">
        <v>2018</v>
      </c>
      <c r="BI1058" s="40">
        <v>2019</v>
      </c>
      <c r="BJ1058" s="40">
        <v>2020</v>
      </c>
      <c r="BK1058" s="40">
        <v>2021</v>
      </c>
      <c r="BL1058" s="40">
        <v>2022</v>
      </c>
      <c r="BM1058" s="40">
        <v>2023</v>
      </c>
    </row>
    <row r="1059" spans="1:66" ht="15" customHeight="1" x14ac:dyDescent="0.25">
      <c r="A1059" t="s">
        <v>3497</v>
      </c>
      <c r="C1059" s="75"/>
      <c r="D1059" t="s">
        <v>3502</v>
      </c>
      <c r="E1059" s="45" t="s">
        <v>3512</v>
      </c>
      <c r="G1059" s="45"/>
      <c r="H1059" s="45"/>
      <c r="I1059">
        <f t="shared" si="106"/>
        <v>1987</v>
      </c>
      <c r="J1059">
        <f t="shared" si="107"/>
        <v>2023</v>
      </c>
      <c r="K1059" s="2" t="str">
        <f t="shared" si="108"/>
        <v>-</v>
      </c>
      <c r="AC1059" s="40">
        <v>1987</v>
      </c>
      <c r="AD1059" s="40">
        <v>1988</v>
      </c>
      <c r="AE1059" s="40">
        <v>1989</v>
      </c>
      <c r="AF1059" s="40">
        <v>1990</v>
      </c>
      <c r="AG1059" s="40">
        <v>1991</v>
      </c>
      <c r="AH1059" s="40">
        <v>1992</v>
      </c>
      <c r="AI1059" s="40">
        <v>1993</v>
      </c>
      <c r="AJ1059" s="40">
        <v>1994</v>
      </c>
      <c r="AK1059" s="40">
        <v>1995</v>
      </c>
      <c r="AL1059" s="40">
        <v>1996</v>
      </c>
      <c r="AM1059" s="40">
        <v>1997</v>
      </c>
      <c r="AN1059" s="40">
        <v>1998</v>
      </c>
      <c r="AO1059" s="40">
        <v>1999</v>
      </c>
      <c r="AP1059" s="40">
        <v>2000</v>
      </c>
      <c r="AQ1059" s="40">
        <v>2001</v>
      </c>
      <c r="AR1059" s="40">
        <v>2002</v>
      </c>
      <c r="AS1059" s="40">
        <v>2003</v>
      </c>
      <c r="AT1059" s="40">
        <v>2004</v>
      </c>
      <c r="AU1059" s="40">
        <v>2005</v>
      </c>
      <c r="AV1059" s="40">
        <v>2006</v>
      </c>
      <c r="AW1059" s="40">
        <v>2007</v>
      </c>
      <c r="AX1059" s="40">
        <v>2008</v>
      </c>
      <c r="AY1059" s="40">
        <v>2009</v>
      </c>
      <c r="AZ1059" s="40">
        <v>2010</v>
      </c>
      <c r="BA1059" s="40">
        <v>2011</v>
      </c>
      <c r="BB1059" s="40">
        <v>2012</v>
      </c>
      <c r="BC1059" s="40">
        <v>2013</v>
      </c>
      <c r="BD1059" s="40">
        <v>2014</v>
      </c>
      <c r="BE1059" s="40">
        <v>2015</v>
      </c>
      <c r="BF1059" s="40">
        <v>2016</v>
      </c>
      <c r="BG1059" s="40">
        <v>2017</v>
      </c>
      <c r="BH1059" s="40">
        <v>2018</v>
      </c>
      <c r="BI1059" s="40">
        <v>2019</v>
      </c>
      <c r="BJ1059" s="40">
        <v>2020</v>
      </c>
      <c r="BK1059" s="40">
        <v>2021</v>
      </c>
      <c r="BL1059" s="40">
        <v>2022</v>
      </c>
      <c r="BM1059" s="40">
        <v>2023</v>
      </c>
    </row>
    <row r="1060" spans="1:66" ht="15" customHeight="1" x14ac:dyDescent="0.25">
      <c r="A1060" t="s">
        <v>3497</v>
      </c>
      <c r="C1060" s="75"/>
      <c r="D1060" t="s">
        <v>3503</v>
      </c>
      <c r="E1060" s="45" t="s">
        <v>3513</v>
      </c>
      <c r="G1060" s="45"/>
      <c r="H1060" s="45"/>
      <c r="I1060">
        <f t="shared" si="106"/>
        <v>1987</v>
      </c>
      <c r="J1060">
        <f t="shared" si="107"/>
        <v>2023</v>
      </c>
      <c r="K1060" s="2" t="str">
        <f t="shared" si="108"/>
        <v>-</v>
      </c>
      <c r="AC1060" s="40">
        <v>1987</v>
      </c>
      <c r="AD1060" s="40">
        <v>1988</v>
      </c>
      <c r="AE1060" s="40">
        <v>1989</v>
      </c>
      <c r="AF1060" s="40">
        <v>1990</v>
      </c>
      <c r="AG1060" s="40">
        <v>1991</v>
      </c>
      <c r="AH1060" s="40">
        <v>1992</v>
      </c>
      <c r="AI1060" s="40">
        <v>1993</v>
      </c>
      <c r="AJ1060" s="40">
        <v>1994</v>
      </c>
      <c r="AK1060" s="40">
        <v>1995</v>
      </c>
      <c r="AL1060" s="40">
        <v>1996</v>
      </c>
      <c r="AM1060" s="40">
        <v>1997</v>
      </c>
      <c r="AN1060" s="40">
        <v>1998</v>
      </c>
      <c r="AO1060" s="40">
        <v>1999</v>
      </c>
      <c r="AP1060" s="40">
        <v>2000</v>
      </c>
      <c r="AQ1060" s="40">
        <v>2001</v>
      </c>
      <c r="AR1060" s="40">
        <v>2002</v>
      </c>
      <c r="AS1060" s="40">
        <v>2003</v>
      </c>
      <c r="AT1060" s="40">
        <v>2004</v>
      </c>
      <c r="AU1060" s="40">
        <v>2005</v>
      </c>
      <c r="AV1060" s="40">
        <v>2006</v>
      </c>
      <c r="AW1060" s="40">
        <v>2007</v>
      </c>
      <c r="AX1060" s="40">
        <v>2008</v>
      </c>
      <c r="AY1060" s="40">
        <v>2009</v>
      </c>
      <c r="AZ1060" s="40">
        <v>2010</v>
      </c>
      <c r="BA1060" s="40">
        <v>2011</v>
      </c>
      <c r="BB1060" s="40">
        <v>2012</v>
      </c>
      <c r="BC1060" s="40">
        <v>2013</v>
      </c>
      <c r="BD1060" s="40">
        <v>2014</v>
      </c>
      <c r="BE1060" s="40">
        <v>2015</v>
      </c>
      <c r="BF1060" s="40">
        <v>2016</v>
      </c>
      <c r="BG1060" s="40">
        <v>2017</v>
      </c>
      <c r="BH1060" s="40">
        <v>2018</v>
      </c>
      <c r="BI1060" s="40">
        <v>2019</v>
      </c>
      <c r="BJ1060" s="40">
        <v>2020</v>
      </c>
      <c r="BK1060" s="40">
        <v>2021</v>
      </c>
      <c r="BL1060" s="40">
        <v>2022</v>
      </c>
      <c r="BM1060" s="40">
        <v>2023</v>
      </c>
    </row>
    <row r="1061" spans="1:66" ht="15" customHeight="1" x14ac:dyDescent="0.25">
      <c r="A1061" t="s">
        <v>3497</v>
      </c>
      <c r="C1061" s="75"/>
      <c r="D1061" t="s">
        <v>3504</v>
      </c>
      <c r="E1061" s="45" t="s">
        <v>3514</v>
      </c>
      <c r="G1061" s="45"/>
      <c r="H1061" s="45"/>
      <c r="I1061">
        <f t="shared" si="106"/>
        <v>1987</v>
      </c>
      <c r="J1061">
        <f t="shared" si="107"/>
        <v>2023</v>
      </c>
      <c r="K1061" s="2" t="str">
        <f t="shared" si="108"/>
        <v>-</v>
      </c>
      <c r="AC1061" s="40">
        <v>1987</v>
      </c>
      <c r="AD1061" s="40">
        <v>1988</v>
      </c>
      <c r="AE1061" s="40">
        <v>1989</v>
      </c>
      <c r="AF1061" s="40">
        <v>1990</v>
      </c>
      <c r="AG1061" s="40">
        <v>1991</v>
      </c>
      <c r="AH1061" s="40">
        <v>1992</v>
      </c>
      <c r="AI1061" s="40">
        <v>1993</v>
      </c>
      <c r="AJ1061" s="40">
        <v>1994</v>
      </c>
      <c r="AK1061" s="40">
        <v>1995</v>
      </c>
      <c r="AL1061" s="40">
        <v>1996</v>
      </c>
      <c r="AM1061" s="40">
        <v>1997</v>
      </c>
      <c r="AN1061" s="40">
        <v>1998</v>
      </c>
      <c r="AO1061" s="40">
        <v>1999</v>
      </c>
      <c r="AP1061" s="40">
        <v>2000</v>
      </c>
      <c r="AQ1061" s="40">
        <v>2001</v>
      </c>
      <c r="AR1061" s="40">
        <v>2002</v>
      </c>
      <c r="AS1061" s="40">
        <v>2003</v>
      </c>
      <c r="AT1061" s="40">
        <v>2004</v>
      </c>
      <c r="AU1061" s="40">
        <v>2005</v>
      </c>
      <c r="AV1061" s="40">
        <v>2006</v>
      </c>
      <c r="AW1061" s="40">
        <v>2007</v>
      </c>
      <c r="AX1061" s="40">
        <v>2008</v>
      </c>
      <c r="AY1061" s="40">
        <v>2009</v>
      </c>
      <c r="AZ1061" s="40">
        <v>2010</v>
      </c>
      <c r="BA1061" s="40">
        <v>2011</v>
      </c>
      <c r="BB1061" s="40">
        <v>2012</v>
      </c>
      <c r="BC1061" s="40">
        <v>2013</v>
      </c>
      <c r="BD1061" s="40">
        <v>2014</v>
      </c>
      <c r="BE1061" s="40">
        <v>2015</v>
      </c>
      <c r="BF1061" s="40">
        <v>2016</v>
      </c>
      <c r="BG1061" s="40">
        <v>2017</v>
      </c>
      <c r="BH1061" s="40">
        <v>2018</v>
      </c>
      <c r="BI1061" s="40">
        <v>2019</v>
      </c>
      <c r="BJ1061" s="40">
        <v>2020</v>
      </c>
      <c r="BK1061" s="40">
        <v>2021</v>
      </c>
      <c r="BL1061" s="40">
        <v>2022</v>
      </c>
      <c r="BM1061" s="40">
        <v>2023</v>
      </c>
    </row>
    <row r="1062" spans="1:66" ht="15" customHeight="1" x14ac:dyDescent="0.25">
      <c r="A1062" t="s">
        <v>3497</v>
      </c>
      <c r="C1062" s="75"/>
      <c r="D1062" t="s">
        <v>3505</v>
      </c>
      <c r="E1062" s="45" t="s">
        <v>3515</v>
      </c>
      <c r="G1062" s="45"/>
      <c r="H1062" s="45"/>
      <c r="I1062">
        <f t="shared" si="106"/>
        <v>1987</v>
      </c>
      <c r="J1062">
        <f t="shared" si="107"/>
        <v>2023</v>
      </c>
      <c r="K1062" s="2" t="str">
        <f t="shared" si="108"/>
        <v>-</v>
      </c>
      <c r="AC1062" s="40">
        <v>1987</v>
      </c>
      <c r="AD1062" s="40">
        <v>1988</v>
      </c>
      <c r="AE1062" s="40">
        <v>1989</v>
      </c>
      <c r="AF1062" s="40">
        <v>1990</v>
      </c>
      <c r="AG1062" s="40">
        <v>1991</v>
      </c>
      <c r="AH1062" s="40">
        <v>1992</v>
      </c>
      <c r="AI1062" s="40">
        <v>1993</v>
      </c>
      <c r="AJ1062" s="40">
        <v>1994</v>
      </c>
      <c r="AK1062" s="40">
        <v>1995</v>
      </c>
      <c r="AL1062" s="40">
        <v>1996</v>
      </c>
      <c r="AM1062" s="40">
        <v>1997</v>
      </c>
      <c r="AN1062" s="40">
        <v>1998</v>
      </c>
      <c r="AO1062" s="40">
        <v>1999</v>
      </c>
      <c r="AP1062" s="40">
        <v>2000</v>
      </c>
      <c r="AQ1062" s="40">
        <v>2001</v>
      </c>
      <c r="AR1062" s="40">
        <v>2002</v>
      </c>
      <c r="AS1062" s="40">
        <v>2003</v>
      </c>
      <c r="AT1062" s="40">
        <v>2004</v>
      </c>
      <c r="AU1062" s="40">
        <v>2005</v>
      </c>
      <c r="AV1062" s="40">
        <v>2006</v>
      </c>
      <c r="AW1062" s="40">
        <v>2007</v>
      </c>
      <c r="AX1062" s="40">
        <v>2008</v>
      </c>
      <c r="AY1062" s="40">
        <v>2009</v>
      </c>
      <c r="AZ1062" s="40">
        <v>2010</v>
      </c>
      <c r="BA1062" s="40">
        <v>2011</v>
      </c>
      <c r="BB1062" s="40">
        <v>2012</v>
      </c>
      <c r="BC1062" s="40">
        <v>2013</v>
      </c>
      <c r="BD1062" s="40">
        <v>2014</v>
      </c>
      <c r="BE1062" s="40">
        <v>2015</v>
      </c>
      <c r="BF1062" s="40">
        <v>2016</v>
      </c>
      <c r="BG1062" s="40">
        <v>2017</v>
      </c>
      <c r="BH1062" s="40">
        <v>2018</v>
      </c>
      <c r="BI1062" s="40">
        <v>2019</v>
      </c>
      <c r="BJ1062" s="40">
        <v>2020</v>
      </c>
      <c r="BK1062" s="40">
        <v>2021</v>
      </c>
      <c r="BL1062" s="40">
        <v>2022</v>
      </c>
      <c r="BM1062" s="40">
        <v>2023</v>
      </c>
    </row>
    <row r="1063" spans="1:66" ht="15" customHeight="1" x14ac:dyDescent="0.25">
      <c r="A1063" t="s">
        <v>3497</v>
      </c>
      <c r="C1063" s="75"/>
      <c r="D1063" t="s">
        <v>3506</v>
      </c>
      <c r="E1063" s="45" t="s">
        <v>3516</v>
      </c>
      <c r="G1063" s="45"/>
      <c r="H1063" s="45"/>
      <c r="I1063">
        <f t="shared" si="106"/>
        <v>1987</v>
      </c>
      <c r="J1063">
        <f t="shared" si="107"/>
        <v>2023</v>
      </c>
      <c r="K1063" s="2" t="str">
        <f t="shared" si="108"/>
        <v>-</v>
      </c>
      <c r="AC1063" s="40">
        <v>1987</v>
      </c>
      <c r="AD1063" s="40">
        <v>1988</v>
      </c>
      <c r="AE1063" s="40">
        <v>1989</v>
      </c>
      <c r="AF1063" s="40">
        <v>1990</v>
      </c>
      <c r="AG1063" s="40">
        <v>1991</v>
      </c>
      <c r="AH1063" s="40">
        <v>1992</v>
      </c>
      <c r="AI1063" s="40">
        <v>1993</v>
      </c>
      <c r="AJ1063" s="40">
        <v>1994</v>
      </c>
      <c r="AK1063" s="40">
        <v>1995</v>
      </c>
      <c r="AL1063" s="40">
        <v>1996</v>
      </c>
      <c r="AM1063" s="40">
        <v>1997</v>
      </c>
      <c r="AN1063" s="40">
        <v>1998</v>
      </c>
      <c r="AO1063" s="40">
        <v>1999</v>
      </c>
      <c r="AP1063" s="40">
        <v>2000</v>
      </c>
      <c r="AQ1063" s="40">
        <v>2001</v>
      </c>
      <c r="AR1063" s="40">
        <v>2002</v>
      </c>
      <c r="AS1063" s="40">
        <v>2003</v>
      </c>
      <c r="AT1063" s="40">
        <v>2004</v>
      </c>
      <c r="AU1063" s="40">
        <v>2005</v>
      </c>
      <c r="AV1063" s="40">
        <v>2006</v>
      </c>
      <c r="AW1063" s="40">
        <v>2007</v>
      </c>
      <c r="AX1063" s="40">
        <v>2008</v>
      </c>
      <c r="AY1063" s="40">
        <v>2009</v>
      </c>
      <c r="AZ1063" s="40">
        <v>2010</v>
      </c>
      <c r="BA1063" s="40">
        <v>2011</v>
      </c>
      <c r="BB1063" s="40">
        <v>2012</v>
      </c>
      <c r="BC1063" s="40">
        <v>2013</v>
      </c>
      <c r="BD1063" s="40">
        <v>2014</v>
      </c>
      <c r="BE1063" s="40">
        <v>2015</v>
      </c>
      <c r="BF1063" s="40">
        <v>2016</v>
      </c>
      <c r="BG1063" s="40">
        <v>2017</v>
      </c>
      <c r="BH1063" s="40">
        <v>2018</v>
      </c>
      <c r="BI1063" s="40">
        <v>2019</v>
      </c>
      <c r="BJ1063" s="40">
        <v>2020</v>
      </c>
      <c r="BK1063" s="40">
        <v>2021</v>
      </c>
      <c r="BL1063" s="40">
        <v>2022</v>
      </c>
      <c r="BM1063" s="40">
        <v>2023</v>
      </c>
    </row>
    <row r="1064" spans="1:66" ht="15" customHeight="1" x14ac:dyDescent="0.25">
      <c r="A1064" t="s">
        <v>3497</v>
      </c>
      <c r="C1064" s="75"/>
      <c r="D1064" t="s">
        <v>3507</v>
      </c>
      <c r="E1064" s="45" t="s">
        <v>3517</v>
      </c>
      <c r="G1064" s="45"/>
      <c r="H1064" s="45"/>
      <c r="I1064">
        <f t="shared" si="106"/>
        <v>1987</v>
      </c>
      <c r="J1064">
        <f t="shared" si="107"/>
        <v>2023</v>
      </c>
      <c r="K1064" s="2" t="str">
        <f t="shared" si="108"/>
        <v>-</v>
      </c>
      <c r="AC1064" s="40">
        <v>1987</v>
      </c>
      <c r="AD1064" s="40">
        <v>1988</v>
      </c>
      <c r="AE1064" s="40">
        <v>1989</v>
      </c>
      <c r="AF1064" s="40">
        <v>1990</v>
      </c>
      <c r="AG1064" s="40">
        <v>1991</v>
      </c>
      <c r="AH1064" s="40">
        <v>1992</v>
      </c>
      <c r="AI1064" s="40">
        <v>1993</v>
      </c>
      <c r="AJ1064" s="40">
        <v>1994</v>
      </c>
      <c r="AK1064" s="40">
        <v>1995</v>
      </c>
      <c r="AL1064" s="40">
        <v>1996</v>
      </c>
      <c r="AM1064" s="40">
        <v>1997</v>
      </c>
      <c r="AN1064" s="40">
        <v>1998</v>
      </c>
      <c r="AO1064" s="40">
        <v>1999</v>
      </c>
      <c r="AP1064" s="40">
        <v>2000</v>
      </c>
      <c r="AQ1064" s="40">
        <v>2001</v>
      </c>
      <c r="AR1064" s="40">
        <v>2002</v>
      </c>
      <c r="AS1064" s="40">
        <v>2003</v>
      </c>
      <c r="AT1064" s="40">
        <v>2004</v>
      </c>
      <c r="AU1064" s="40">
        <v>2005</v>
      </c>
      <c r="AV1064" s="40">
        <v>2006</v>
      </c>
      <c r="AW1064" s="40">
        <v>2007</v>
      </c>
      <c r="AX1064" s="40">
        <v>2008</v>
      </c>
      <c r="AY1064" s="40">
        <v>2009</v>
      </c>
      <c r="AZ1064" s="40">
        <v>2010</v>
      </c>
      <c r="BA1064" s="40">
        <v>2011</v>
      </c>
      <c r="BB1064" s="40">
        <v>2012</v>
      </c>
      <c r="BC1064" s="40">
        <v>2013</v>
      </c>
      <c r="BD1064" s="40">
        <v>2014</v>
      </c>
      <c r="BE1064" s="40">
        <v>2015</v>
      </c>
      <c r="BF1064" s="40">
        <v>2016</v>
      </c>
      <c r="BG1064" s="40">
        <v>2017</v>
      </c>
      <c r="BH1064" s="40">
        <v>2018</v>
      </c>
      <c r="BI1064" s="40">
        <v>2019</v>
      </c>
      <c r="BJ1064" s="40">
        <v>2020</v>
      </c>
      <c r="BK1064" s="40">
        <v>2021</v>
      </c>
      <c r="BL1064" s="40">
        <v>2022</v>
      </c>
      <c r="BM1064" s="40">
        <v>2023</v>
      </c>
    </row>
    <row r="1065" spans="1:66" ht="15" customHeight="1" x14ac:dyDescent="0.25">
      <c r="A1065" t="s">
        <v>3497</v>
      </c>
      <c r="C1065" s="75"/>
      <c r="D1065" t="s">
        <v>876</v>
      </c>
      <c r="E1065" s="45" t="s">
        <v>2824</v>
      </c>
      <c r="G1065" s="45"/>
      <c r="H1065" s="45"/>
      <c r="I1065">
        <f t="shared" si="106"/>
        <v>1987</v>
      </c>
      <c r="J1065">
        <f t="shared" si="107"/>
        <v>2023</v>
      </c>
      <c r="K1065" s="2" t="str">
        <f t="shared" si="108"/>
        <v>-</v>
      </c>
      <c r="AC1065" s="40">
        <v>1987</v>
      </c>
      <c r="AD1065" s="40">
        <v>1988</v>
      </c>
      <c r="AE1065" s="40">
        <v>1989</v>
      </c>
      <c r="AF1065" s="40">
        <v>1990</v>
      </c>
      <c r="AG1065" s="40">
        <v>1991</v>
      </c>
      <c r="AH1065" s="40">
        <v>1992</v>
      </c>
      <c r="AI1065" s="40">
        <v>1993</v>
      </c>
      <c r="AJ1065" s="40">
        <v>1994</v>
      </c>
      <c r="AK1065" s="40">
        <v>1995</v>
      </c>
      <c r="AL1065" s="40">
        <v>1996</v>
      </c>
      <c r="AM1065" s="40">
        <v>1997</v>
      </c>
      <c r="AN1065" s="40">
        <v>1998</v>
      </c>
      <c r="AO1065" s="40">
        <v>1999</v>
      </c>
      <c r="AP1065" s="40">
        <v>2000</v>
      </c>
      <c r="AQ1065" s="40">
        <v>2001</v>
      </c>
      <c r="AR1065" s="40">
        <v>2002</v>
      </c>
      <c r="AS1065" s="40">
        <v>2003</v>
      </c>
      <c r="AT1065" s="40">
        <v>2004</v>
      </c>
      <c r="AU1065" s="40">
        <v>2005</v>
      </c>
      <c r="AV1065" s="40">
        <v>2006</v>
      </c>
      <c r="AW1065" s="40">
        <v>2007</v>
      </c>
      <c r="AX1065" s="40">
        <v>2008</v>
      </c>
      <c r="AY1065" s="40">
        <v>2009</v>
      </c>
      <c r="AZ1065" s="40">
        <v>2010</v>
      </c>
      <c r="BA1065" s="40">
        <v>2011</v>
      </c>
      <c r="BB1065" s="40">
        <v>2012</v>
      </c>
      <c r="BC1065" s="40">
        <v>2013</v>
      </c>
      <c r="BD1065" s="40">
        <v>2014</v>
      </c>
      <c r="BE1065" s="40">
        <v>2015</v>
      </c>
      <c r="BF1065" s="40">
        <v>2016</v>
      </c>
      <c r="BG1065" s="40">
        <v>2017</v>
      </c>
      <c r="BH1065" s="40">
        <v>2018</v>
      </c>
      <c r="BI1065" s="40">
        <v>2019</v>
      </c>
      <c r="BJ1065" s="40">
        <v>2020</v>
      </c>
      <c r="BK1065" s="40">
        <v>2021</v>
      </c>
      <c r="BL1065" s="40">
        <v>2022</v>
      </c>
      <c r="BM1065" s="40">
        <v>2023</v>
      </c>
    </row>
    <row r="1066" spans="1:66" ht="15" customHeight="1" x14ac:dyDescent="0.25">
      <c r="A1066" t="s">
        <v>3497</v>
      </c>
      <c r="C1066" s="76"/>
      <c r="D1066" t="s">
        <v>21</v>
      </c>
      <c r="E1066" s="45" t="s">
        <v>733</v>
      </c>
      <c r="G1066" s="45"/>
      <c r="H1066" s="45"/>
      <c r="I1066">
        <f t="shared" si="106"/>
        <v>1987</v>
      </c>
      <c r="J1066">
        <f t="shared" si="107"/>
        <v>2023</v>
      </c>
      <c r="K1066" s="2" t="str">
        <f t="shared" si="108"/>
        <v>-</v>
      </c>
      <c r="AC1066" s="40">
        <v>1987</v>
      </c>
      <c r="AD1066" s="40">
        <v>1988</v>
      </c>
      <c r="AE1066" s="40">
        <v>1989</v>
      </c>
      <c r="AF1066" s="40">
        <v>1990</v>
      </c>
      <c r="AG1066" s="40">
        <v>1991</v>
      </c>
      <c r="AH1066" s="40">
        <v>1992</v>
      </c>
      <c r="AI1066" s="40">
        <v>1993</v>
      </c>
      <c r="AJ1066" s="40">
        <v>1994</v>
      </c>
      <c r="AK1066" s="40">
        <v>1995</v>
      </c>
      <c r="AL1066" s="40">
        <v>1996</v>
      </c>
      <c r="AM1066" s="40">
        <v>1997</v>
      </c>
      <c r="AN1066" s="40">
        <v>1998</v>
      </c>
      <c r="AO1066" s="40">
        <v>1999</v>
      </c>
      <c r="AP1066" s="40">
        <v>2000</v>
      </c>
      <c r="AQ1066" s="40">
        <v>2001</v>
      </c>
      <c r="AR1066" s="40">
        <v>2002</v>
      </c>
      <c r="AS1066" s="40">
        <v>2003</v>
      </c>
      <c r="AT1066" s="40">
        <v>2004</v>
      </c>
      <c r="AU1066" s="40">
        <v>2005</v>
      </c>
      <c r="AV1066" s="40">
        <v>2006</v>
      </c>
      <c r="AW1066" s="40">
        <v>2007</v>
      </c>
      <c r="AX1066" s="40">
        <v>2008</v>
      </c>
      <c r="AY1066" s="40">
        <v>2009</v>
      </c>
      <c r="AZ1066" s="40">
        <v>2010</v>
      </c>
      <c r="BA1066" s="40">
        <v>2011</v>
      </c>
      <c r="BB1066" s="40">
        <v>2012</v>
      </c>
      <c r="BC1066" s="40">
        <v>2013</v>
      </c>
      <c r="BD1066" s="40">
        <v>2014</v>
      </c>
      <c r="BE1066" s="40">
        <v>2015</v>
      </c>
      <c r="BF1066" s="40">
        <v>2016</v>
      </c>
      <c r="BG1066" s="40">
        <v>2017</v>
      </c>
      <c r="BH1066" s="40">
        <v>2018</v>
      </c>
      <c r="BI1066" s="40">
        <v>2019</v>
      </c>
      <c r="BJ1066" s="40">
        <v>2020</v>
      </c>
      <c r="BK1066" s="40">
        <v>2021</v>
      </c>
      <c r="BL1066" s="40">
        <v>2022</v>
      </c>
      <c r="BM1066" s="40">
        <v>2023</v>
      </c>
    </row>
    <row r="1067" spans="1:66" ht="15" customHeight="1" x14ac:dyDescent="0.25">
      <c r="C1067" s="63"/>
      <c r="E1067" s="45"/>
      <c r="G1067" s="45"/>
      <c r="H1067" s="45"/>
    </row>
    <row r="1068" spans="1:66" ht="15" customHeight="1" x14ac:dyDescent="0.25">
      <c r="A1068" t="s">
        <v>1279</v>
      </c>
      <c r="B1068" s="1" t="str">
        <f>A1068&amp;J1068</f>
        <v>KOTRE2024</v>
      </c>
      <c r="C1068" s="77"/>
      <c r="D1068" t="s">
        <v>1076</v>
      </c>
      <c r="E1068" s="45" t="s">
        <v>1077</v>
      </c>
      <c r="G1068" s="45"/>
      <c r="H1068" s="45"/>
      <c r="J1068">
        <f t="shared" ref="J1068:J1081" si="109">MAX(L1068:BT1068)</f>
        <v>2024</v>
      </c>
      <c r="BN1068">
        <v>2024</v>
      </c>
    </row>
    <row r="1069" spans="1:66" ht="15" customHeight="1" x14ac:dyDescent="0.25">
      <c r="A1069" t="s">
        <v>1279</v>
      </c>
      <c r="C1069" s="77"/>
      <c r="D1069" t="s">
        <v>444</v>
      </c>
      <c r="E1069" s="45" t="s">
        <v>445</v>
      </c>
      <c r="G1069" s="45"/>
      <c r="H1069" s="45"/>
      <c r="J1069">
        <f t="shared" si="109"/>
        <v>2024</v>
      </c>
      <c r="BN1069">
        <v>2024</v>
      </c>
    </row>
    <row r="1070" spans="1:66" ht="15" customHeight="1" x14ac:dyDescent="0.25">
      <c r="A1070" t="s">
        <v>1279</v>
      </c>
      <c r="C1070" s="77"/>
      <c r="D1070" t="s">
        <v>763</v>
      </c>
      <c r="E1070" s="45" t="s">
        <v>764</v>
      </c>
      <c r="G1070" s="45"/>
      <c r="H1070" s="45"/>
      <c r="J1070">
        <f t="shared" si="109"/>
        <v>2024</v>
      </c>
      <c r="BN1070">
        <v>2024</v>
      </c>
    </row>
    <row r="1071" spans="1:66" ht="15" customHeight="1" x14ac:dyDescent="0.25">
      <c r="A1071" t="s">
        <v>1279</v>
      </c>
      <c r="C1071" s="77"/>
      <c r="D1071" t="s">
        <v>765</v>
      </c>
      <c r="E1071" s="45" t="s">
        <v>766</v>
      </c>
      <c r="G1071" s="45"/>
      <c r="H1071" s="45"/>
      <c r="J1071">
        <f t="shared" si="109"/>
        <v>2024</v>
      </c>
      <c r="BN1071">
        <v>2024</v>
      </c>
    </row>
    <row r="1072" spans="1:66" ht="15" customHeight="1" x14ac:dyDescent="0.25">
      <c r="A1072" t="s">
        <v>1279</v>
      </c>
      <c r="C1072" s="77"/>
      <c r="D1072" t="s">
        <v>1078</v>
      </c>
      <c r="E1072" s="45" t="s">
        <v>446</v>
      </c>
      <c r="G1072" s="45"/>
      <c r="H1072" s="45"/>
      <c r="J1072">
        <f t="shared" si="109"/>
        <v>2024</v>
      </c>
      <c r="BN1072">
        <v>2024</v>
      </c>
    </row>
    <row r="1073" spans="1:66" ht="15" customHeight="1" x14ac:dyDescent="0.25">
      <c r="A1073" t="s">
        <v>1279</v>
      </c>
      <c r="C1073" s="77"/>
      <c r="D1073" t="s">
        <v>1079</v>
      </c>
      <c r="E1073" s="45" t="s">
        <v>447</v>
      </c>
      <c r="G1073" s="45"/>
      <c r="H1073" s="45"/>
      <c r="J1073">
        <f t="shared" si="109"/>
        <v>2024</v>
      </c>
      <c r="BN1073">
        <v>2024</v>
      </c>
    </row>
    <row r="1074" spans="1:66" ht="15" customHeight="1" x14ac:dyDescent="0.25">
      <c r="A1074" t="s">
        <v>1279</v>
      </c>
      <c r="C1074" s="77"/>
      <c r="D1074" t="s">
        <v>438</v>
      </c>
      <c r="E1074" s="45" t="s">
        <v>439</v>
      </c>
      <c r="G1074" s="45"/>
      <c r="H1074" s="45"/>
      <c r="J1074">
        <f t="shared" si="109"/>
        <v>2024</v>
      </c>
      <c r="BN1074">
        <v>2024</v>
      </c>
    </row>
    <row r="1075" spans="1:66" ht="15" customHeight="1" x14ac:dyDescent="0.25">
      <c r="A1075" t="s">
        <v>1279</v>
      </c>
      <c r="C1075" s="77"/>
      <c r="D1075" t="s">
        <v>453</v>
      </c>
      <c r="E1075" s="45" t="s">
        <v>1080</v>
      </c>
      <c r="G1075" s="45"/>
      <c r="H1075" s="45"/>
      <c r="J1075">
        <f t="shared" si="109"/>
        <v>2024</v>
      </c>
      <c r="BN1075">
        <v>2024</v>
      </c>
    </row>
    <row r="1076" spans="1:66" ht="15" customHeight="1" x14ac:dyDescent="0.25">
      <c r="A1076" t="s">
        <v>1279</v>
      </c>
      <c r="C1076" s="77"/>
      <c r="D1076" t="s">
        <v>21</v>
      </c>
      <c r="E1076" s="45" t="s">
        <v>12</v>
      </c>
      <c r="F1076" s="7" t="s">
        <v>1303</v>
      </c>
      <c r="G1076" s="45"/>
      <c r="H1076" s="45"/>
      <c r="J1076">
        <f t="shared" si="109"/>
        <v>2024</v>
      </c>
      <c r="BN1076">
        <v>2024</v>
      </c>
    </row>
    <row r="1077" spans="1:66" ht="15" customHeight="1" x14ac:dyDescent="0.25">
      <c r="A1077" t="s">
        <v>1279</v>
      </c>
      <c r="C1077" s="77"/>
      <c r="D1077" t="s">
        <v>1081</v>
      </c>
      <c r="E1077" s="45" t="s">
        <v>1082</v>
      </c>
      <c r="G1077" s="45"/>
      <c r="H1077" s="45"/>
      <c r="J1077">
        <f t="shared" si="109"/>
        <v>2024</v>
      </c>
      <c r="BN1077">
        <v>2024</v>
      </c>
    </row>
    <row r="1078" spans="1:66" ht="15" customHeight="1" x14ac:dyDescent="0.25">
      <c r="A1078" t="s">
        <v>1279</v>
      </c>
      <c r="C1078" s="77"/>
      <c r="D1078" t="s">
        <v>448</v>
      </c>
      <c r="E1078" s="45" t="s">
        <v>449</v>
      </c>
      <c r="G1078" s="45"/>
      <c r="H1078" s="45"/>
      <c r="J1078">
        <f t="shared" si="109"/>
        <v>2024</v>
      </c>
      <c r="BN1078">
        <v>2024</v>
      </c>
    </row>
    <row r="1079" spans="1:66" ht="15" customHeight="1" x14ac:dyDescent="0.25">
      <c r="A1079" t="s">
        <v>1279</v>
      </c>
      <c r="C1079" s="77"/>
      <c r="D1079" t="s">
        <v>450</v>
      </c>
      <c r="E1079" s="45" t="s">
        <v>451</v>
      </c>
      <c r="G1079" s="45"/>
      <c r="H1079" s="45"/>
      <c r="J1079">
        <f t="shared" si="109"/>
        <v>2024</v>
      </c>
      <c r="BN1079">
        <v>2024</v>
      </c>
    </row>
    <row r="1080" spans="1:66" ht="15" customHeight="1" x14ac:dyDescent="0.25">
      <c r="A1080" t="s">
        <v>1279</v>
      </c>
      <c r="C1080" s="77"/>
      <c r="D1080" t="s">
        <v>452</v>
      </c>
      <c r="E1080" s="45" t="s">
        <v>455</v>
      </c>
      <c r="G1080" s="45"/>
      <c r="H1080" s="45"/>
      <c r="J1080">
        <f t="shared" si="109"/>
        <v>2024</v>
      </c>
      <c r="BN1080">
        <v>2024</v>
      </c>
    </row>
    <row r="1081" spans="1:66" ht="15" customHeight="1" x14ac:dyDescent="0.25">
      <c r="A1081" t="s">
        <v>1279</v>
      </c>
      <c r="C1081" s="77"/>
      <c r="D1081" t="s">
        <v>876</v>
      </c>
      <c r="E1081" s="45" t="s">
        <v>877</v>
      </c>
      <c r="G1081" s="45"/>
      <c r="H1081" s="45"/>
      <c r="J1081">
        <f t="shared" si="109"/>
        <v>2024</v>
      </c>
      <c r="BN1081">
        <v>2024</v>
      </c>
    </row>
    <row r="1082" spans="1:66" ht="15" customHeight="1" x14ac:dyDescent="0.25">
      <c r="C1082" s="63"/>
      <c r="E1082" s="45"/>
      <c r="G1082" s="45"/>
      <c r="H1082" s="45"/>
    </row>
    <row r="1083" spans="1:66" ht="15" customHeight="1" x14ac:dyDescent="0.25">
      <c r="A1083" t="s">
        <v>1251</v>
      </c>
      <c r="B1083" s="1" t="str">
        <f>A1083&amp;MIN(I1083:I1127)&amp;"(-"&amp;MAX(J1083:J1127)&amp;")"</f>
        <v>KRAF1980(-2024)</v>
      </c>
      <c r="C1083" s="65"/>
      <c r="D1083" t="s">
        <v>845</v>
      </c>
      <c r="E1083" s="45" t="s">
        <v>846</v>
      </c>
      <c r="G1083" s="45"/>
      <c r="H1083" s="45"/>
      <c r="I1083">
        <f>MIN(L1083:BT1083)</f>
        <v>1980</v>
      </c>
      <c r="J1083">
        <f t="shared" ref="J1083:J1097" si="110">MAX(L1083:BT1083)</f>
        <v>2024</v>
      </c>
      <c r="K1083" s="2" t="str">
        <f>IF(J1083-I1083+1-COUNTA(L1083:BT1083)=0, "-", "Yes")</f>
        <v>-</v>
      </c>
      <c r="V1083">
        <v>1980</v>
      </c>
      <c r="W1083">
        <v>1981</v>
      </c>
      <c r="X1083">
        <v>1982</v>
      </c>
      <c r="Y1083">
        <v>1983</v>
      </c>
      <c r="Z1083">
        <v>1984</v>
      </c>
      <c r="AA1083">
        <v>1985</v>
      </c>
      <c r="AB1083">
        <v>1986</v>
      </c>
      <c r="AC1083">
        <v>1987</v>
      </c>
      <c r="AD1083">
        <v>1988</v>
      </c>
      <c r="AE1083">
        <v>1989</v>
      </c>
      <c r="AF1083">
        <v>1990</v>
      </c>
      <c r="AG1083">
        <v>1991</v>
      </c>
      <c r="AH1083">
        <v>1992</v>
      </c>
      <c r="AI1083">
        <v>1993</v>
      </c>
      <c r="AJ1083">
        <v>1994</v>
      </c>
      <c r="AK1083">
        <v>1995</v>
      </c>
      <c r="AL1083">
        <v>1996</v>
      </c>
      <c r="AM1083">
        <v>1997</v>
      </c>
      <c r="AN1083">
        <v>1998</v>
      </c>
      <c r="AO1083">
        <v>1999</v>
      </c>
      <c r="AP1083">
        <v>2000</v>
      </c>
      <c r="AQ1083">
        <v>2001</v>
      </c>
      <c r="AR1083">
        <v>2002</v>
      </c>
      <c r="AS1083">
        <v>2003</v>
      </c>
      <c r="AT1083">
        <v>2004</v>
      </c>
      <c r="AU1083">
        <v>2005</v>
      </c>
      <c r="AV1083">
        <v>2006</v>
      </c>
      <c r="AW1083">
        <v>2007</v>
      </c>
      <c r="AX1083">
        <v>2008</v>
      </c>
      <c r="AY1083">
        <v>2009</v>
      </c>
      <c r="AZ1083">
        <v>2010</v>
      </c>
      <c r="BA1083">
        <v>2011</v>
      </c>
      <c r="BB1083">
        <v>2012</v>
      </c>
      <c r="BC1083">
        <v>2013</v>
      </c>
      <c r="BD1083">
        <v>2014</v>
      </c>
      <c r="BE1083">
        <v>2015</v>
      </c>
      <c r="BF1083">
        <v>2016</v>
      </c>
      <c r="BG1083">
        <v>2017</v>
      </c>
      <c r="BH1083">
        <v>2018</v>
      </c>
      <c r="BI1083">
        <v>2019</v>
      </c>
      <c r="BJ1083">
        <v>2020</v>
      </c>
      <c r="BK1083">
        <v>2021</v>
      </c>
      <c r="BL1083">
        <v>2022</v>
      </c>
      <c r="BM1083">
        <v>2023</v>
      </c>
      <c r="BN1083">
        <v>2024</v>
      </c>
    </row>
    <row r="1084" spans="1:66" ht="15" customHeight="1" x14ac:dyDescent="0.25">
      <c r="A1084" t="s">
        <v>1251</v>
      </c>
      <c r="B1084" s="1"/>
      <c r="C1084" s="65"/>
      <c r="D1084" t="s">
        <v>3313</v>
      </c>
      <c r="E1084" s="45" t="s">
        <v>3329</v>
      </c>
      <c r="G1084" s="45"/>
      <c r="H1084" s="45"/>
      <c r="I1084">
        <f>MIN(L1084:BT1084)</f>
        <v>2024</v>
      </c>
      <c r="J1084">
        <f t="shared" si="110"/>
        <v>2024</v>
      </c>
      <c r="BN1084">
        <v>2024</v>
      </c>
    </row>
    <row r="1085" spans="1:66" ht="15" customHeight="1" x14ac:dyDescent="0.25">
      <c r="A1085" t="s">
        <v>1251</v>
      </c>
      <c r="C1085" s="65"/>
      <c r="D1085" t="s">
        <v>847</v>
      </c>
      <c r="E1085" s="45" t="s">
        <v>848</v>
      </c>
      <c r="G1085" s="45"/>
      <c r="H1085" s="45"/>
      <c r="I1085">
        <f>MIN(L1085:BT1085)</f>
        <v>1980</v>
      </c>
      <c r="J1085">
        <f t="shared" si="110"/>
        <v>2024</v>
      </c>
      <c r="K1085" s="2" t="str">
        <f>IF(J1085-I1085+1-COUNTA(L1085:BT1085)=0, "-", "Yes")</f>
        <v>-</v>
      </c>
      <c r="V1085">
        <v>1980</v>
      </c>
      <c r="W1085">
        <v>1981</v>
      </c>
      <c r="X1085">
        <v>1982</v>
      </c>
      <c r="Y1085">
        <v>1983</v>
      </c>
      <c r="Z1085">
        <v>1984</v>
      </c>
      <c r="AA1085">
        <v>1985</v>
      </c>
      <c r="AB1085">
        <v>1986</v>
      </c>
      <c r="AC1085">
        <v>1987</v>
      </c>
      <c r="AD1085">
        <v>1988</v>
      </c>
      <c r="AE1085">
        <v>1989</v>
      </c>
      <c r="AF1085">
        <v>1990</v>
      </c>
      <c r="AG1085">
        <v>1991</v>
      </c>
      <c r="AH1085">
        <v>1992</v>
      </c>
      <c r="AI1085">
        <v>1993</v>
      </c>
      <c r="AJ1085">
        <v>1994</v>
      </c>
      <c r="AK1085">
        <v>1995</v>
      </c>
      <c r="AL1085">
        <v>1996</v>
      </c>
      <c r="AM1085">
        <v>1997</v>
      </c>
      <c r="AN1085">
        <v>1998</v>
      </c>
      <c r="AO1085">
        <v>1999</v>
      </c>
      <c r="AP1085">
        <v>2000</v>
      </c>
      <c r="AQ1085">
        <v>2001</v>
      </c>
      <c r="AR1085">
        <v>2002</v>
      </c>
      <c r="AS1085">
        <v>2003</v>
      </c>
      <c r="AT1085">
        <v>2004</v>
      </c>
      <c r="AU1085">
        <v>2005</v>
      </c>
      <c r="AV1085">
        <v>2006</v>
      </c>
      <c r="AW1085">
        <v>2007</v>
      </c>
      <c r="AX1085">
        <v>2008</v>
      </c>
      <c r="AY1085">
        <v>2009</v>
      </c>
      <c r="AZ1085">
        <v>2010</v>
      </c>
      <c r="BA1085">
        <v>2011</v>
      </c>
      <c r="BB1085">
        <v>2012</v>
      </c>
      <c r="BC1085">
        <v>2013</v>
      </c>
      <c r="BD1085">
        <v>2014</v>
      </c>
      <c r="BE1085">
        <v>2015</v>
      </c>
      <c r="BF1085">
        <v>2016</v>
      </c>
      <c r="BG1085">
        <v>2017</v>
      </c>
      <c r="BH1085">
        <v>2018</v>
      </c>
      <c r="BI1085">
        <v>2019</v>
      </c>
      <c r="BJ1085">
        <v>2020</v>
      </c>
      <c r="BK1085">
        <v>2021</v>
      </c>
      <c r="BL1085">
        <v>2022</v>
      </c>
      <c r="BM1085">
        <v>2023</v>
      </c>
      <c r="BN1085">
        <v>2024</v>
      </c>
    </row>
    <row r="1086" spans="1:66" ht="15" customHeight="1" x14ac:dyDescent="0.25">
      <c r="A1086" t="s">
        <v>1251</v>
      </c>
      <c r="C1086" s="65"/>
      <c r="D1086" t="s">
        <v>456</v>
      </c>
      <c r="E1086" s="45" t="s">
        <v>457</v>
      </c>
      <c r="G1086" s="45" t="s">
        <v>1824</v>
      </c>
      <c r="H1086" s="45" t="s">
        <v>1825</v>
      </c>
      <c r="I1086">
        <f t="shared" ref="I1086:I1097" si="111">MIN(L1086:BT1086)</f>
        <v>1980</v>
      </c>
      <c r="J1086">
        <f t="shared" si="110"/>
        <v>2024</v>
      </c>
      <c r="K1086" s="2" t="str">
        <f>IF(J1086-I1086+1-COUNTA(L1086:BT1086)=0, "-", "Yes")</f>
        <v>-</v>
      </c>
      <c r="V1086">
        <v>1980</v>
      </c>
      <c r="W1086">
        <v>1981</v>
      </c>
      <c r="X1086">
        <v>1982</v>
      </c>
      <c r="Y1086">
        <v>1983</v>
      </c>
      <c r="Z1086">
        <v>1984</v>
      </c>
      <c r="AA1086">
        <v>1985</v>
      </c>
      <c r="AB1086">
        <v>1986</v>
      </c>
      <c r="AC1086">
        <v>1987</v>
      </c>
      <c r="AD1086">
        <v>1988</v>
      </c>
      <c r="AE1086">
        <v>1989</v>
      </c>
      <c r="AF1086">
        <v>1990</v>
      </c>
      <c r="AG1086">
        <v>1991</v>
      </c>
      <c r="AH1086">
        <v>1992</v>
      </c>
      <c r="AI1086">
        <v>1993</v>
      </c>
      <c r="AJ1086">
        <v>1994</v>
      </c>
      <c r="AK1086">
        <v>1995</v>
      </c>
      <c r="AL1086">
        <v>1996</v>
      </c>
      <c r="AM1086">
        <v>1997</v>
      </c>
      <c r="AN1086">
        <v>1998</v>
      </c>
      <c r="AO1086">
        <v>1999</v>
      </c>
      <c r="AP1086">
        <v>2000</v>
      </c>
      <c r="AQ1086">
        <v>2001</v>
      </c>
      <c r="AR1086">
        <v>2002</v>
      </c>
      <c r="AS1086">
        <v>2003</v>
      </c>
      <c r="AT1086">
        <v>2004</v>
      </c>
      <c r="AU1086">
        <v>2005</v>
      </c>
      <c r="AV1086">
        <v>2006</v>
      </c>
      <c r="AW1086">
        <v>2007</v>
      </c>
      <c r="AX1086">
        <v>2008</v>
      </c>
      <c r="AY1086">
        <v>2009</v>
      </c>
      <c r="AZ1086">
        <v>2010</v>
      </c>
      <c r="BA1086">
        <v>2011</v>
      </c>
      <c r="BB1086">
        <v>2012</v>
      </c>
      <c r="BC1086">
        <v>2013</v>
      </c>
      <c r="BD1086">
        <v>2014</v>
      </c>
      <c r="BE1086">
        <v>2015</v>
      </c>
      <c r="BF1086">
        <v>2016</v>
      </c>
      <c r="BG1086">
        <v>2017</v>
      </c>
      <c r="BH1086">
        <v>2018</v>
      </c>
      <c r="BI1086">
        <v>2019</v>
      </c>
      <c r="BJ1086">
        <v>2020</v>
      </c>
      <c r="BK1086">
        <v>2021</v>
      </c>
      <c r="BL1086">
        <v>2022</v>
      </c>
      <c r="BM1086">
        <v>2023</v>
      </c>
      <c r="BN1086">
        <v>2024</v>
      </c>
    </row>
    <row r="1087" spans="1:66" ht="15" customHeight="1" x14ac:dyDescent="0.25">
      <c r="A1087" t="s">
        <v>1251</v>
      </c>
      <c r="C1087" s="65"/>
      <c r="D1087" t="s">
        <v>458</v>
      </c>
      <c r="E1087" s="45" t="s">
        <v>459</v>
      </c>
      <c r="G1087" s="45" t="s">
        <v>459</v>
      </c>
      <c r="H1087" s="45" t="s">
        <v>1826</v>
      </c>
      <c r="I1087">
        <f t="shared" si="111"/>
        <v>1980</v>
      </c>
      <c r="J1087">
        <f t="shared" si="110"/>
        <v>2024</v>
      </c>
      <c r="K1087" s="2" t="str">
        <f>IF(J1087-I1087+1-COUNTA(L1087:BT1087)=0, "-", "Yes")</f>
        <v>-</v>
      </c>
      <c r="V1087">
        <v>1980</v>
      </c>
      <c r="W1087">
        <v>1981</v>
      </c>
      <c r="X1087">
        <v>1982</v>
      </c>
      <c r="Y1087">
        <v>1983</v>
      </c>
      <c r="Z1087">
        <v>1984</v>
      </c>
      <c r="AA1087">
        <v>1985</v>
      </c>
      <c r="AB1087">
        <v>1986</v>
      </c>
      <c r="AC1087">
        <v>1987</v>
      </c>
      <c r="AD1087">
        <v>1988</v>
      </c>
      <c r="AE1087">
        <v>1989</v>
      </c>
      <c r="AF1087">
        <v>1990</v>
      </c>
      <c r="AG1087">
        <v>1991</v>
      </c>
      <c r="AH1087">
        <v>1992</v>
      </c>
      <c r="AI1087">
        <v>1993</v>
      </c>
      <c r="AJ1087">
        <v>1994</v>
      </c>
      <c r="AK1087">
        <v>1995</v>
      </c>
      <c r="AL1087">
        <v>1996</v>
      </c>
      <c r="AM1087">
        <v>1997</v>
      </c>
      <c r="AN1087">
        <v>1998</v>
      </c>
      <c r="AO1087">
        <v>1999</v>
      </c>
      <c r="AP1087">
        <v>2000</v>
      </c>
      <c r="AQ1087">
        <v>2001</v>
      </c>
      <c r="AR1087">
        <v>2002</v>
      </c>
      <c r="AS1087">
        <v>2003</v>
      </c>
      <c r="AT1087">
        <v>2004</v>
      </c>
      <c r="AU1087">
        <v>2005</v>
      </c>
      <c r="AV1087">
        <v>2006</v>
      </c>
      <c r="AW1087">
        <v>2007</v>
      </c>
      <c r="AX1087">
        <v>2008</v>
      </c>
      <c r="AY1087">
        <v>2009</v>
      </c>
      <c r="AZ1087">
        <v>2010</v>
      </c>
      <c r="BA1087">
        <v>2011</v>
      </c>
      <c r="BB1087">
        <v>2012</v>
      </c>
      <c r="BC1087">
        <v>2013</v>
      </c>
      <c r="BD1087">
        <v>2014</v>
      </c>
      <c r="BE1087">
        <v>2015</v>
      </c>
      <c r="BF1087">
        <v>2016</v>
      </c>
      <c r="BG1087">
        <v>2017</v>
      </c>
      <c r="BH1087">
        <v>2018</v>
      </c>
      <c r="BI1087">
        <v>2019</v>
      </c>
      <c r="BJ1087">
        <v>2020</v>
      </c>
      <c r="BK1087">
        <v>2021</v>
      </c>
      <c r="BL1087">
        <v>2022</v>
      </c>
      <c r="BM1087">
        <v>2023</v>
      </c>
      <c r="BN1087">
        <v>2024</v>
      </c>
    </row>
    <row r="1088" spans="1:66" ht="15" customHeight="1" x14ac:dyDescent="0.25">
      <c r="A1088" t="s">
        <v>1251</v>
      </c>
      <c r="C1088" s="65"/>
      <c r="D1088" t="s">
        <v>460</v>
      </c>
      <c r="E1088" s="45" t="s">
        <v>461</v>
      </c>
      <c r="G1088" s="45" t="s">
        <v>1827</v>
      </c>
      <c r="H1088" s="45" t="s">
        <v>1828</v>
      </c>
      <c r="I1088">
        <f t="shared" si="111"/>
        <v>1980</v>
      </c>
      <c r="J1088">
        <f t="shared" si="110"/>
        <v>2024</v>
      </c>
      <c r="K1088" s="2" t="str">
        <f>IF(J1088-I1088+1-COUNTA(L1088:BT1088)=0, "-", "Yes")</f>
        <v>-</v>
      </c>
      <c r="V1088">
        <v>1980</v>
      </c>
      <c r="W1088">
        <v>1981</v>
      </c>
      <c r="X1088">
        <v>1982</v>
      </c>
      <c r="Y1088">
        <v>1983</v>
      </c>
      <c r="Z1088">
        <v>1984</v>
      </c>
      <c r="AA1088">
        <v>1985</v>
      </c>
      <c r="AB1088">
        <v>1986</v>
      </c>
      <c r="AC1088">
        <v>1987</v>
      </c>
      <c r="AD1088">
        <v>1988</v>
      </c>
      <c r="AE1088">
        <v>1989</v>
      </c>
      <c r="AF1088">
        <v>1990</v>
      </c>
      <c r="AG1088">
        <v>1991</v>
      </c>
      <c r="AH1088">
        <v>1992</v>
      </c>
      <c r="AI1088">
        <v>1993</v>
      </c>
      <c r="AJ1088">
        <v>1994</v>
      </c>
      <c r="AK1088">
        <v>1995</v>
      </c>
      <c r="AL1088">
        <v>1996</v>
      </c>
      <c r="AM1088">
        <v>1997</v>
      </c>
      <c r="AN1088">
        <v>1998</v>
      </c>
      <c r="AO1088">
        <v>1999</v>
      </c>
      <c r="AP1088">
        <v>2000</v>
      </c>
      <c r="AQ1088">
        <v>2001</v>
      </c>
      <c r="AR1088">
        <v>2002</v>
      </c>
      <c r="AS1088">
        <v>2003</v>
      </c>
      <c r="AT1088">
        <v>2004</v>
      </c>
      <c r="AU1088">
        <v>2005</v>
      </c>
      <c r="AV1088">
        <v>2006</v>
      </c>
      <c r="AW1088">
        <v>2007</v>
      </c>
      <c r="AX1088">
        <v>2008</v>
      </c>
      <c r="AY1088">
        <v>2009</v>
      </c>
      <c r="AZ1088">
        <v>2010</v>
      </c>
      <c r="BA1088">
        <v>2011</v>
      </c>
      <c r="BB1088">
        <v>2012</v>
      </c>
      <c r="BC1088">
        <v>2013</v>
      </c>
      <c r="BD1088">
        <v>2014</v>
      </c>
      <c r="BE1088">
        <v>2015</v>
      </c>
      <c r="BF1088">
        <v>2016</v>
      </c>
      <c r="BG1088">
        <v>2017</v>
      </c>
      <c r="BH1088">
        <v>2018</v>
      </c>
      <c r="BI1088">
        <v>2019</v>
      </c>
      <c r="BJ1088">
        <v>2020</v>
      </c>
      <c r="BK1088">
        <v>2021</v>
      </c>
      <c r="BL1088">
        <v>2022</v>
      </c>
      <c r="BM1088">
        <v>2023</v>
      </c>
      <c r="BN1088">
        <v>2024</v>
      </c>
    </row>
    <row r="1089" spans="1:66" ht="15" customHeight="1" x14ac:dyDescent="0.25">
      <c r="A1089" t="s">
        <v>1251</v>
      </c>
      <c r="C1089" s="65"/>
      <c r="D1089" t="s">
        <v>1083</v>
      </c>
      <c r="E1089" s="45" t="s">
        <v>499</v>
      </c>
      <c r="G1089" s="45"/>
      <c r="H1089" s="45"/>
      <c r="I1089">
        <f>MIN(L1089:BT1089)</f>
        <v>1980</v>
      </c>
      <c r="J1089">
        <f t="shared" si="110"/>
        <v>2024</v>
      </c>
      <c r="K1089" s="2" t="str">
        <f>IF(J1089-I1089+1-COUNTA(#REF!)=0, "-", "Yes")</f>
        <v>Yes</v>
      </c>
      <c r="V1089">
        <v>1980</v>
      </c>
      <c r="W1089">
        <v>1981</v>
      </c>
      <c r="X1089">
        <v>1982</v>
      </c>
      <c r="Y1089">
        <v>1983</v>
      </c>
      <c r="Z1089">
        <v>1984</v>
      </c>
      <c r="AA1089">
        <v>1985</v>
      </c>
      <c r="AB1089">
        <v>1986</v>
      </c>
      <c r="AC1089">
        <v>1987</v>
      </c>
      <c r="AD1089">
        <v>1988</v>
      </c>
      <c r="AE1089">
        <v>1989</v>
      </c>
      <c r="AF1089">
        <v>1990</v>
      </c>
      <c r="AG1089">
        <v>1991</v>
      </c>
      <c r="AH1089">
        <v>1992</v>
      </c>
      <c r="AI1089">
        <v>1993</v>
      </c>
      <c r="AJ1089">
        <v>1994</v>
      </c>
      <c r="AK1089">
        <v>1995</v>
      </c>
      <c r="AL1089">
        <v>1996</v>
      </c>
      <c r="AM1089">
        <v>1997</v>
      </c>
      <c r="AN1089">
        <v>1998</v>
      </c>
      <c r="AO1089">
        <v>1999</v>
      </c>
      <c r="AP1089">
        <v>2000</v>
      </c>
      <c r="AQ1089">
        <v>2001</v>
      </c>
      <c r="AR1089">
        <v>2002</v>
      </c>
      <c r="AS1089">
        <v>2003</v>
      </c>
      <c r="AT1089">
        <v>2004</v>
      </c>
      <c r="AU1089">
        <v>2005</v>
      </c>
      <c r="AV1089">
        <v>2006</v>
      </c>
      <c r="AW1089">
        <v>2007</v>
      </c>
      <c r="AX1089">
        <v>2008</v>
      </c>
      <c r="AY1089">
        <v>2009</v>
      </c>
      <c r="AZ1089">
        <v>2010</v>
      </c>
      <c r="BA1089">
        <v>2011</v>
      </c>
      <c r="BB1089">
        <v>2012</v>
      </c>
      <c r="BC1089">
        <v>2013</v>
      </c>
      <c r="BD1089">
        <v>2014</v>
      </c>
      <c r="BE1089">
        <v>2015</v>
      </c>
      <c r="BF1089">
        <v>2016</v>
      </c>
      <c r="BG1089">
        <v>2017</v>
      </c>
      <c r="BH1089">
        <v>2018</v>
      </c>
      <c r="BI1089">
        <v>2019</v>
      </c>
      <c r="BJ1089">
        <v>2020</v>
      </c>
      <c r="BK1089">
        <v>2021</v>
      </c>
      <c r="BL1089">
        <v>2022</v>
      </c>
      <c r="BM1089">
        <v>2023</v>
      </c>
      <c r="BN1089">
        <v>2024</v>
      </c>
    </row>
    <row r="1090" spans="1:66" ht="15" customHeight="1" x14ac:dyDescent="0.25">
      <c r="A1090" t="s">
        <v>1251</v>
      </c>
      <c r="C1090" s="65"/>
      <c r="D1090" t="s">
        <v>3314</v>
      </c>
      <c r="E1090" s="45" t="s">
        <v>3330</v>
      </c>
      <c r="G1090" s="45"/>
      <c r="H1090" s="45"/>
      <c r="I1090">
        <f>MIN(L1090:BT1090)</f>
        <v>2024</v>
      </c>
      <c r="J1090">
        <f t="shared" si="110"/>
        <v>2024</v>
      </c>
      <c r="BN1090">
        <v>2024</v>
      </c>
    </row>
    <row r="1091" spans="1:66" ht="15" customHeight="1" x14ac:dyDescent="0.25">
      <c r="A1091" t="s">
        <v>1251</v>
      </c>
      <c r="C1091" s="65"/>
      <c r="D1091" t="s">
        <v>3315</v>
      </c>
      <c r="E1091" s="45" t="s">
        <v>3331</v>
      </c>
      <c r="G1091" s="45"/>
      <c r="H1091" s="45"/>
      <c r="I1091">
        <f>MIN(L1091:BT1091)</f>
        <v>2024</v>
      </c>
      <c r="J1091">
        <f t="shared" si="110"/>
        <v>2024</v>
      </c>
      <c r="BN1091">
        <v>2024</v>
      </c>
    </row>
    <row r="1092" spans="1:66" ht="15" customHeight="1" x14ac:dyDescent="0.25">
      <c r="A1092" t="s">
        <v>1251</v>
      </c>
      <c r="C1092" s="65"/>
      <c r="D1092" t="s">
        <v>462</v>
      </c>
      <c r="E1092" s="45" t="s">
        <v>463</v>
      </c>
      <c r="G1092" s="45" t="s">
        <v>463</v>
      </c>
      <c r="H1092" s="45" t="s">
        <v>1829</v>
      </c>
      <c r="I1092">
        <f t="shared" si="111"/>
        <v>1980</v>
      </c>
      <c r="J1092">
        <f t="shared" si="110"/>
        <v>2024</v>
      </c>
      <c r="K1092" s="2" t="str">
        <f>IF(J1092-I1092+1-COUNTA(L1092:BT1092)=0, "-", "Yes")</f>
        <v>-</v>
      </c>
      <c r="V1092">
        <v>1980</v>
      </c>
      <c r="W1092">
        <v>1981</v>
      </c>
      <c r="X1092">
        <v>1982</v>
      </c>
      <c r="Y1092">
        <v>1983</v>
      </c>
      <c r="Z1092">
        <v>1984</v>
      </c>
      <c r="AA1092">
        <v>1985</v>
      </c>
      <c r="AB1092">
        <v>1986</v>
      </c>
      <c r="AC1092">
        <v>1987</v>
      </c>
      <c r="AD1092">
        <v>1988</v>
      </c>
      <c r="AE1092">
        <v>1989</v>
      </c>
      <c r="AF1092">
        <v>1990</v>
      </c>
      <c r="AG1092">
        <v>1991</v>
      </c>
      <c r="AH1092">
        <v>1992</v>
      </c>
      <c r="AI1092">
        <v>1993</v>
      </c>
      <c r="AJ1092">
        <v>1994</v>
      </c>
      <c r="AK1092">
        <v>1995</v>
      </c>
      <c r="AL1092">
        <v>1996</v>
      </c>
      <c r="AM1092">
        <v>1997</v>
      </c>
      <c r="AN1092">
        <v>1998</v>
      </c>
      <c r="AO1092">
        <v>1999</v>
      </c>
      <c r="AP1092">
        <v>2000</v>
      </c>
      <c r="AQ1092">
        <v>2001</v>
      </c>
      <c r="AR1092">
        <v>2002</v>
      </c>
      <c r="AS1092">
        <v>2003</v>
      </c>
      <c r="AT1092">
        <v>2004</v>
      </c>
      <c r="AU1092">
        <v>2005</v>
      </c>
      <c r="AV1092">
        <v>2006</v>
      </c>
      <c r="AW1092">
        <v>2007</v>
      </c>
      <c r="AX1092">
        <v>2008</v>
      </c>
      <c r="AY1092">
        <v>2009</v>
      </c>
      <c r="AZ1092">
        <v>2010</v>
      </c>
      <c r="BA1092">
        <v>2011</v>
      </c>
      <c r="BB1092">
        <v>2012</v>
      </c>
      <c r="BC1092">
        <v>2013</v>
      </c>
      <c r="BD1092">
        <v>2014</v>
      </c>
      <c r="BE1092">
        <v>2015</v>
      </c>
      <c r="BF1092">
        <v>2016</v>
      </c>
      <c r="BG1092">
        <v>2017</v>
      </c>
      <c r="BH1092">
        <v>2018</v>
      </c>
      <c r="BI1092">
        <v>2019</v>
      </c>
      <c r="BJ1092">
        <v>2020</v>
      </c>
      <c r="BK1092">
        <v>2021</v>
      </c>
      <c r="BL1092">
        <v>2022</v>
      </c>
      <c r="BM1092">
        <v>2023</v>
      </c>
      <c r="BN1092">
        <v>2024</v>
      </c>
    </row>
    <row r="1093" spans="1:66" ht="15" customHeight="1" x14ac:dyDescent="0.25">
      <c r="A1093" t="s">
        <v>1251</v>
      </c>
      <c r="C1093" s="65"/>
      <c r="D1093" t="s">
        <v>849</v>
      </c>
      <c r="E1093" s="45" t="s">
        <v>850</v>
      </c>
      <c r="G1093" s="45"/>
      <c r="H1093" s="45"/>
      <c r="I1093">
        <f t="shared" si="111"/>
        <v>1980</v>
      </c>
      <c r="J1093">
        <f t="shared" si="110"/>
        <v>2024</v>
      </c>
      <c r="K1093" s="2" t="str">
        <f>IF(J1093-I1093+1-COUNTA(L1093:BT1093)=0, "-", "Yes")</f>
        <v>-</v>
      </c>
      <c r="V1093">
        <v>1980</v>
      </c>
      <c r="W1093">
        <v>1981</v>
      </c>
      <c r="X1093">
        <v>1982</v>
      </c>
      <c r="Y1093">
        <v>1983</v>
      </c>
      <c r="Z1093">
        <v>1984</v>
      </c>
      <c r="AA1093">
        <v>1985</v>
      </c>
      <c r="AB1093">
        <v>1986</v>
      </c>
      <c r="AC1093">
        <v>1987</v>
      </c>
      <c r="AD1093">
        <v>1988</v>
      </c>
      <c r="AE1093">
        <v>1989</v>
      </c>
      <c r="AF1093">
        <v>1990</v>
      </c>
      <c r="AG1093">
        <v>1991</v>
      </c>
      <c r="AH1093">
        <v>1992</v>
      </c>
      <c r="AI1093">
        <v>1993</v>
      </c>
      <c r="AJ1093">
        <v>1994</v>
      </c>
      <c r="AK1093">
        <v>1995</v>
      </c>
      <c r="AL1093">
        <v>1996</v>
      </c>
      <c r="AM1093">
        <v>1997</v>
      </c>
      <c r="AN1093">
        <v>1998</v>
      </c>
      <c r="AO1093">
        <v>1999</v>
      </c>
      <c r="AP1093">
        <v>2000</v>
      </c>
      <c r="AQ1093">
        <v>2001</v>
      </c>
      <c r="AR1093">
        <v>2002</v>
      </c>
      <c r="AS1093">
        <v>2003</v>
      </c>
      <c r="AT1093">
        <v>2004</v>
      </c>
      <c r="AU1093">
        <v>2005</v>
      </c>
      <c r="AV1093">
        <v>2006</v>
      </c>
      <c r="AW1093">
        <v>2007</v>
      </c>
      <c r="AX1093">
        <v>2008</v>
      </c>
      <c r="AY1093">
        <v>2009</v>
      </c>
      <c r="AZ1093">
        <v>2010</v>
      </c>
      <c r="BA1093">
        <v>2011</v>
      </c>
      <c r="BB1093">
        <v>2012</v>
      </c>
      <c r="BC1093">
        <v>2013</v>
      </c>
      <c r="BD1093">
        <v>2014</v>
      </c>
      <c r="BE1093">
        <v>2015</v>
      </c>
      <c r="BF1093">
        <v>2016</v>
      </c>
      <c r="BG1093">
        <v>2017</v>
      </c>
      <c r="BH1093">
        <v>2018</v>
      </c>
      <c r="BI1093">
        <v>2019</v>
      </c>
      <c r="BJ1093">
        <v>2020</v>
      </c>
      <c r="BK1093">
        <v>2021</v>
      </c>
      <c r="BL1093">
        <v>2022</v>
      </c>
      <c r="BM1093">
        <v>2023</v>
      </c>
      <c r="BN1093">
        <v>2024</v>
      </c>
    </row>
    <row r="1094" spans="1:66" ht="15" customHeight="1" x14ac:dyDescent="0.25">
      <c r="A1094" t="s">
        <v>1251</v>
      </c>
      <c r="C1094" s="65"/>
      <c r="D1094" t="s">
        <v>3316</v>
      </c>
      <c r="E1094" s="45" t="s">
        <v>3332</v>
      </c>
      <c r="G1094" s="45"/>
      <c r="H1094" s="45"/>
      <c r="I1094">
        <f>MIN(L1094:BT1094)</f>
        <v>2024</v>
      </c>
      <c r="J1094">
        <f t="shared" si="110"/>
        <v>2024</v>
      </c>
      <c r="BN1094">
        <v>2024</v>
      </c>
    </row>
    <row r="1095" spans="1:66" ht="15" customHeight="1" x14ac:dyDescent="0.25">
      <c r="A1095" t="s">
        <v>1251</v>
      </c>
      <c r="C1095" s="65"/>
      <c r="D1095" t="s">
        <v>3317</v>
      </c>
      <c r="E1095" s="45" t="s">
        <v>3333</v>
      </c>
      <c r="G1095" s="45"/>
      <c r="H1095" s="45"/>
      <c r="I1095">
        <f>MIN(L1095:BT1095)</f>
        <v>2024</v>
      </c>
      <c r="J1095">
        <f t="shared" si="110"/>
        <v>2024</v>
      </c>
      <c r="BN1095">
        <v>2024</v>
      </c>
    </row>
    <row r="1096" spans="1:66" ht="15" customHeight="1" x14ac:dyDescent="0.25">
      <c r="A1096" t="s">
        <v>1251</v>
      </c>
      <c r="C1096" s="65"/>
      <c r="D1096" t="s">
        <v>851</v>
      </c>
      <c r="E1096" s="45" t="s">
        <v>852</v>
      </c>
      <c r="G1096" s="45"/>
      <c r="H1096" s="45"/>
      <c r="I1096">
        <f t="shared" si="111"/>
        <v>1980</v>
      </c>
      <c r="J1096">
        <f t="shared" si="110"/>
        <v>2024</v>
      </c>
      <c r="K1096" s="2" t="str">
        <f>IF(J1096-I1096+1-COUNTA(L1096:BT1096)=0, "-", "Yes")</f>
        <v>-</v>
      </c>
      <c r="V1096">
        <v>1980</v>
      </c>
      <c r="W1096">
        <v>1981</v>
      </c>
      <c r="X1096">
        <v>1982</v>
      </c>
      <c r="Y1096">
        <v>1983</v>
      </c>
      <c r="Z1096">
        <v>1984</v>
      </c>
      <c r="AA1096">
        <v>1985</v>
      </c>
      <c r="AB1096">
        <v>1986</v>
      </c>
      <c r="AC1096">
        <v>1987</v>
      </c>
      <c r="AD1096">
        <v>1988</v>
      </c>
      <c r="AE1096">
        <v>1989</v>
      </c>
      <c r="AF1096">
        <v>1990</v>
      </c>
      <c r="AG1096">
        <v>1991</v>
      </c>
      <c r="AH1096">
        <v>1992</v>
      </c>
      <c r="AI1096">
        <v>1993</v>
      </c>
      <c r="AJ1096">
        <v>1994</v>
      </c>
      <c r="AK1096">
        <v>1995</v>
      </c>
      <c r="AL1096">
        <v>1996</v>
      </c>
      <c r="AM1096">
        <v>1997</v>
      </c>
      <c r="AN1096">
        <v>1998</v>
      </c>
      <c r="AO1096">
        <v>1999</v>
      </c>
      <c r="AP1096">
        <v>2000</v>
      </c>
      <c r="AQ1096">
        <v>2001</v>
      </c>
      <c r="AR1096">
        <v>2002</v>
      </c>
      <c r="AS1096">
        <v>2003</v>
      </c>
      <c r="AT1096">
        <v>2004</v>
      </c>
      <c r="AU1096">
        <v>2005</v>
      </c>
      <c r="AV1096">
        <v>2006</v>
      </c>
      <c r="AW1096">
        <v>2007</v>
      </c>
      <c r="AX1096">
        <v>2008</v>
      </c>
      <c r="AY1096">
        <v>2009</v>
      </c>
      <c r="AZ1096">
        <v>2010</v>
      </c>
      <c r="BA1096">
        <v>2011</v>
      </c>
      <c r="BB1096">
        <v>2012</v>
      </c>
      <c r="BC1096">
        <v>2013</v>
      </c>
      <c r="BD1096">
        <v>2014</v>
      </c>
      <c r="BE1096">
        <v>2015</v>
      </c>
      <c r="BF1096">
        <v>2016</v>
      </c>
      <c r="BG1096">
        <v>2017</v>
      </c>
      <c r="BH1096">
        <v>2018</v>
      </c>
      <c r="BI1096">
        <v>2019</v>
      </c>
      <c r="BJ1096">
        <v>2020</v>
      </c>
      <c r="BK1096">
        <v>2021</v>
      </c>
      <c r="BL1096">
        <v>2022</v>
      </c>
      <c r="BM1096">
        <v>2023</v>
      </c>
      <c r="BN1096">
        <v>2024</v>
      </c>
    </row>
    <row r="1097" spans="1:66" ht="15" customHeight="1" x14ac:dyDescent="0.25">
      <c r="A1097" t="s">
        <v>1251</v>
      </c>
      <c r="C1097" s="65"/>
      <c r="D1097" t="s">
        <v>3318</v>
      </c>
      <c r="E1097" s="45" t="s">
        <v>3334</v>
      </c>
      <c r="G1097" s="45"/>
      <c r="H1097" s="45"/>
      <c r="I1097">
        <f t="shared" si="111"/>
        <v>2024</v>
      </c>
      <c r="J1097">
        <f t="shared" si="110"/>
        <v>2024</v>
      </c>
      <c r="BN1097">
        <v>2024</v>
      </c>
    </row>
    <row r="1098" spans="1:66" ht="15" customHeight="1" x14ac:dyDescent="0.25">
      <c r="A1098" t="s">
        <v>1251</v>
      </c>
      <c r="C1098" s="65"/>
      <c r="D1098" t="s">
        <v>853</v>
      </c>
      <c r="E1098" s="45" t="s">
        <v>854</v>
      </c>
      <c r="G1098" s="45"/>
      <c r="H1098" s="45"/>
      <c r="I1098">
        <f t="shared" ref="I1098:I1104" si="112">MIN(L1098:BT1098)</f>
        <v>1980</v>
      </c>
      <c r="J1098">
        <f t="shared" ref="J1098:J1104" si="113">MAX(L1098:BT1098)</f>
        <v>2024</v>
      </c>
      <c r="K1098" s="2" t="str">
        <f>IF(J1098-I1098+1-COUNTA(L1098:BT1098)=0, "-", "Yes")</f>
        <v>-</v>
      </c>
      <c r="V1098">
        <v>1980</v>
      </c>
      <c r="W1098">
        <v>1981</v>
      </c>
      <c r="X1098">
        <v>1982</v>
      </c>
      <c r="Y1098">
        <v>1983</v>
      </c>
      <c r="Z1098">
        <v>1984</v>
      </c>
      <c r="AA1098">
        <v>1985</v>
      </c>
      <c r="AB1098">
        <v>1986</v>
      </c>
      <c r="AC1098">
        <v>1987</v>
      </c>
      <c r="AD1098">
        <v>1988</v>
      </c>
      <c r="AE1098">
        <v>1989</v>
      </c>
      <c r="AF1098">
        <v>1990</v>
      </c>
      <c r="AG1098">
        <v>1991</v>
      </c>
      <c r="AH1098">
        <v>1992</v>
      </c>
      <c r="AI1098">
        <v>1993</v>
      </c>
      <c r="AJ1098">
        <v>1994</v>
      </c>
      <c r="AK1098">
        <v>1995</v>
      </c>
      <c r="AL1098">
        <v>1996</v>
      </c>
      <c r="AM1098">
        <v>1997</v>
      </c>
      <c r="AN1098">
        <v>1998</v>
      </c>
      <c r="AO1098">
        <v>1999</v>
      </c>
      <c r="AP1098">
        <v>2000</v>
      </c>
      <c r="AQ1098">
        <v>2001</v>
      </c>
      <c r="AR1098">
        <v>2002</v>
      </c>
      <c r="AS1098">
        <v>2003</v>
      </c>
      <c r="AT1098">
        <v>2004</v>
      </c>
      <c r="AU1098">
        <v>2005</v>
      </c>
      <c r="AV1098">
        <v>2006</v>
      </c>
      <c r="AW1098">
        <v>2007</v>
      </c>
      <c r="AX1098">
        <v>2008</v>
      </c>
      <c r="AY1098">
        <v>2009</v>
      </c>
      <c r="AZ1098">
        <v>2010</v>
      </c>
      <c r="BA1098">
        <v>2011</v>
      </c>
      <c r="BB1098">
        <v>2012</v>
      </c>
      <c r="BC1098">
        <v>2013</v>
      </c>
      <c r="BD1098">
        <v>2014</v>
      </c>
      <c r="BE1098">
        <v>2015</v>
      </c>
      <c r="BF1098">
        <v>2016</v>
      </c>
      <c r="BG1098">
        <v>2017</v>
      </c>
      <c r="BH1098">
        <v>2018</v>
      </c>
      <c r="BI1098">
        <v>2019</v>
      </c>
      <c r="BJ1098">
        <v>2020</v>
      </c>
      <c r="BK1098">
        <v>2021</v>
      </c>
      <c r="BL1098">
        <v>2022</v>
      </c>
      <c r="BM1098">
        <v>2023</v>
      </c>
      <c r="BN1098">
        <v>2024</v>
      </c>
    </row>
    <row r="1099" spans="1:66" ht="15" customHeight="1" x14ac:dyDescent="0.25">
      <c r="A1099" t="s">
        <v>1251</v>
      </c>
      <c r="C1099" s="65"/>
      <c r="D1099" t="s">
        <v>855</v>
      </c>
      <c r="E1099" s="45" t="s">
        <v>856</v>
      </c>
      <c r="G1099" s="45"/>
      <c r="H1099" s="45"/>
      <c r="I1099">
        <f t="shared" si="112"/>
        <v>1980</v>
      </c>
      <c r="J1099">
        <f t="shared" si="113"/>
        <v>2024</v>
      </c>
      <c r="K1099" s="2" t="str">
        <f>IF(J1099-I1099+1-COUNTA(L1099:BT1099)=0, "-", "Yes")</f>
        <v>-</v>
      </c>
      <c r="V1099">
        <v>1980</v>
      </c>
      <c r="W1099">
        <v>1981</v>
      </c>
      <c r="X1099">
        <v>1982</v>
      </c>
      <c r="Y1099">
        <v>1983</v>
      </c>
      <c r="Z1099">
        <v>1984</v>
      </c>
      <c r="AA1099">
        <v>1985</v>
      </c>
      <c r="AB1099">
        <v>1986</v>
      </c>
      <c r="AC1099">
        <v>1987</v>
      </c>
      <c r="AD1099">
        <v>1988</v>
      </c>
      <c r="AE1099">
        <v>1989</v>
      </c>
      <c r="AF1099">
        <v>1990</v>
      </c>
      <c r="AG1099">
        <v>1991</v>
      </c>
      <c r="AH1099">
        <v>1992</v>
      </c>
      <c r="AI1099">
        <v>1993</v>
      </c>
      <c r="AJ1099">
        <v>1994</v>
      </c>
      <c r="AK1099">
        <v>1995</v>
      </c>
      <c r="AL1099">
        <v>1996</v>
      </c>
      <c r="AM1099">
        <v>1997</v>
      </c>
      <c r="AN1099">
        <v>1998</v>
      </c>
      <c r="AO1099">
        <v>1999</v>
      </c>
      <c r="AP1099">
        <v>2000</v>
      </c>
      <c r="AQ1099">
        <v>2001</v>
      </c>
      <c r="AR1099">
        <v>2002</v>
      </c>
      <c r="AS1099">
        <v>2003</v>
      </c>
      <c r="AT1099">
        <v>2004</v>
      </c>
      <c r="AU1099">
        <v>2005</v>
      </c>
      <c r="AV1099">
        <v>2006</v>
      </c>
      <c r="AW1099">
        <v>2007</v>
      </c>
      <c r="AX1099">
        <v>2008</v>
      </c>
      <c r="AY1099">
        <v>2009</v>
      </c>
      <c r="AZ1099">
        <v>2010</v>
      </c>
      <c r="BA1099">
        <v>2011</v>
      </c>
      <c r="BB1099">
        <v>2012</v>
      </c>
      <c r="BC1099">
        <v>2013</v>
      </c>
      <c r="BD1099">
        <v>2014</v>
      </c>
      <c r="BE1099">
        <v>2015</v>
      </c>
      <c r="BF1099">
        <v>2016</v>
      </c>
      <c r="BG1099">
        <v>2017</v>
      </c>
      <c r="BH1099">
        <v>2018</v>
      </c>
      <c r="BI1099">
        <v>2019</v>
      </c>
      <c r="BJ1099">
        <v>2020</v>
      </c>
      <c r="BK1099">
        <v>2021</v>
      </c>
      <c r="BL1099">
        <v>2022</v>
      </c>
      <c r="BM1099">
        <v>2023</v>
      </c>
      <c r="BN1099">
        <v>2024</v>
      </c>
    </row>
    <row r="1100" spans="1:66" ht="15" customHeight="1" x14ac:dyDescent="0.25">
      <c r="A1100" t="s">
        <v>1251</v>
      </c>
      <c r="C1100" s="65"/>
      <c r="D1100" t="s">
        <v>464</v>
      </c>
      <c r="E1100" s="45" t="s">
        <v>465</v>
      </c>
      <c r="G1100" s="45" t="s">
        <v>465</v>
      </c>
      <c r="H1100" s="45" t="s">
        <v>1830</v>
      </c>
      <c r="I1100">
        <f t="shared" si="112"/>
        <v>1980</v>
      </c>
      <c r="J1100">
        <f t="shared" si="113"/>
        <v>2024</v>
      </c>
      <c r="V1100">
        <v>1980</v>
      </c>
      <c r="W1100">
        <v>1981</v>
      </c>
      <c r="X1100">
        <v>1982</v>
      </c>
      <c r="Y1100">
        <v>1983</v>
      </c>
      <c r="Z1100">
        <v>1984</v>
      </c>
      <c r="AA1100">
        <v>1985</v>
      </c>
      <c r="AB1100">
        <v>1986</v>
      </c>
      <c r="AC1100">
        <v>1987</v>
      </c>
      <c r="AD1100">
        <v>1988</v>
      </c>
      <c r="AE1100">
        <v>1989</v>
      </c>
      <c r="AF1100">
        <v>1990</v>
      </c>
      <c r="AG1100">
        <v>1991</v>
      </c>
      <c r="AH1100">
        <v>1992</v>
      </c>
      <c r="AI1100">
        <v>1993</v>
      </c>
      <c r="AJ1100">
        <v>1994</v>
      </c>
      <c r="AK1100">
        <v>1995</v>
      </c>
      <c r="AL1100">
        <v>1996</v>
      </c>
      <c r="AM1100">
        <v>1997</v>
      </c>
      <c r="AN1100">
        <v>1998</v>
      </c>
      <c r="AO1100">
        <v>1999</v>
      </c>
      <c r="AP1100">
        <v>2000</v>
      </c>
      <c r="AQ1100">
        <v>2001</v>
      </c>
      <c r="AR1100">
        <v>2002</v>
      </c>
      <c r="AS1100">
        <v>2003</v>
      </c>
      <c r="AT1100">
        <v>2004</v>
      </c>
      <c r="AU1100">
        <v>2005</v>
      </c>
      <c r="AV1100">
        <v>2006</v>
      </c>
      <c r="AW1100">
        <v>2007</v>
      </c>
      <c r="AX1100">
        <v>2008</v>
      </c>
      <c r="AY1100">
        <v>2009</v>
      </c>
      <c r="AZ1100">
        <v>2010</v>
      </c>
      <c r="BA1100">
        <v>2011</v>
      </c>
      <c r="BB1100">
        <v>2012</v>
      </c>
      <c r="BC1100">
        <v>2013</v>
      </c>
      <c r="BD1100">
        <v>2014</v>
      </c>
      <c r="BE1100">
        <v>2015</v>
      </c>
      <c r="BF1100">
        <v>2016</v>
      </c>
      <c r="BG1100">
        <v>2017</v>
      </c>
      <c r="BH1100">
        <v>2018</v>
      </c>
      <c r="BI1100">
        <v>2019</v>
      </c>
      <c r="BJ1100">
        <v>2020</v>
      </c>
      <c r="BK1100">
        <v>2021</v>
      </c>
      <c r="BL1100">
        <v>2022</v>
      </c>
      <c r="BM1100">
        <v>2023</v>
      </c>
      <c r="BN1100">
        <v>2024</v>
      </c>
    </row>
    <row r="1101" spans="1:66" ht="15" customHeight="1" x14ac:dyDescent="0.25">
      <c r="A1101" t="s">
        <v>1251</v>
      </c>
      <c r="C1101" s="65"/>
      <c r="D1101" t="s">
        <v>857</v>
      </c>
      <c r="E1101" s="45" t="s">
        <v>858</v>
      </c>
      <c r="G1101" s="45"/>
      <c r="H1101" s="45"/>
      <c r="I1101">
        <f t="shared" si="112"/>
        <v>1980</v>
      </c>
      <c r="J1101">
        <f t="shared" si="113"/>
        <v>2024</v>
      </c>
      <c r="V1101">
        <v>1980</v>
      </c>
      <c r="W1101">
        <v>1981</v>
      </c>
      <c r="X1101">
        <v>1982</v>
      </c>
      <c r="Y1101">
        <v>1983</v>
      </c>
      <c r="Z1101">
        <v>1984</v>
      </c>
      <c r="AA1101">
        <v>1985</v>
      </c>
      <c r="AB1101">
        <v>1986</v>
      </c>
      <c r="AC1101">
        <v>1987</v>
      </c>
      <c r="AD1101">
        <v>1988</v>
      </c>
      <c r="AE1101">
        <v>1989</v>
      </c>
      <c r="AF1101">
        <v>1990</v>
      </c>
      <c r="AG1101">
        <v>1991</v>
      </c>
      <c r="AH1101">
        <v>1992</v>
      </c>
      <c r="AI1101">
        <v>1993</v>
      </c>
      <c r="AJ1101">
        <v>1994</v>
      </c>
      <c r="AK1101">
        <v>1995</v>
      </c>
      <c r="AL1101">
        <v>1996</v>
      </c>
      <c r="AM1101">
        <v>1997</v>
      </c>
      <c r="AN1101">
        <v>1998</v>
      </c>
      <c r="AO1101">
        <v>1999</v>
      </c>
      <c r="AP1101">
        <v>2000</v>
      </c>
      <c r="AQ1101">
        <v>2001</v>
      </c>
      <c r="AR1101">
        <v>2002</v>
      </c>
      <c r="AS1101">
        <v>2003</v>
      </c>
      <c r="AT1101">
        <v>2004</v>
      </c>
      <c r="AU1101">
        <v>2005</v>
      </c>
      <c r="AV1101">
        <v>2006</v>
      </c>
      <c r="AW1101">
        <v>2007</v>
      </c>
      <c r="AX1101">
        <v>2008</v>
      </c>
      <c r="AY1101">
        <v>2009</v>
      </c>
      <c r="AZ1101">
        <v>2010</v>
      </c>
      <c r="BA1101">
        <v>2011</v>
      </c>
      <c r="BB1101">
        <v>2012</v>
      </c>
      <c r="BC1101">
        <v>2013</v>
      </c>
      <c r="BD1101">
        <v>2014</v>
      </c>
      <c r="BE1101">
        <v>2015</v>
      </c>
      <c r="BF1101">
        <v>2016</v>
      </c>
      <c r="BG1101">
        <v>2017</v>
      </c>
      <c r="BH1101">
        <v>2018</v>
      </c>
      <c r="BI1101">
        <v>2019</v>
      </c>
      <c r="BJ1101">
        <v>2020</v>
      </c>
      <c r="BK1101">
        <v>2021</v>
      </c>
      <c r="BL1101">
        <v>2022</v>
      </c>
      <c r="BM1101">
        <v>2023</v>
      </c>
      <c r="BN1101">
        <v>2024</v>
      </c>
    </row>
    <row r="1102" spans="1:66" ht="15" customHeight="1" x14ac:dyDescent="0.25">
      <c r="A1102" t="s">
        <v>1251</v>
      </c>
      <c r="C1102" s="65"/>
      <c r="D1102" t="s">
        <v>859</v>
      </c>
      <c r="E1102" s="45" t="s">
        <v>860</v>
      </c>
      <c r="G1102" s="45"/>
      <c r="H1102" s="45"/>
      <c r="I1102">
        <f t="shared" si="112"/>
        <v>1980</v>
      </c>
      <c r="J1102">
        <f t="shared" si="113"/>
        <v>2024</v>
      </c>
      <c r="K1102" s="2" t="str">
        <f>IF(J1102-I1102+1-COUNTA(L1102:BT1102)=0, "-", "Yes")</f>
        <v>-</v>
      </c>
      <c r="V1102">
        <v>1980</v>
      </c>
      <c r="W1102">
        <v>1981</v>
      </c>
      <c r="X1102">
        <v>1982</v>
      </c>
      <c r="Y1102">
        <v>1983</v>
      </c>
      <c r="Z1102">
        <v>1984</v>
      </c>
      <c r="AA1102">
        <v>1985</v>
      </c>
      <c r="AB1102">
        <v>1986</v>
      </c>
      <c r="AC1102">
        <v>1987</v>
      </c>
      <c r="AD1102">
        <v>1988</v>
      </c>
      <c r="AE1102">
        <v>1989</v>
      </c>
      <c r="AF1102">
        <v>1990</v>
      </c>
      <c r="AG1102">
        <v>1991</v>
      </c>
      <c r="AH1102">
        <v>1992</v>
      </c>
      <c r="AI1102">
        <v>1993</v>
      </c>
      <c r="AJ1102">
        <v>1994</v>
      </c>
      <c r="AK1102">
        <v>1995</v>
      </c>
      <c r="AL1102">
        <v>1996</v>
      </c>
      <c r="AM1102">
        <v>1997</v>
      </c>
      <c r="AN1102">
        <v>1998</v>
      </c>
      <c r="AO1102">
        <v>1999</v>
      </c>
      <c r="AP1102">
        <v>2000</v>
      </c>
      <c r="AQ1102">
        <v>2001</v>
      </c>
      <c r="AR1102">
        <v>2002</v>
      </c>
      <c r="AS1102">
        <v>2003</v>
      </c>
      <c r="AT1102">
        <v>2004</v>
      </c>
      <c r="AU1102">
        <v>2005</v>
      </c>
      <c r="AV1102">
        <v>2006</v>
      </c>
      <c r="AW1102">
        <v>2007</v>
      </c>
      <c r="AX1102">
        <v>2008</v>
      </c>
      <c r="AY1102">
        <v>2009</v>
      </c>
      <c r="AZ1102">
        <v>2010</v>
      </c>
      <c r="BA1102">
        <v>2011</v>
      </c>
      <c r="BB1102">
        <v>2012</v>
      </c>
      <c r="BC1102">
        <v>2013</v>
      </c>
      <c r="BD1102">
        <v>2014</v>
      </c>
      <c r="BE1102">
        <v>2015</v>
      </c>
      <c r="BF1102">
        <v>2016</v>
      </c>
      <c r="BG1102">
        <v>2017</v>
      </c>
      <c r="BH1102">
        <v>2018</v>
      </c>
      <c r="BI1102">
        <v>2019</v>
      </c>
      <c r="BJ1102">
        <v>2020</v>
      </c>
      <c r="BK1102">
        <v>2021</v>
      </c>
      <c r="BL1102">
        <v>2022</v>
      </c>
      <c r="BM1102">
        <v>2023</v>
      </c>
      <c r="BN1102">
        <v>2024</v>
      </c>
    </row>
    <row r="1103" spans="1:66" ht="15" customHeight="1" x14ac:dyDescent="0.25">
      <c r="A1103" t="s">
        <v>1251</v>
      </c>
      <c r="C1103" s="65"/>
      <c r="D1103" t="s">
        <v>861</v>
      </c>
      <c r="E1103" s="45" t="s">
        <v>501</v>
      </c>
      <c r="G1103" s="45"/>
      <c r="H1103" s="45"/>
      <c r="I1103">
        <f t="shared" si="112"/>
        <v>1980</v>
      </c>
      <c r="J1103">
        <f t="shared" si="113"/>
        <v>2024</v>
      </c>
      <c r="V1103">
        <v>1980</v>
      </c>
      <c r="W1103">
        <v>1981</v>
      </c>
      <c r="X1103">
        <v>1982</v>
      </c>
      <c r="Y1103">
        <v>1983</v>
      </c>
      <c r="Z1103">
        <v>1984</v>
      </c>
      <c r="AA1103">
        <v>1985</v>
      </c>
      <c r="AB1103">
        <v>1986</v>
      </c>
      <c r="AC1103">
        <v>1987</v>
      </c>
      <c r="AD1103">
        <v>1988</v>
      </c>
      <c r="AE1103">
        <v>1989</v>
      </c>
      <c r="AF1103">
        <v>1990</v>
      </c>
      <c r="AG1103">
        <v>1991</v>
      </c>
      <c r="AH1103">
        <v>1992</v>
      </c>
      <c r="AI1103">
        <v>1993</v>
      </c>
      <c r="AJ1103">
        <v>1994</v>
      </c>
      <c r="AK1103">
        <v>1995</v>
      </c>
      <c r="AL1103">
        <v>1996</v>
      </c>
      <c r="AM1103">
        <v>1997</v>
      </c>
      <c r="AN1103">
        <v>1998</v>
      </c>
      <c r="AO1103">
        <v>1999</v>
      </c>
      <c r="AP1103">
        <v>2000</v>
      </c>
      <c r="AQ1103">
        <v>2001</v>
      </c>
      <c r="AR1103">
        <v>2002</v>
      </c>
      <c r="AS1103">
        <v>2003</v>
      </c>
      <c r="AT1103">
        <v>2004</v>
      </c>
      <c r="AU1103">
        <v>2005</v>
      </c>
      <c r="AV1103">
        <v>2006</v>
      </c>
      <c r="AW1103">
        <v>2007</v>
      </c>
      <c r="AX1103">
        <v>2008</v>
      </c>
      <c r="AY1103">
        <v>2009</v>
      </c>
      <c r="AZ1103">
        <v>2010</v>
      </c>
      <c r="BA1103">
        <v>2011</v>
      </c>
      <c r="BB1103">
        <v>2012</v>
      </c>
      <c r="BC1103">
        <v>2013</v>
      </c>
      <c r="BD1103">
        <v>2014</v>
      </c>
      <c r="BE1103">
        <v>2015</v>
      </c>
      <c r="BF1103">
        <v>2016</v>
      </c>
      <c r="BG1103">
        <v>2017</v>
      </c>
      <c r="BH1103">
        <v>2018</v>
      </c>
      <c r="BI1103">
        <v>2019</v>
      </c>
      <c r="BJ1103">
        <v>2020</v>
      </c>
      <c r="BK1103">
        <v>2021</v>
      </c>
      <c r="BL1103">
        <v>2022</v>
      </c>
      <c r="BM1103">
        <v>2023</v>
      </c>
      <c r="BN1103">
        <v>2024</v>
      </c>
    </row>
    <row r="1104" spans="1:66" ht="15" customHeight="1" x14ac:dyDescent="0.25">
      <c r="A1104" t="s">
        <v>1251</v>
      </c>
      <c r="C1104" s="65"/>
      <c r="D1104" t="s">
        <v>3319</v>
      </c>
      <c r="E1104" s="45" t="s">
        <v>3337</v>
      </c>
      <c r="G1104" s="45"/>
      <c r="H1104" s="45"/>
      <c r="I1104">
        <f t="shared" si="112"/>
        <v>2024</v>
      </c>
      <c r="J1104">
        <f t="shared" si="113"/>
        <v>2024</v>
      </c>
      <c r="K1104" s="2" t="str">
        <f>IF(J1104-I1104+1-COUNTA(L1104:BT1104)=0, "-", "Yes")</f>
        <v>-</v>
      </c>
      <c r="BN1104">
        <v>2024</v>
      </c>
    </row>
    <row r="1105" spans="1:66" ht="15" customHeight="1" x14ac:dyDescent="0.25">
      <c r="A1105" t="s">
        <v>1251</v>
      </c>
      <c r="C1105" s="65"/>
      <c r="D1105" t="s">
        <v>3320</v>
      </c>
      <c r="E1105" s="45" t="s">
        <v>3336</v>
      </c>
      <c r="G1105" s="45"/>
      <c r="H1105" s="45"/>
      <c r="I1105">
        <f t="shared" ref="I1105:I1126" si="114">MIN(L1105:BT1105)</f>
        <v>2024</v>
      </c>
      <c r="J1105">
        <f t="shared" ref="J1105:J1126" si="115">MAX(L1105:BT1105)</f>
        <v>2024</v>
      </c>
      <c r="K1105" s="2" t="str">
        <f>IF(J1105-I1105+1-COUNTA(L1105:BT1105)=0, "-", "Yes")</f>
        <v>-</v>
      </c>
      <c r="BN1105">
        <v>2024</v>
      </c>
    </row>
    <row r="1106" spans="1:66" ht="15" customHeight="1" x14ac:dyDescent="0.25">
      <c r="A1106" t="s">
        <v>1251</v>
      </c>
      <c r="C1106" s="65"/>
      <c r="D1106" t="s">
        <v>862</v>
      </c>
      <c r="E1106" s="45" t="s">
        <v>863</v>
      </c>
      <c r="G1106" s="45"/>
      <c r="H1106" s="45"/>
      <c r="I1106">
        <f t="shared" si="114"/>
        <v>1980</v>
      </c>
      <c r="J1106">
        <f t="shared" si="115"/>
        <v>2024</v>
      </c>
      <c r="K1106" s="2" t="str">
        <f>IF(J1106-I1106+1-COUNTA(L1106:BT1106)=0, "-", "Yes")</f>
        <v>-</v>
      </c>
      <c r="V1106">
        <v>1980</v>
      </c>
      <c r="W1106">
        <v>1981</v>
      </c>
      <c r="X1106">
        <v>1982</v>
      </c>
      <c r="Y1106">
        <v>1983</v>
      </c>
      <c r="Z1106">
        <v>1984</v>
      </c>
      <c r="AA1106">
        <v>1985</v>
      </c>
      <c r="AB1106">
        <v>1986</v>
      </c>
      <c r="AC1106">
        <v>1987</v>
      </c>
      <c r="AD1106">
        <v>1988</v>
      </c>
      <c r="AE1106">
        <v>1989</v>
      </c>
      <c r="AF1106">
        <v>1990</v>
      </c>
      <c r="AG1106">
        <v>1991</v>
      </c>
      <c r="AH1106">
        <v>1992</v>
      </c>
      <c r="AI1106">
        <v>1993</v>
      </c>
      <c r="AJ1106">
        <v>1994</v>
      </c>
      <c r="AK1106">
        <v>1995</v>
      </c>
      <c r="AL1106">
        <v>1996</v>
      </c>
      <c r="AM1106">
        <v>1997</v>
      </c>
      <c r="AN1106">
        <v>1998</v>
      </c>
      <c r="AO1106">
        <v>1999</v>
      </c>
      <c r="AP1106">
        <v>2000</v>
      </c>
      <c r="AQ1106">
        <v>2001</v>
      </c>
      <c r="AR1106">
        <v>2002</v>
      </c>
      <c r="AS1106">
        <v>2003</v>
      </c>
      <c r="AT1106">
        <v>2004</v>
      </c>
      <c r="AU1106">
        <v>2005</v>
      </c>
      <c r="AV1106">
        <v>2006</v>
      </c>
      <c r="AW1106">
        <v>2007</v>
      </c>
      <c r="AX1106">
        <v>2008</v>
      </c>
      <c r="AY1106">
        <v>2009</v>
      </c>
      <c r="AZ1106">
        <v>2010</v>
      </c>
      <c r="BA1106">
        <v>2011</v>
      </c>
      <c r="BB1106">
        <v>2012</v>
      </c>
      <c r="BC1106">
        <v>2013</v>
      </c>
      <c r="BD1106">
        <v>2014</v>
      </c>
      <c r="BE1106">
        <v>2015</v>
      </c>
      <c r="BF1106">
        <v>2016</v>
      </c>
      <c r="BG1106">
        <v>2017</v>
      </c>
      <c r="BH1106">
        <v>2018</v>
      </c>
      <c r="BI1106">
        <v>2019</v>
      </c>
      <c r="BJ1106">
        <v>2020</v>
      </c>
      <c r="BK1106">
        <v>2021</v>
      </c>
      <c r="BL1106">
        <v>2022</v>
      </c>
      <c r="BM1106">
        <v>2023</v>
      </c>
      <c r="BN1106">
        <v>2024</v>
      </c>
    </row>
    <row r="1107" spans="1:66" ht="15" customHeight="1" x14ac:dyDescent="0.25">
      <c r="A1107" t="s">
        <v>1251</v>
      </c>
      <c r="C1107" s="65"/>
      <c r="D1107" t="s">
        <v>466</v>
      </c>
      <c r="E1107" s="45" t="s">
        <v>467</v>
      </c>
      <c r="G1107" s="45" t="s">
        <v>467</v>
      </c>
      <c r="H1107" s="45" t="s">
        <v>1831</v>
      </c>
      <c r="I1107">
        <f t="shared" si="114"/>
        <v>1980</v>
      </c>
      <c r="J1107">
        <f t="shared" si="115"/>
        <v>2024</v>
      </c>
      <c r="V1107">
        <v>1980</v>
      </c>
      <c r="W1107">
        <v>1981</v>
      </c>
      <c r="X1107">
        <v>1982</v>
      </c>
      <c r="Y1107">
        <v>1983</v>
      </c>
      <c r="Z1107">
        <v>1984</v>
      </c>
      <c r="AA1107">
        <v>1985</v>
      </c>
      <c r="AB1107">
        <v>1986</v>
      </c>
      <c r="AC1107">
        <v>1987</v>
      </c>
      <c r="AD1107">
        <v>1988</v>
      </c>
      <c r="AE1107">
        <v>1989</v>
      </c>
      <c r="AF1107">
        <v>1990</v>
      </c>
      <c r="AG1107">
        <v>1991</v>
      </c>
      <c r="AH1107">
        <v>1992</v>
      </c>
      <c r="AI1107">
        <v>1993</v>
      </c>
      <c r="AJ1107">
        <v>1994</v>
      </c>
      <c r="AK1107">
        <v>1995</v>
      </c>
      <c r="AL1107">
        <v>1996</v>
      </c>
      <c r="AM1107">
        <v>1997</v>
      </c>
      <c r="AN1107">
        <v>1998</v>
      </c>
      <c r="AO1107">
        <v>1999</v>
      </c>
      <c r="AP1107">
        <v>2000</v>
      </c>
      <c r="AQ1107">
        <v>2001</v>
      </c>
      <c r="AR1107">
        <v>2002</v>
      </c>
      <c r="AS1107">
        <v>2003</v>
      </c>
      <c r="AT1107">
        <v>2004</v>
      </c>
      <c r="AU1107">
        <v>2005</v>
      </c>
      <c r="AV1107">
        <v>2006</v>
      </c>
      <c r="AW1107">
        <v>2007</v>
      </c>
      <c r="AX1107">
        <v>2008</v>
      </c>
      <c r="AY1107">
        <v>2009</v>
      </c>
      <c r="AZ1107">
        <v>2010</v>
      </c>
      <c r="BA1107">
        <v>2011</v>
      </c>
      <c r="BB1107">
        <v>2012</v>
      </c>
      <c r="BC1107">
        <v>2013</v>
      </c>
      <c r="BD1107">
        <v>2014</v>
      </c>
      <c r="BE1107">
        <v>2015</v>
      </c>
      <c r="BF1107">
        <v>2016</v>
      </c>
      <c r="BG1107">
        <v>2017</v>
      </c>
      <c r="BH1107">
        <v>2018</v>
      </c>
      <c r="BI1107">
        <v>2019</v>
      </c>
      <c r="BJ1107">
        <v>2020</v>
      </c>
      <c r="BK1107">
        <v>2021</v>
      </c>
      <c r="BL1107">
        <v>2022</v>
      </c>
      <c r="BM1107">
        <v>2023</v>
      </c>
      <c r="BN1107">
        <v>2024</v>
      </c>
    </row>
    <row r="1108" spans="1:66" ht="15" customHeight="1" x14ac:dyDescent="0.25">
      <c r="A1108" t="s">
        <v>1251</v>
      </c>
      <c r="C1108" s="65"/>
      <c r="D1108" t="s">
        <v>864</v>
      </c>
      <c r="E1108" s="45" t="s">
        <v>865</v>
      </c>
      <c r="G1108" s="45"/>
      <c r="H1108" s="45"/>
      <c r="I1108">
        <f t="shared" si="114"/>
        <v>1980</v>
      </c>
      <c r="J1108">
        <f t="shared" si="115"/>
        <v>2024</v>
      </c>
      <c r="V1108">
        <v>1980</v>
      </c>
      <c r="W1108">
        <v>1981</v>
      </c>
      <c r="X1108">
        <v>1982</v>
      </c>
      <c r="Y1108">
        <v>1983</v>
      </c>
      <c r="Z1108">
        <v>1984</v>
      </c>
      <c r="AA1108">
        <v>1985</v>
      </c>
      <c r="AB1108">
        <v>1986</v>
      </c>
      <c r="AC1108">
        <v>1987</v>
      </c>
      <c r="AD1108">
        <v>1988</v>
      </c>
      <c r="AE1108">
        <v>1989</v>
      </c>
      <c r="AF1108">
        <v>1990</v>
      </c>
      <c r="AG1108">
        <v>1991</v>
      </c>
      <c r="AH1108">
        <v>1992</v>
      </c>
      <c r="AI1108">
        <v>1993</v>
      </c>
      <c r="AJ1108">
        <v>1994</v>
      </c>
      <c r="AK1108">
        <v>1995</v>
      </c>
      <c r="AL1108">
        <v>1996</v>
      </c>
      <c r="AM1108">
        <v>1997</v>
      </c>
      <c r="AN1108">
        <v>1998</v>
      </c>
      <c r="AO1108">
        <v>1999</v>
      </c>
      <c r="AP1108">
        <v>2000</v>
      </c>
      <c r="AQ1108">
        <v>2001</v>
      </c>
      <c r="AR1108">
        <v>2002</v>
      </c>
      <c r="AS1108">
        <v>2003</v>
      </c>
      <c r="AT1108">
        <v>2004</v>
      </c>
      <c r="AU1108">
        <v>2005</v>
      </c>
      <c r="AV1108">
        <v>2006</v>
      </c>
      <c r="AW1108">
        <v>2007</v>
      </c>
      <c r="AX1108">
        <v>2008</v>
      </c>
      <c r="AY1108">
        <v>2009</v>
      </c>
      <c r="AZ1108">
        <v>2010</v>
      </c>
      <c r="BA1108">
        <v>2011</v>
      </c>
      <c r="BB1108">
        <v>2012</v>
      </c>
      <c r="BC1108">
        <v>2013</v>
      </c>
      <c r="BD1108">
        <v>2014</v>
      </c>
      <c r="BE1108">
        <v>2015</v>
      </c>
      <c r="BF1108">
        <v>2016</v>
      </c>
      <c r="BG1108">
        <v>2017</v>
      </c>
      <c r="BH1108">
        <v>2018</v>
      </c>
      <c r="BI1108">
        <v>2019</v>
      </c>
      <c r="BJ1108">
        <v>2020</v>
      </c>
      <c r="BK1108">
        <v>2021</v>
      </c>
      <c r="BL1108">
        <v>2022</v>
      </c>
      <c r="BM1108">
        <v>2023</v>
      </c>
      <c r="BN1108">
        <v>2024</v>
      </c>
    </row>
    <row r="1109" spans="1:66" ht="15" customHeight="1" x14ac:dyDescent="0.25">
      <c r="A1109" t="s">
        <v>1251</v>
      </c>
      <c r="C1109" s="65"/>
      <c r="D1109" t="s">
        <v>3321</v>
      </c>
      <c r="E1109" s="45" t="s">
        <v>3335</v>
      </c>
      <c r="G1109" s="45"/>
      <c r="H1109" s="45"/>
      <c r="I1109">
        <f t="shared" si="114"/>
        <v>2024</v>
      </c>
      <c r="J1109">
        <f t="shared" si="115"/>
        <v>2024</v>
      </c>
      <c r="K1109" s="2" t="str">
        <f>IF(J1109-I1109+1-COUNTA(L1109:BT1109)=0, "-", "Yes")</f>
        <v>-</v>
      </c>
      <c r="BN1109">
        <v>2024</v>
      </c>
    </row>
    <row r="1110" spans="1:66" ht="15" customHeight="1" x14ac:dyDescent="0.25">
      <c r="A1110" t="s">
        <v>1251</v>
      </c>
      <c r="C1110" s="65"/>
      <c r="D1110" t="s">
        <v>468</v>
      </c>
      <c r="E1110" s="45" t="s">
        <v>469</v>
      </c>
      <c r="G1110" s="45" t="s">
        <v>469</v>
      </c>
      <c r="H1110" s="45" t="s">
        <v>1832</v>
      </c>
      <c r="I1110">
        <f t="shared" si="114"/>
        <v>1980</v>
      </c>
      <c r="J1110">
        <f t="shared" si="115"/>
        <v>2024</v>
      </c>
      <c r="V1110">
        <v>1980</v>
      </c>
      <c r="W1110">
        <v>1981</v>
      </c>
      <c r="X1110">
        <v>1982</v>
      </c>
      <c r="Y1110">
        <v>1983</v>
      </c>
      <c r="Z1110">
        <v>1984</v>
      </c>
      <c r="AA1110">
        <v>1985</v>
      </c>
      <c r="AB1110">
        <v>1986</v>
      </c>
      <c r="AC1110">
        <v>1987</v>
      </c>
      <c r="AD1110">
        <v>1988</v>
      </c>
      <c r="AE1110">
        <v>1989</v>
      </c>
      <c r="AF1110">
        <v>1990</v>
      </c>
      <c r="AG1110">
        <v>1991</v>
      </c>
      <c r="AH1110">
        <v>1992</v>
      </c>
      <c r="AI1110">
        <v>1993</v>
      </c>
      <c r="AJ1110">
        <v>1994</v>
      </c>
      <c r="AK1110">
        <v>1995</v>
      </c>
      <c r="AL1110">
        <v>1996</v>
      </c>
      <c r="AM1110">
        <v>1997</v>
      </c>
      <c r="AN1110">
        <v>1998</v>
      </c>
      <c r="AO1110">
        <v>1999</v>
      </c>
      <c r="AP1110">
        <v>2000</v>
      </c>
      <c r="AQ1110">
        <v>2001</v>
      </c>
      <c r="AR1110">
        <v>2002</v>
      </c>
      <c r="AS1110">
        <v>2003</v>
      </c>
      <c r="AT1110">
        <v>2004</v>
      </c>
      <c r="AU1110">
        <v>2005</v>
      </c>
      <c r="AV1110">
        <v>2006</v>
      </c>
      <c r="AW1110">
        <v>2007</v>
      </c>
      <c r="AX1110">
        <v>2008</v>
      </c>
      <c r="AY1110">
        <v>2009</v>
      </c>
      <c r="AZ1110">
        <v>2010</v>
      </c>
      <c r="BA1110">
        <v>2011</v>
      </c>
      <c r="BB1110">
        <v>2012</v>
      </c>
      <c r="BC1110">
        <v>2013</v>
      </c>
      <c r="BD1110">
        <v>2014</v>
      </c>
      <c r="BE1110">
        <v>2015</v>
      </c>
      <c r="BF1110">
        <v>2016</v>
      </c>
      <c r="BG1110">
        <v>2017</v>
      </c>
      <c r="BH1110">
        <v>2018</v>
      </c>
      <c r="BI1110">
        <v>2019</v>
      </c>
      <c r="BJ1110">
        <v>2020</v>
      </c>
      <c r="BK1110">
        <v>2021</v>
      </c>
      <c r="BL1110">
        <v>2022</v>
      </c>
      <c r="BM1110">
        <v>2023</v>
      </c>
      <c r="BN1110">
        <v>2024</v>
      </c>
    </row>
    <row r="1111" spans="1:66" ht="15" customHeight="1" x14ac:dyDescent="0.25">
      <c r="A1111" t="s">
        <v>1251</v>
      </c>
      <c r="C1111" s="65"/>
      <c r="D1111" t="s">
        <v>2898</v>
      </c>
      <c r="E1111" s="45" t="s">
        <v>2899</v>
      </c>
      <c r="G1111" s="45" t="s">
        <v>2899</v>
      </c>
      <c r="H1111" s="45" t="s">
        <v>2900</v>
      </c>
      <c r="I1111">
        <f t="shared" si="114"/>
        <v>2020</v>
      </c>
      <c r="J1111">
        <f t="shared" si="115"/>
        <v>2024</v>
      </c>
      <c r="K1111" s="2" t="str">
        <f>IF(J1111-I1111+1-COUNTA(L1111:BT1111)=0, "-", "Yes")</f>
        <v>-</v>
      </c>
      <c r="BJ1111">
        <v>2020</v>
      </c>
      <c r="BK1111">
        <v>2021</v>
      </c>
      <c r="BL1111">
        <v>2022</v>
      </c>
      <c r="BM1111">
        <v>2023</v>
      </c>
      <c r="BN1111">
        <v>2024</v>
      </c>
    </row>
    <row r="1112" spans="1:66" ht="15" customHeight="1" x14ac:dyDescent="0.25">
      <c r="A1112" t="s">
        <v>1251</v>
      </c>
      <c r="C1112" s="65"/>
      <c r="D1112" t="s">
        <v>470</v>
      </c>
      <c r="E1112" s="45" t="s">
        <v>471</v>
      </c>
      <c r="G1112" s="45" t="s">
        <v>1833</v>
      </c>
      <c r="H1112" s="45" t="s">
        <v>1834</v>
      </c>
      <c r="I1112">
        <f t="shared" si="114"/>
        <v>1980</v>
      </c>
      <c r="J1112">
        <f t="shared" si="115"/>
        <v>2024</v>
      </c>
      <c r="K1112" s="2" t="str">
        <f>IF(J1112-I1112+1-COUNTA(L1112:BT1112)=0, "-", "Yes")</f>
        <v>-</v>
      </c>
      <c r="V1112">
        <v>1980</v>
      </c>
      <c r="W1112">
        <v>1981</v>
      </c>
      <c r="X1112">
        <v>1982</v>
      </c>
      <c r="Y1112">
        <v>1983</v>
      </c>
      <c r="Z1112">
        <v>1984</v>
      </c>
      <c r="AA1112">
        <v>1985</v>
      </c>
      <c r="AB1112">
        <v>1986</v>
      </c>
      <c r="AC1112">
        <v>1987</v>
      </c>
      <c r="AD1112">
        <v>1988</v>
      </c>
      <c r="AE1112">
        <v>1989</v>
      </c>
      <c r="AF1112">
        <v>1990</v>
      </c>
      <c r="AG1112">
        <v>1991</v>
      </c>
      <c r="AH1112">
        <v>1992</v>
      </c>
      <c r="AI1112">
        <v>1993</v>
      </c>
      <c r="AJ1112">
        <v>1994</v>
      </c>
      <c r="AK1112">
        <v>1995</v>
      </c>
      <c r="AL1112">
        <v>1996</v>
      </c>
      <c r="AM1112">
        <v>1997</v>
      </c>
      <c r="AN1112">
        <v>1998</v>
      </c>
      <c r="AO1112">
        <v>1999</v>
      </c>
      <c r="AP1112">
        <v>2000</v>
      </c>
      <c r="AQ1112">
        <v>2001</v>
      </c>
      <c r="AR1112">
        <v>2002</v>
      </c>
      <c r="AS1112">
        <v>2003</v>
      </c>
      <c r="AT1112">
        <v>2004</v>
      </c>
      <c r="AU1112">
        <v>2005</v>
      </c>
      <c r="AV1112">
        <v>2006</v>
      </c>
      <c r="AW1112">
        <v>2007</v>
      </c>
      <c r="AX1112">
        <v>2008</v>
      </c>
      <c r="AY1112">
        <v>2009</v>
      </c>
      <c r="AZ1112">
        <v>2010</v>
      </c>
      <c r="BA1112">
        <v>2011</v>
      </c>
      <c r="BB1112">
        <v>2012</v>
      </c>
      <c r="BC1112">
        <v>2013</v>
      </c>
      <c r="BD1112">
        <v>2014</v>
      </c>
      <c r="BE1112">
        <v>2015</v>
      </c>
      <c r="BF1112">
        <v>2016</v>
      </c>
      <c r="BG1112">
        <v>2017</v>
      </c>
      <c r="BH1112">
        <v>2018</v>
      </c>
      <c r="BI1112">
        <v>2019</v>
      </c>
      <c r="BJ1112">
        <v>2020</v>
      </c>
      <c r="BK1112">
        <v>2021</v>
      </c>
      <c r="BL1112">
        <v>2022</v>
      </c>
      <c r="BM1112">
        <v>2023</v>
      </c>
      <c r="BN1112">
        <v>2024</v>
      </c>
    </row>
    <row r="1113" spans="1:66" ht="15" customHeight="1" x14ac:dyDescent="0.25">
      <c r="A1113" t="s">
        <v>1251</v>
      </c>
      <c r="C1113" s="65"/>
      <c r="D1113" t="s">
        <v>472</v>
      </c>
      <c r="E1113" s="45" t="s">
        <v>184</v>
      </c>
      <c r="G1113" s="45" t="s">
        <v>1841</v>
      </c>
      <c r="H1113" s="45" t="s">
        <v>1842</v>
      </c>
      <c r="I1113">
        <f t="shared" si="114"/>
        <v>1980</v>
      </c>
      <c r="J1113">
        <f t="shared" si="115"/>
        <v>2024</v>
      </c>
      <c r="K1113" s="2" t="str">
        <f>IF(J1113-I1113+1-COUNTA(L1113:BT1113)=0, "-", "Yes")</f>
        <v>-</v>
      </c>
      <c r="V1113">
        <v>1980</v>
      </c>
      <c r="W1113">
        <v>1981</v>
      </c>
      <c r="X1113">
        <v>1982</v>
      </c>
      <c r="Y1113">
        <v>1983</v>
      </c>
      <c r="Z1113">
        <v>1984</v>
      </c>
      <c r="AA1113">
        <v>1985</v>
      </c>
      <c r="AB1113">
        <v>1986</v>
      </c>
      <c r="AC1113">
        <v>1987</v>
      </c>
      <c r="AD1113">
        <v>1988</v>
      </c>
      <c r="AE1113">
        <v>1989</v>
      </c>
      <c r="AF1113">
        <v>1990</v>
      </c>
      <c r="AG1113">
        <v>1991</v>
      </c>
      <c r="AH1113">
        <v>1992</v>
      </c>
      <c r="AI1113">
        <v>1993</v>
      </c>
      <c r="AJ1113">
        <v>1994</v>
      </c>
      <c r="AK1113">
        <v>1995</v>
      </c>
      <c r="AL1113">
        <v>1996</v>
      </c>
      <c r="AM1113">
        <v>1997</v>
      </c>
      <c r="AN1113">
        <v>1998</v>
      </c>
      <c r="AO1113">
        <v>1999</v>
      </c>
      <c r="AP1113">
        <v>2000</v>
      </c>
      <c r="AQ1113">
        <v>2001</v>
      </c>
      <c r="AR1113">
        <v>2002</v>
      </c>
      <c r="AS1113">
        <v>2003</v>
      </c>
      <c r="AT1113">
        <v>2004</v>
      </c>
      <c r="AU1113">
        <v>2005</v>
      </c>
      <c r="AV1113">
        <v>2006</v>
      </c>
      <c r="AW1113">
        <v>2007</v>
      </c>
      <c r="AX1113">
        <v>2008</v>
      </c>
      <c r="AY1113">
        <v>2009</v>
      </c>
      <c r="AZ1113">
        <v>2010</v>
      </c>
      <c r="BA1113">
        <v>2011</v>
      </c>
      <c r="BB1113">
        <v>2012</v>
      </c>
      <c r="BC1113">
        <v>2013</v>
      </c>
      <c r="BD1113">
        <v>2014</v>
      </c>
      <c r="BE1113">
        <v>2015</v>
      </c>
      <c r="BF1113">
        <v>2016</v>
      </c>
      <c r="BG1113">
        <v>2017</v>
      </c>
      <c r="BH1113">
        <v>2018</v>
      </c>
      <c r="BI1113">
        <v>2019</v>
      </c>
      <c r="BJ1113">
        <v>2020</v>
      </c>
      <c r="BK1113">
        <v>2021</v>
      </c>
      <c r="BL1113">
        <v>2022</v>
      </c>
      <c r="BM1113">
        <v>2023</v>
      </c>
      <c r="BN1113">
        <v>2024</v>
      </c>
    </row>
    <row r="1114" spans="1:66" ht="15" customHeight="1" x14ac:dyDescent="0.25">
      <c r="A1114" t="s">
        <v>1251</v>
      </c>
      <c r="C1114" s="65"/>
      <c r="D1114" t="s">
        <v>866</v>
      </c>
      <c r="E1114" s="45" t="s">
        <v>867</v>
      </c>
      <c r="G1114" s="45"/>
      <c r="H1114" s="45"/>
      <c r="I1114">
        <f t="shared" si="114"/>
        <v>1980</v>
      </c>
      <c r="J1114">
        <f t="shared" si="115"/>
        <v>2024</v>
      </c>
      <c r="V1114">
        <v>1980</v>
      </c>
      <c r="W1114">
        <v>1981</v>
      </c>
      <c r="X1114">
        <v>1982</v>
      </c>
      <c r="Y1114">
        <v>1983</v>
      </c>
      <c r="Z1114">
        <v>1984</v>
      </c>
      <c r="AA1114">
        <v>1985</v>
      </c>
      <c r="AB1114">
        <v>1986</v>
      </c>
      <c r="AC1114">
        <v>1987</v>
      </c>
      <c r="AD1114">
        <v>1988</v>
      </c>
      <c r="AE1114">
        <v>1989</v>
      </c>
      <c r="AF1114">
        <v>1990</v>
      </c>
      <c r="AG1114">
        <v>1991</v>
      </c>
      <c r="AH1114">
        <v>1992</v>
      </c>
      <c r="AI1114">
        <v>1993</v>
      </c>
      <c r="AJ1114">
        <v>1994</v>
      </c>
      <c r="AK1114">
        <v>1995</v>
      </c>
      <c r="AL1114">
        <v>1996</v>
      </c>
      <c r="AM1114">
        <v>1997</v>
      </c>
      <c r="AN1114">
        <v>1998</v>
      </c>
      <c r="AO1114">
        <v>1999</v>
      </c>
      <c r="AP1114">
        <v>2000</v>
      </c>
      <c r="AQ1114">
        <v>2001</v>
      </c>
      <c r="AR1114">
        <v>2002</v>
      </c>
      <c r="AS1114">
        <v>2003</v>
      </c>
      <c r="AT1114">
        <v>2004</v>
      </c>
      <c r="AU1114">
        <v>2005</v>
      </c>
      <c r="AV1114">
        <v>2006</v>
      </c>
      <c r="AW1114">
        <v>2007</v>
      </c>
      <c r="AX1114">
        <v>2008</v>
      </c>
      <c r="AY1114">
        <v>2009</v>
      </c>
      <c r="AZ1114">
        <v>2010</v>
      </c>
      <c r="BA1114">
        <v>2011</v>
      </c>
      <c r="BB1114">
        <v>2012</v>
      </c>
      <c r="BC1114">
        <v>2013</v>
      </c>
      <c r="BD1114">
        <v>2014</v>
      </c>
      <c r="BE1114">
        <v>2015</v>
      </c>
      <c r="BF1114">
        <v>2016</v>
      </c>
      <c r="BG1114">
        <v>2017</v>
      </c>
      <c r="BH1114">
        <v>2018</v>
      </c>
      <c r="BI1114">
        <v>2019</v>
      </c>
      <c r="BJ1114">
        <v>2020</v>
      </c>
      <c r="BK1114">
        <v>2021</v>
      </c>
      <c r="BL1114">
        <v>2022</v>
      </c>
      <c r="BM1114">
        <v>2023</v>
      </c>
      <c r="BN1114">
        <v>2024</v>
      </c>
    </row>
    <row r="1115" spans="1:66" ht="15" customHeight="1" x14ac:dyDescent="0.25">
      <c r="A1115" t="s">
        <v>1251</v>
      </c>
      <c r="C1115" s="65"/>
      <c r="D1115" t="s">
        <v>3322</v>
      </c>
      <c r="E1115" s="45" t="s">
        <v>3338</v>
      </c>
      <c r="G1115" s="45"/>
      <c r="H1115" s="45"/>
      <c r="I1115">
        <f t="shared" si="114"/>
        <v>2024</v>
      </c>
      <c r="J1115">
        <f t="shared" si="115"/>
        <v>2024</v>
      </c>
      <c r="BN1115">
        <v>2024</v>
      </c>
    </row>
    <row r="1116" spans="1:66" ht="15" customHeight="1" x14ac:dyDescent="0.25">
      <c r="A1116" t="s">
        <v>1251</v>
      </c>
      <c r="C1116" s="65"/>
      <c r="D1116" t="s">
        <v>868</v>
      </c>
      <c r="E1116" s="45" t="s">
        <v>869</v>
      </c>
      <c r="G1116" s="45"/>
      <c r="H1116" s="45"/>
      <c r="I1116">
        <f t="shared" si="114"/>
        <v>1980</v>
      </c>
      <c r="J1116">
        <f t="shared" si="115"/>
        <v>2024</v>
      </c>
      <c r="K1116" s="2" t="str">
        <f>IF(J1116-I1116+1-COUNTA(L1116:BT1116)=0, "-", "Yes")</f>
        <v>-</v>
      </c>
      <c r="V1116">
        <v>1980</v>
      </c>
      <c r="W1116">
        <v>1981</v>
      </c>
      <c r="X1116">
        <v>1982</v>
      </c>
      <c r="Y1116">
        <v>1983</v>
      </c>
      <c r="Z1116">
        <v>1984</v>
      </c>
      <c r="AA1116">
        <v>1985</v>
      </c>
      <c r="AB1116">
        <v>1986</v>
      </c>
      <c r="AC1116">
        <v>1987</v>
      </c>
      <c r="AD1116">
        <v>1988</v>
      </c>
      <c r="AE1116">
        <v>1989</v>
      </c>
      <c r="AF1116">
        <v>1990</v>
      </c>
      <c r="AG1116">
        <v>1991</v>
      </c>
      <c r="AH1116">
        <v>1992</v>
      </c>
      <c r="AI1116">
        <v>1993</v>
      </c>
      <c r="AJ1116">
        <v>1994</v>
      </c>
      <c r="AK1116">
        <v>1995</v>
      </c>
      <c r="AL1116">
        <v>1996</v>
      </c>
      <c r="AM1116">
        <v>1997</v>
      </c>
      <c r="AN1116">
        <v>1998</v>
      </c>
      <c r="AO1116">
        <v>1999</v>
      </c>
      <c r="AP1116">
        <v>2000</v>
      </c>
      <c r="AQ1116">
        <v>2001</v>
      </c>
      <c r="AR1116">
        <v>2002</v>
      </c>
      <c r="AS1116">
        <v>2003</v>
      </c>
      <c r="AT1116">
        <v>2004</v>
      </c>
      <c r="AU1116">
        <v>2005</v>
      </c>
      <c r="AV1116">
        <v>2006</v>
      </c>
      <c r="AW1116">
        <v>2007</v>
      </c>
      <c r="AX1116">
        <v>2008</v>
      </c>
      <c r="AY1116">
        <v>2009</v>
      </c>
      <c r="AZ1116">
        <v>2010</v>
      </c>
      <c r="BA1116">
        <v>2011</v>
      </c>
      <c r="BB1116">
        <v>2012</v>
      </c>
      <c r="BC1116">
        <v>2013</v>
      </c>
      <c r="BD1116">
        <v>2014</v>
      </c>
      <c r="BE1116">
        <v>2015</v>
      </c>
      <c r="BF1116">
        <v>2016</v>
      </c>
      <c r="BG1116">
        <v>2017</v>
      </c>
      <c r="BH1116">
        <v>2018</v>
      </c>
      <c r="BI1116">
        <v>2019</v>
      </c>
      <c r="BJ1116">
        <v>2020</v>
      </c>
      <c r="BK1116">
        <v>2021</v>
      </c>
      <c r="BL1116">
        <v>2022</v>
      </c>
      <c r="BM1116">
        <v>2023</v>
      </c>
      <c r="BN1116">
        <v>2024</v>
      </c>
    </row>
    <row r="1117" spans="1:66" ht="15" customHeight="1" x14ac:dyDescent="0.25">
      <c r="A1117" t="s">
        <v>1251</v>
      </c>
      <c r="C1117" s="65"/>
      <c r="D1117" t="s">
        <v>3323</v>
      </c>
      <c r="E1117" s="45" t="s">
        <v>3339</v>
      </c>
      <c r="G1117" s="45"/>
      <c r="H1117" s="45"/>
      <c r="I1117">
        <f t="shared" si="114"/>
        <v>2024</v>
      </c>
      <c r="J1117">
        <f t="shared" si="115"/>
        <v>2024</v>
      </c>
      <c r="BN1117">
        <v>2024</v>
      </c>
    </row>
    <row r="1118" spans="1:66" ht="15" customHeight="1" x14ac:dyDescent="0.25">
      <c r="A1118" t="s">
        <v>1251</v>
      </c>
      <c r="C1118" s="65"/>
      <c r="D1118" t="s">
        <v>3324</v>
      </c>
      <c r="E1118" s="45" t="s">
        <v>1125</v>
      </c>
      <c r="G1118" s="45"/>
      <c r="H1118" s="45"/>
      <c r="I1118">
        <f t="shared" si="114"/>
        <v>2024</v>
      </c>
      <c r="J1118">
        <f t="shared" si="115"/>
        <v>2024</v>
      </c>
      <c r="K1118" s="2" t="str">
        <f>IF(J1118-I1118+1-COUNTA(L1118:BT1118)=0, "-", "Yes")</f>
        <v>-</v>
      </c>
      <c r="BN1118">
        <v>2024</v>
      </c>
    </row>
    <row r="1119" spans="1:66" ht="15" customHeight="1" x14ac:dyDescent="0.25">
      <c r="A1119" t="s">
        <v>1251</v>
      </c>
      <c r="C1119" s="65"/>
      <c r="D1119" t="s">
        <v>473</v>
      </c>
      <c r="E1119" s="45" t="s">
        <v>870</v>
      </c>
      <c r="G1119" s="45" t="s">
        <v>1835</v>
      </c>
      <c r="H1119" s="45" t="s">
        <v>1836</v>
      </c>
      <c r="I1119">
        <f t="shared" si="114"/>
        <v>1980</v>
      </c>
      <c r="J1119">
        <f t="shared" si="115"/>
        <v>2024</v>
      </c>
      <c r="K1119" s="2" t="str">
        <f>IF(J1119-I1119+1-COUNTA(L1119:BT1119)=0, "-", "Yes")</f>
        <v>-</v>
      </c>
      <c r="V1119">
        <v>1980</v>
      </c>
      <c r="W1119">
        <v>1981</v>
      </c>
      <c r="X1119">
        <v>1982</v>
      </c>
      <c r="Y1119">
        <v>1983</v>
      </c>
      <c r="Z1119">
        <v>1984</v>
      </c>
      <c r="AA1119">
        <v>1985</v>
      </c>
      <c r="AB1119">
        <v>1986</v>
      </c>
      <c r="AC1119">
        <v>1987</v>
      </c>
      <c r="AD1119">
        <v>1988</v>
      </c>
      <c r="AE1119">
        <v>1989</v>
      </c>
      <c r="AF1119">
        <v>1990</v>
      </c>
      <c r="AG1119">
        <v>1991</v>
      </c>
      <c r="AH1119">
        <v>1992</v>
      </c>
      <c r="AI1119">
        <v>1993</v>
      </c>
      <c r="AJ1119">
        <v>1994</v>
      </c>
      <c r="AK1119">
        <v>1995</v>
      </c>
      <c r="AL1119">
        <v>1996</v>
      </c>
      <c r="AM1119">
        <v>1997</v>
      </c>
      <c r="AN1119">
        <v>1998</v>
      </c>
      <c r="AO1119">
        <v>1999</v>
      </c>
      <c r="AP1119">
        <v>2000</v>
      </c>
      <c r="AQ1119">
        <v>2001</v>
      </c>
      <c r="AR1119">
        <v>2002</v>
      </c>
      <c r="AS1119">
        <v>2003</v>
      </c>
      <c r="AT1119">
        <v>2004</v>
      </c>
      <c r="AU1119">
        <v>2005</v>
      </c>
      <c r="AV1119">
        <v>2006</v>
      </c>
      <c r="AW1119">
        <v>2007</v>
      </c>
      <c r="AX1119">
        <v>2008</v>
      </c>
      <c r="AY1119">
        <v>2009</v>
      </c>
      <c r="AZ1119">
        <v>2010</v>
      </c>
      <c r="BA1119">
        <v>2011</v>
      </c>
      <c r="BB1119">
        <v>2012</v>
      </c>
      <c r="BC1119">
        <v>2013</v>
      </c>
      <c r="BD1119">
        <v>2014</v>
      </c>
      <c r="BE1119">
        <v>2015</v>
      </c>
      <c r="BF1119">
        <v>2016</v>
      </c>
      <c r="BG1119">
        <v>2017</v>
      </c>
      <c r="BH1119">
        <v>2018</v>
      </c>
      <c r="BI1119">
        <v>2019</v>
      </c>
      <c r="BJ1119">
        <v>2020</v>
      </c>
      <c r="BK1119">
        <v>2021</v>
      </c>
      <c r="BL1119">
        <v>2022</v>
      </c>
      <c r="BM1119">
        <v>2023</v>
      </c>
      <c r="BN1119">
        <v>2024</v>
      </c>
    </row>
    <row r="1120" spans="1:66" ht="15" customHeight="1" x14ac:dyDescent="0.25">
      <c r="A1120" t="s">
        <v>1251</v>
      </c>
      <c r="C1120" s="65"/>
      <c r="D1120" t="s">
        <v>474</v>
      </c>
      <c r="E1120" s="45" t="s">
        <v>871</v>
      </c>
      <c r="G1120" s="45" t="s">
        <v>1837</v>
      </c>
      <c r="H1120" s="45" t="s">
        <v>1838</v>
      </c>
      <c r="I1120">
        <f t="shared" si="114"/>
        <v>1980</v>
      </c>
      <c r="J1120">
        <f t="shared" si="115"/>
        <v>2024</v>
      </c>
      <c r="K1120" s="2" t="str">
        <f>IF(J1120-I1120+1-COUNTA(L1120:BT1120)=0, "-", "Yes")</f>
        <v>-</v>
      </c>
      <c r="V1120">
        <v>1980</v>
      </c>
      <c r="W1120">
        <v>1981</v>
      </c>
      <c r="X1120">
        <v>1982</v>
      </c>
      <c r="Y1120">
        <v>1983</v>
      </c>
      <c r="Z1120">
        <v>1984</v>
      </c>
      <c r="AA1120">
        <v>1985</v>
      </c>
      <c r="AB1120">
        <v>1986</v>
      </c>
      <c r="AC1120">
        <v>1987</v>
      </c>
      <c r="AD1120">
        <v>1988</v>
      </c>
      <c r="AE1120">
        <v>1989</v>
      </c>
      <c r="AF1120">
        <v>1990</v>
      </c>
      <c r="AG1120">
        <v>1991</v>
      </c>
      <c r="AH1120">
        <v>1992</v>
      </c>
      <c r="AI1120">
        <v>1993</v>
      </c>
      <c r="AJ1120">
        <v>1994</v>
      </c>
      <c r="AK1120">
        <v>1995</v>
      </c>
      <c r="AL1120">
        <v>1996</v>
      </c>
      <c r="AM1120">
        <v>1997</v>
      </c>
      <c r="AN1120">
        <v>1998</v>
      </c>
      <c r="AO1120">
        <v>1999</v>
      </c>
      <c r="AP1120">
        <v>2000</v>
      </c>
      <c r="AQ1120">
        <v>2001</v>
      </c>
      <c r="AR1120">
        <v>2002</v>
      </c>
      <c r="AS1120">
        <v>2003</v>
      </c>
      <c r="AT1120">
        <v>2004</v>
      </c>
      <c r="AU1120">
        <v>2005</v>
      </c>
      <c r="AV1120">
        <v>2006</v>
      </c>
      <c r="AW1120">
        <v>2007</v>
      </c>
      <c r="AX1120">
        <v>2008</v>
      </c>
      <c r="AY1120">
        <v>2009</v>
      </c>
      <c r="AZ1120">
        <v>2010</v>
      </c>
      <c r="BA1120">
        <v>2011</v>
      </c>
      <c r="BB1120">
        <v>2012</v>
      </c>
      <c r="BC1120">
        <v>2013</v>
      </c>
      <c r="BD1120">
        <v>2014</v>
      </c>
      <c r="BE1120">
        <v>2015</v>
      </c>
      <c r="BF1120">
        <v>2016</v>
      </c>
      <c r="BG1120">
        <v>2017</v>
      </c>
      <c r="BH1120">
        <v>2018</v>
      </c>
      <c r="BI1120">
        <v>2019</v>
      </c>
      <c r="BJ1120">
        <v>2020</v>
      </c>
      <c r="BK1120">
        <v>2021</v>
      </c>
      <c r="BL1120">
        <v>2022</v>
      </c>
      <c r="BM1120">
        <v>2023</v>
      </c>
      <c r="BN1120">
        <v>2024</v>
      </c>
    </row>
    <row r="1121" spans="1:66" ht="15" customHeight="1" x14ac:dyDescent="0.25">
      <c r="A1121" t="s">
        <v>1251</v>
      </c>
      <c r="C1121" s="65"/>
      <c r="D1121" t="s">
        <v>3325</v>
      </c>
      <c r="E1121" s="67" t="s">
        <v>12</v>
      </c>
      <c r="G1121" s="45"/>
      <c r="H1121" s="45"/>
      <c r="I1121">
        <f t="shared" si="114"/>
        <v>2024</v>
      </c>
      <c r="J1121">
        <f t="shared" si="115"/>
        <v>2024</v>
      </c>
      <c r="BN1121">
        <v>2024</v>
      </c>
    </row>
    <row r="1122" spans="1:66" ht="15" customHeight="1" x14ac:dyDescent="0.25">
      <c r="A1122" t="s">
        <v>1251</v>
      </c>
      <c r="C1122" s="65"/>
      <c r="D1122" t="s">
        <v>3326</v>
      </c>
      <c r="E1122" s="67" t="s">
        <v>12</v>
      </c>
      <c r="G1122" s="45"/>
      <c r="H1122" s="45"/>
      <c r="I1122">
        <f t="shared" si="114"/>
        <v>2024</v>
      </c>
      <c r="J1122">
        <f t="shared" si="115"/>
        <v>2024</v>
      </c>
      <c r="BN1122">
        <v>2024</v>
      </c>
    </row>
    <row r="1123" spans="1:66" ht="15" customHeight="1" x14ac:dyDescent="0.25">
      <c r="A1123" t="s">
        <v>1251</v>
      </c>
      <c r="C1123" s="65"/>
      <c r="D1123" t="s">
        <v>3327</v>
      </c>
      <c r="E1123" s="67" t="s">
        <v>12</v>
      </c>
      <c r="G1123" s="45"/>
      <c r="H1123" s="45"/>
      <c r="I1123">
        <f t="shared" si="114"/>
        <v>2024</v>
      </c>
      <c r="J1123">
        <f t="shared" si="115"/>
        <v>2024</v>
      </c>
      <c r="K1123" s="2" t="str">
        <f>IF(J1123-I1123+1-COUNTA(L1123:BT1123)=0, "-", "Yes")</f>
        <v>-</v>
      </c>
      <c r="BN1123">
        <v>2024</v>
      </c>
    </row>
    <row r="1124" spans="1:66" ht="15" customHeight="1" x14ac:dyDescent="0.25">
      <c r="A1124" t="s">
        <v>1251</v>
      </c>
      <c r="C1124" s="65"/>
      <c r="D1124" t="s">
        <v>763</v>
      </c>
      <c r="E1124" s="45" t="s">
        <v>764</v>
      </c>
      <c r="G1124" s="45"/>
      <c r="H1124" s="45"/>
      <c r="I1124">
        <f t="shared" si="114"/>
        <v>2013</v>
      </c>
      <c r="J1124">
        <f t="shared" si="115"/>
        <v>2024</v>
      </c>
      <c r="BC1124">
        <v>2013</v>
      </c>
      <c r="BD1124">
        <v>2014</v>
      </c>
      <c r="BE1124">
        <v>2015</v>
      </c>
      <c r="BF1124">
        <v>2016</v>
      </c>
      <c r="BG1124">
        <v>2017</v>
      </c>
      <c r="BH1124">
        <v>2018</v>
      </c>
      <c r="BI1124">
        <v>2019</v>
      </c>
      <c r="BJ1124">
        <v>2020</v>
      </c>
      <c r="BK1124">
        <v>2021</v>
      </c>
      <c r="BL1124">
        <v>2022</v>
      </c>
      <c r="BM1124">
        <v>2023</v>
      </c>
      <c r="BN1124">
        <v>2024</v>
      </c>
    </row>
    <row r="1125" spans="1:66" ht="15" customHeight="1" x14ac:dyDescent="0.25">
      <c r="A1125" t="s">
        <v>1251</v>
      </c>
      <c r="C1125" s="65"/>
      <c r="D1125" t="s">
        <v>765</v>
      </c>
      <c r="E1125" s="45" t="s">
        <v>766</v>
      </c>
      <c r="G1125" s="45"/>
      <c r="H1125" s="45"/>
      <c r="I1125">
        <f t="shared" si="114"/>
        <v>2013</v>
      </c>
      <c r="J1125">
        <f t="shared" si="115"/>
        <v>2024</v>
      </c>
      <c r="K1125" s="2" t="str">
        <f>IF(J1125-I1125+1-COUNTA(L1125:BT1125)=0, "-", "Yes")</f>
        <v>-</v>
      </c>
      <c r="BC1125">
        <v>2013</v>
      </c>
      <c r="BD1125">
        <v>2014</v>
      </c>
      <c r="BE1125">
        <v>2015</v>
      </c>
      <c r="BF1125">
        <v>2016</v>
      </c>
      <c r="BG1125">
        <v>2017</v>
      </c>
      <c r="BH1125">
        <v>2018</v>
      </c>
      <c r="BI1125">
        <v>2019</v>
      </c>
      <c r="BJ1125">
        <v>2020</v>
      </c>
      <c r="BK1125">
        <v>2021</v>
      </c>
      <c r="BL1125">
        <v>2022</v>
      </c>
      <c r="BM1125">
        <v>2023</v>
      </c>
      <c r="BN1125">
        <v>2024</v>
      </c>
    </row>
    <row r="1126" spans="1:66" ht="15" customHeight="1" x14ac:dyDescent="0.25">
      <c r="A1126" t="s">
        <v>1251</v>
      </c>
      <c r="C1126" s="65"/>
      <c r="D1126" t="s">
        <v>475</v>
      </c>
      <c r="E1126" s="45" t="s">
        <v>476</v>
      </c>
      <c r="G1126" s="45" t="s">
        <v>1839</v>
      </c>
      <c r="H1126" s="45" t="s">
        <v>1840</v>
      </c>
      <c r="I1126">
        <f t="shared" si="114"/>
        <v>1980</v>
      </c>
      <c r="J1126">
        <f t="shared" si="115"/>
        <v>2024</v>
      </c>
      <c r="K1126" s="2" t="str">
        <f>IF(J1126-I1126+1-COUNTA(L1126:BT1126)=0, "-", "Yes")</f>
        <v>-</v>
      </c>
      <c r="V1126">
        <v>1980</v>
      </c>
      <c r="W1126">
        <v>1981</v>
      </c>
      <c r="X1126">
        <v>1982</v>
      </c>
      <c r="Y1126">
        <v>1983</v>
      </c>
      <c r="Z1126">
        <v>1984</v>
      </c>
      <c r="AA1126">
        <v>1985</v>
      </c>
      <c r="AB1126">
        <v>1986</v>
      </c>
      <c r="AC1126">
        <v>1987</v>
      </c>
      <c r="AD1126">
        <v>1988</v>
      </c>
      <c r="AE1126">
        <v>1989</v>
      </c>
      <c r="AF1126">
        <v>1990</v>
      </c>
      <c r="AG1126">
        <v>1991</v>
      </c>
      <c r="AH1126">
        <v>1992</v>
      </c>
      <c r="AI1126">
        <v>1993</v>
      </c>
      <c r="AJ1126">
        <v>1994</v>
      </c>
      <c r="AK1126">
        <v>1995</v>
      </c>
      <c r="AL1126">
        <v>1996</v>
      </c>
      <c r="AM1126">
        <v>1997</v>
      </c>
      <c r="AN1126">
        <v>1998</v>
      </c>
      <c r="AO1126">
        <v>1999</v>
      </c>
      <c r="AP1126">
        <v>2000</v>
      </c>
      <c r="AQ1126">
        <v>2001</v>
      </c>
      <c r="AR1126">
        <v>2002</v>
      </c>
      <c r="AS1126">
        <v>2003</v>
      </c>
      <c r="AT1126">
        <v>2004</v>
      </c>
      <c r="AU1126">
        <v>2005</v>
      </c>
      <c r="AV1126">
        <v>2006</v>
      </c>
      <c r="AW1126">
        <v>2007</v>
      </c>
      <c r="AX1126">
        <v>2008</v>
      </c>
      <c r="AY1126">
        <v>2009</v>
      </c>
      <c r="AZ1126">
        <v>2010</v>
      </c>
      <c r="BA1126">
        <v>2011</v>
      </c>
      <c r="BB1126">
        <v>2012</v>
      </c>
      <c r="BC1126">
        <v>2013</v>
      </c>
      <c r="BD1126">
        <v>2014</v>
      </c>
      <c r="BE1126">
        <v>2015</v>
      </c>
      <c r="BF1126">
        <v>2016</v>
      </c>
      <c r="BG1126">
        <v>2017</v>
      </c>
      <c r="BH1126">
        <v>2018</v>
      </c>
      <c r="BI1126">
        <v>2019</v>
      </c>
      <c r="BJ1126">
        <v>2020</v>
      </c>
      <c r="BK1126">
        <v>2021</v>
      </c>
      <c r="BL1126">
        <v>2022</v>
      </c>
      <c r="BM1126">
        <v>2023</v>
      </c>
      <c r="BN1126">
        <v>2024</v>
      </c>
    </row>
    <row r="1127" spans="1:66" ht="15" customHeight="1" x14ac:dyDescent="0.25">
      <c r="A1127" t="s">
        <v>1251</v>
      </c>
      <c r="C1127" s="65"/>
      <c r="D1127" t="s">
        <v>21</v>
      </c>
      <c r="E1127" s="45" t="s">
        <v>12</v>
      </c>
      <c r="F1127" s="7" t="s">
        <v>1303</v>
      </c>
      <c r="G1127" s="45" t="s">
        <v>733</v>
      </c>
      <c r="H1127" s="45" t="s">
        <v>1533</v>
      </c>
      <c r="I1127">
        <f t="shared" ref="I1127:I1205" si="116">MIN(L1127:BT1127)</f>
        <v>1980</v>
      </c>
      <c r="J1127">
        <f>MAX(L1127:BT1127)</f>
        <v>2024</v>
      </c>
      <c r="K1127" s="2" t="str">
        <f>IF(J1127-I1127+1-COUNTA(L1127:BT1127)=0, "-", "Yes")</f>
        <v>-</v>
      </c>
      <c r="V1127">
        <v>1980</v>
      </c>
      <c r="W1127">
        <v>1981</v>
      </c>
      <c r="X1127">
        <v>1982</v>
      </c>
      <c r="Y1127">
        <v>1983</v>
      </c>
      <c r="Z1127">
        <v>1984</v>
      </c>
      <c r="AA1127">
        <v>1985</v>
      </c>
      <c r="AB1127">
        <v>1986</v>
      </c>
      <c r="AC1127">
        <v>1987</v>
      </c>
      <c r="AD1127">
        <v>1988</v>
      </c>
      <c r="AE1127">
        <v>1989</v>
      </c>
      <c r="AF1127">
        <v>1990</v>
      </c>
      <c r="AG1127">
        <v>1991</v>
      </c>
      <c r="AH1127">
        <v>1992</v>
      </c>
      <c r="AI1127">
        <v>1993</v>
      </c>
      <c r="AJ1127">
        <v>1994</v>
      </c>
      <c r="AK1127">
        <v>1995</v>
      </c>
      <c r="AL1127">
        <v>1996</v>
      </c>
      <c r="AM1127">
        <v>1997</v>
      </c>
      <c r="AN1127">
        <v>1998</v>
      </c>
      <c r="AO1127">
        <v>1999</v>
      </c>
      <c r="AP1127">
        <v>2000</v>
      </c>
      <c r="AQ1127">
        <v>2001</v>
      </c>
      <c r="AR1127">
        <v>2002</v>
      </c>
      <c r="AS1127">
        <v>2003</v>
      </c>
      <c r="AT1127">
        <v>2004</v>
      </c>
      <c r="AU1127">
        <v>2005</v>
      </c>
      <c r="AV1127">
        <v>2006</v>
      </c>
      <c r="AW1127">
        <v>2007</v>
      </c>
      <c r="AX1127">
        <v>2008</v>
      </c>
      <c r="AY1127">
        <v>2009</v>
      </c>
      <c r="AZ1127">
        <v>2010</v>
      </c>
      <c r="BA1127">
        <v>2011</v>
      </c>
      <c r="BB1127">
        <v>2012</v>
      </c>
      <c r="BC1127">
        <v>2013</v>
      </c>
      <c r="BD1127">
        <v>2014</v>
      </c>
      <c r="BE1127">
        <v>2015</v>
      </c>
      <c r="BF1127">
        <v>2016</v>
      </c>
      <c r="BG1127">
        <v>2017</v>
      </c>
      <c r="BH1127">
        <v>2018</v>
      </c>
      <c r="BI1127">
        <v>2019</v>
      </c>
      <c r="BJ1127">
        <v>2020</v>
      </c>
      <c r="BK1127">
        <v>2021</v>
      </c>
      <c r="BL1127">
        <v>2022</v>
      </c>
      <c r="BM1127">
        <v>2023</v>
      </c>
      <c r="BN1127">
        <v>2024</v>
      </c>
    </row>
    <row r="1128" spans="1:66" ht="15" customHeight="1" x14ac:dyDescent="0.25">
      <c r="C1128" s="63"/>
      <c r="E1128" s="45"/>
      <c r="G1128" s="45"/>
      <c r="H1128" s="45"/>
    </row>
    <row r="1129" spans="1:66" ht="15" customHeight="1" x14ac:dyDescent="0.25">
      <c r="A1129" t="s">
        <v>1252</v>
      </c>
      <c r="B1129" s="1" t="str">
        <f>A1129&amp;MIN(I1129:I1133)&amp;"(-"&amp;MAX(J1129:J1133)&amp;")"</f>
        <v>KRAN1990(-2024)</v>
      </c>
      <c r="C1129" s="65"/>
      <c r="D1129" t="s">
        <v>477</v>
      </c>
      <c r="E1129" s="45" t="s">
        <v>469</v>
      </c>
      <c r="G1129" s="45" t="s">
        <v>1843</v>
      </c>
      <c r="H1129" s="45" t="s">
        <v>1844</v>
      </c>
      <c r="I1129">
        <f t="shared" si="116"/>
        <v>1990</v>
      </c>
      <c r="J1129">
        <f>MAX(L1129:BT1129)</f>
        <v>2024</v>
      </c>
      <c r="K1129" s="2" t="str">
        <f>IF(J1129-I1129+1-COUNTA(L1129:BT1129)=0, "-", "Yes")</f>
        <v>-</v>
      </c>
      <c r="AF1129">
        <v>1990</v>
      </c>
      <c r="AG1129">
        <v>1991</v>
      </c>
      <c r="AH1129">
        <v>1992</v>
      </c>
      <c r="AI1129">
        <v>1993</v>
      </c>
      <c r="AJ1129">
        <v>1994</v>
      </c>
      <c r="AK1129">
        <v>1995</v>
      </c>
      <c r="AL1129">
        <v>1996</v>
      </c>
      <c r="AM1129">
        <v>1997</v>
      </c>
      <c r="AN1129">
        <v>1998</v>
      </c>
      <c r="AO1129">
        <v>1999</v>
      </c>
      <c r="AP1129">
        <v>2000</v>
      </c>
      <c r="AQ1129">
        <v>2001</v>
      </c>
      <c r="AR1129">
        <v>2002</v>
      </c>
      <c r="AS1129">
        <v>2003</v>
      </c>
      <c r="AT1129">
        <v>2004</v>
      </c>
      <c r="AU1129">
        <v>2005</v>
      </c>
      <c r="AV1129">
        <v>2006</v>
      </c>
      <c r="AW1129">
        <v>2007</v>
      </c>
      <c r="AX1129">
        <v>2008</v>
      </c>
      <c r="AY1129">
        <v>2009</v>
      </c>
      <c r="AZ1129">
        <v>2010</v>
      </c>
      <c r="BA1129">
        <v>2011</v>
      </c>
      <c r="BB1129">
        <v>2012</v>
      </c>
      <c r="BC1129">
        <v>2013</v>
      </c>
      <c r="BD1129">
        <v>2014</v>
      </c>
      <c r="BE1129">
        <v>2015</v>
      </c>
      <c r="BF1129">
        <v>2016</v>
      </c>
      <c r="BG1129">
        <v>2017</v>
      </c>
      <c r="BH1129">
        <v>2018</v>
      </c>
      <c r="BI1129">
        <v>2019</v>
      </c>
      <c r="BJ1129">
        <v>2020</v>
      </c>
      <c r="BK1129">
        <v>2021</v>
      </c>
      <c r="BL1129">
        <v>2022</v>
      </c>
      <c r="BM1129">
        <v>2023</v>
      </c>
      <c r="BN1129">
        <v>2024</v>
      </c>
    </row>
    <row r="1130" spans="1:66" ht="15" customHeight="1" x14ac:dyDescent="0.25">
      <c r="A1130" t="s">
        <v>1252</v>
      </c>
      <c r="B1130" s="1"/>
      <c r="C1130" s="65"/>
      <c r="D1130" t="s">
        <v>2950</v>
      </c>
      <c r="E1130" s="45" t="s">
        <v>2899</v>
      </c>
      <c r="G1130" s="45" t="s">
        <v>2951</v>
      </c>
      <c r="H1130" s="45" t="s">
        <v>1844</v>
      </c>
      <c r="I1130">
        <f t="shared" si="116"/>
        <v>2022</v>
      </c>
      <c r="J1130">
        <f>MAX(L1130:BT1130)</f>
        <v>2024</v>
      </c>
      <c r="K1130" s="2" t="str">
        <f>IF(J1130-I1130+1-COUNTA(L1130:BT1130)=0, "-", "Yes")</f>
        <v>-</v>
      </c>
      <c r="BL1130">
        <v>2022</v>
      </c>
      <c r="BM1130">
        <v>2023</v>
      </c>
      <c r="BN1130">
        <v>2024</v>
      </c>
    </row>
    <row r="1131" spans="1:66" ht="15" customHeight="1" x14ac:dyDescent="0.25">
      <c r="A1131" t="s">
        <v>1252</v>
      </c>
      <c r="C1131" s="65"/>
      <c r="D1131" t="s">
        <v>478</v>
      </c>
      <c r="E1131" s="45" t="s">
        <v>872</v>
      </c>
      <c r="G1131" s="45" t="s">
        <v>1845</v>
      </c>
      <c r="H1131" s="45" t="s">
        <v>1846</v>
      </c>
      <c r="I1131">
        <f t="shared" si="116"/>
        <v>1990</v>
      </c>
      <c r="J1131">
        <f>MAX(L1131:BT1131)</f>
        <v>2024</v>
      </c>
      <c r="K1131" s="2" t="str">
        <f t="shared" ref="K1131:K1213" si="117">IF(J1131-I1131+1-COUNTA(L1131:BT1131)=0, "-", "Yes")</f>
        <v>-</v>
      </c>
      <c r="AF1131">
        <v>1990</v>
      </c>
      <c r="AG1131">
        <v>1991</v>
      </c>
      <c r="AH1131">
        <v>1992</v>
      </c>
      <c r="AI1131">
        <v>1993</v>
      </c>
      <c r="AJ1131">
        <v>1994</v>
      </c>
      <c r="AK1131">
        <v>1995</v>
      </c>
      <c r="AL1131">
        <v>1996</v>
      </c>
      <c r="AM1131">
        <v>1997</v>
      </c>
      <c r="AN1131">
        <v>1998</v>
      </c>
      <c r="AO1131">
        <v>1999</v>
      </c>
      <c r="AP1131">
        <v>2000</v>
      </c>
      <c r="AQ1131">
        <v>2001</v>
      </c>
      <c r="AR1131">
        <v>2002</v>
      </c>
      <c r="AS1131">
        <v>2003</v>
      </c>
      <c r="AT1131">
        <v>2004</v>
      </c>
      <c r="AU1131">
        <v>2005</v>
      </c>
      <c r="AV1131">
        <v>2006</v>
      </c>
      <c r="AW1131">
        <v>2007</v>
      </c>
      <c r="AX1131">
        <v>2008</v>
      </c>
      <c r="AY1131">
        <v>2009</v>
      </c>
      <c r="AZ1131">
        <v>2010</v>
      </c>
      <c r="BA1131">
        <v>2011</v>
      </c>
      <c r="BB1131">
        <v>2012</v>
      </c>
      <c r="BC1131">
        <v>2013</v>
      </c>
      <c r="BD1131">
        <v>2014</v>
      </c>
      <c r="BE1131">
        <v>2015</v>
      </c>
      <c r="BF1131">
        <v>2016</v>
      </c>
      <c r="BG1131">
        <v>2017</v>
      </c>
      <c r="BH1131">
        <v>2018</v>
      </c>
      <c r="BI1131">
        <v>2019</v>
      </c>
      <c r="BJ1131">
        <v>2020</v>
      </c>
      <c r="BK1131">
        <v>2021</v>
      </c>
      <c r="BL1131">
        <v>2022</v>
      </c>
      <c r="BM1131">
        <v>2023</v>
      </c>
      <c r="BN1131">
        <v>2024</v>
      </c>
    </row>
    <row r="1132" spans="1:66" ht="15" customHeight="1" x14ac:dyDescent="0.25">
      <c r="A1132" t="s">
        <v>1252</v>
      </c>
      <c r="C1132" s="65"/>
      <c r="D1132" t="s">
        <v>479</v>
      </c>
      <c r="E1132" s="45" t="s">
        <v>873</v>
      </c>
      <c r="G1132" s="45" t="s">
        <v>1847</v>
      </c>
      <c r="H1132" s="45" t="s">
        <v>1848</v>
      </c>
      <c r="I1132">
        <f t="shared" si="116"/>
        <v>1990</v>
      </c>
      <c r="J1132">
        <f>MAX(L1132:BT1132)</f>
        <v>2024</v>
      </c>
      <c r="K1132" s="2" t="str">
        <f t="shared" si="117"/>
        <v>-</v>
      </c>
      <c r="AF1132">
        <v>1990</v>
      </c>
      <c r="AG1132">
        <v>1991</v>
      </c>
      <c r="AH1132">
        <v>1992</v>
      </c>
      <c r="AI1132">
        <v>1993</v>
      </c>
      <c r="AJ1132">
        <v>1994</v>
      </c>
      <c r="AK1132">
        <v>1995</v>
      </c>
      <c r="AL1132">
        <v>1996</v>
      </c>
      <c r="AM1132">
        <v>1997</v>
      </c>
      <c r="AN1132">
        <v>1998</v>
      </c>
      <c r="AO1132">
        <v>1999</v>
      </c>
      <c r="AP1132">
        <v>2000</v>
      </c>
      <c r="AQ1132">
        <v>2001</v>
      </c>
      <c r="AR1132">
        <v>2002</v>
      </c>
      <c r="AS1132">
        <v>2003</v>
      </c>
      <c r="AT1132">
        <v>2004</v>
      </c>
      <c r="AU1132">
        <v>2005</v>
      </c>
      <c r="AV1132">
        <v>2006</v>
      </c>
      <c r="AW1132">
        <v>2007</v>
      </c>
      <c r="AX1132">
        <v>2008</v>
      </c>
      <c r="AY1132">
        <v>2009</v>
      </c>
      <c r="AZ1132">
        <v>2010</v>
      </c>
      <c r="BA1132">
        <v>2011</v>
      </c>
      <c r="BB1132">
        <v>2012</v>
      </c>
      <c r="BC1132">
        <v>2013</v>
      </c>
      <c r="BD1132">
        <v>2014</v>
      </c>
      <c r="BE1132">
        <v>2015</v>
      </c>
      <c r="BF1132">
        <v>2016</v>
      </c>
      <c r="BG1132">
        <v>2017</v>
      </c>
      <c r="BH1132">
        <v>2018</v>
      </c>
      <c r="BI1132">
        <v>2019</v>
      </c>
      <c r="BJ1132">
        <v>2020</v>
      </c>
      <c r="BK1132">
        <v>2021</v>
      </c>
      <c r="BL1132">
        <v>2022</v>
      </c>
      <c r="BM1132">
        <v>2023</v>
      </c>
      <c r="BN1132">
        <v>2024</v>
      </c>
    </row>
    <row r="1133" spans="1:66" ht="15" customHeight="1" x14ac:dyDescent="0.25">
      <c r="A1133" t="s">
        <v>1252</v>
      </c>
      <c r="C1133" s="65"/>
      <c r="D1133" t="s">
        <v>475</v>
      </c>
      <c r="E1133" s="45" t="s">
        <v>476</v>
      </c>
      <c r="G1133" s="45" t="s">
        <v>1839</v>
      </c>
      <c r="H1133" s="45" t="s">
        <v>1849</v>
      </c>
      <c r="I1133">
        <f t="shared" si="116"/>
        <v>1990</v>
      </c>
      <c r="J1133">
        <f>MAX(L1133:BT1133)</f>
        <v>2024</v>
      </c>
      <c r="K1133" s="2" t="str">
        <f t="shared" si="117"/>
        <v>-</v>
      </c>
      <c r="AF1133">
        <v>1990</v>
      </c>
      <c r="AG1133">
        <v>1991</v>
      </c>
      <c r="AH1133">
        <v>1992</v>
      </c>
      <c r="AI1133">
        <v>1993</v>
      </c>
      <c r="AJ1133">
        <v>1994</v>
      </c>
      <c r="AK1133">
        <v>1995</v>
      </c>
      <c r="AL1133">
        <v>1996</v>
      </c>
      <c r="AM1133">
        <v>1997</v>
      </c>
      <c r="AN1133">
        <v>1998</v>
      </c>
      <c r="AO1133">
        <v>1999</v>
      </c>
      <c r="AP1133">
        <v>2000</v>
      </c>
      <c r="AQ1133">
        <v>2001</v>
      </c>
      <c r="AR1133">
        <v>2002</v>
      </c>
      <c r="AS1133">
        <v>2003</v>
      </c>
      <c r="AT1133">
        <v>2004</v>
      </c>
      <c r="AU1133">
        <v>2005</v>
      </c>
      <c r="AV1133">
        <v>2006</v>
      </c>
      <c r="AW1133">
        <v>2007</v>
      </c>
      <c r="AX1133">
        <v>2008</v>
      </c>
      <c r="AY1133">
        <v>2009</v>
      </c>
      <c r="AZ1133">
        <v>2010</v>
      </c>
      <c r="BA1133">
        <v>2011</v>
      </c>
      <c r="BB1133">
        <v>2012</v>
      </c>
      <c r="BC1133">
        <v>2013</v>
      </c>
      <c r="BD1133">
        <v>2014</v>
      </c>
      <c r="BE1133">
        <v>2015</v>
      </c>
      <c r="BF1133">
        <v>2016</v>
      </c>
      <c r="BG1133">
        <v>2017</v>
      </c>
      <c r="BH1133">
        <v>2018</v>
      </c>
      <c r="BI1133">
        <v>2019</v>
      </c>
      <c r="BJ1133">
        <v>2020</v>
      </c>
      <c r="BK1133">
        <v>2021</v>
      </c>
      <c r="BL1133">
        <v>2022</v>
      </c>
      <c r="BM1133">
        <v>2023</v>
      </c>
      <c r="BN1133">
        <v>2024</v>
      </c>
    </row>
    <row r="1134" spans="1:66" ht="15" customHeight="1" x14ac:dyDescent="0.25">
      <c r="C1134" s="63"/>
      <c r="E1134" s="45"/>
      <c r="G1134" s="45"/>
      <c r="H1134" s="45"/>
    </row>
    <row r="1135" spans="1:66" ht="15" customHeight="1" x14ac:dyDescent="0.25">
      <c r="A1135" t="s">
        <v>1253</v>
      </c>
      <c r="B1135" s="1" t="str">
        <f>A1135&amp;MIN(I1135:I1162)&amp;"(-"&amp;MAX(J1135:J1162)&amp;")"</f>
        <v>KRIN1980(-2024)</v>
      </c>
      <c r="C1135" s="65"/>
      <c r="D1135" t="s">
        <v>763</v>
      </c>
      <c r="E1135" s="45" t="s">
        <v>764</v>
      </c>
      <c r="G1135" s="45"/>
      <c r="H1135" s="45"/>
      <c r="I1135">
        <f t="shared" si="116"/>
        <v>2014</v>
      </c>
      <c r="J1135">
        <f>MAX(L1135:BT1135)</f>
        <v>2024</v>
      </c>
      <c r="K1135" s="2" t="str">
        <f t="shared" si="117"/>
        <v>Yes</v>
      </c>
      <c r="BD1135">
        <v>2014</v>
      </c>
      <c r="BE1135">
        <v>2015</v>
      </c>
      <c r="BF1135">
        <v>2016</v>
      </c>
      <c r="BG1135">
        <v>2017</v>
      </c>
      <c r="BH1135">
        <v>2018</v>
      </c>
      <c r="BI1135">
        <v>2019</v>
      </c>
      <c r="BJ1135">
        <v>2020</v>
      </c>
      <c r="BL1135">
        <v>2022</v>
      </c>
      <c r="BM1135">
        <v>2023</v>
      </c>
      <c r="BN1135">
        <v>2024</v>
      </c>
    </row>
    <row r="1136" spans="1:66" ht="15" customHeight="1" x14ac:dyDescent="0.25">
      <c r="A1136" t="s">
        <v>1253</v>
      </c>
      <c r="C1136" s="65"/>
      <c r="D1136" t="s">
        <v>765</v>
      </c>
      <c r="E1136" s="45" t="s">
        <v>766</v>
      </c>
      <c r="G1136" s="45"/>
      <c r="H1136" s="45"/>
      <c r="I1136">
        <f t="shared" si="116"/>
        <v>2014</v>
      </c>
      <c r="J1136">
        <f>MAX(L1136:BT1136)</f>
        <v>2024</v>
      </c>
      <c r="K1136" s="2" t="str">
        <f t="shared" si="117"/>
        <v>Yes</v>
      </c>
      <c r="BD1136">
        <v>2014</v>
      </c>
      <c r="BE1136">
        <v>2015</v>
      </c>
      <c r="BF1136">
        <v>2016</v>
      </c>
      <c r="BG1136">
        <v>2017</v>
      </c>
      <c r="BH1136">
        <v>2018</v>
      </c>
      <c r="BI1136">
        <v>2019</v>
      </c>
      <c r="BJ1136">
        <v>2020</v>
      </c>
      <c r="BL1136">
        <v>2022</v>
      </c>
      <c r="BM1136">
        <v>2023</v>
      </c>
      <c r="BN1136">
        <v>2024</v>
      </c>
    </row>
    <row r="1137" spans="1:66" ht="15" customHeight="1" x14ac:dyDescent="0.25">
      <c r="A1137" t="s">
        <v>1253</v>
      </c>
      <c r="C1137" s="65"/>
      <c r="D1137" t="s">
        <v>3401</v>
      </c>
      <c r="E1137" s="45" t="s">
        <v>3329</v>
      </c>
      <c r="G1137" s="45"/>
      <c r="H1137" s="45"/>
      <c r="I1137">
        <f>MIN(L1137:BT1137)</f>
        <v>2024</v>
      </c>
      <c r="J1137">
        <f>MAX(L1137:BT1137)</f>
        <v>2024</v>
      </c>
      <c r="K1137" s="2" t="str">
        <f>IF(J1137-I1137+1-COUNTA(L1137:BT1137)=0, "-", "Yes")</f>
        <v>-</v>
      </c>
      <c r="BN1137">
        <v>2024</v>
      </c>
    </row>
    <row r="1138" spans="1:66" ht="15" customHeight="1" x14ac:dyDescent="0.25">
      <c r="A1138" t="s">
        <v>1253</v>
      </c>
      <c r="C1138" s="65"/>
      <c r="D1138" t="s">
        <v>2350</v>
      </c>
      <c r="E1138" s="45" t="s">
        <v>3417</v>
      </c>
      <c r="G1138" s="45"/>
      <c r="H1138" s="45"/>
      <c r="I1138">
        <f>MIN(L1138:BT1138)</f>
        <v>2017</v>
      </c>
      <c r="J1138">
        <f>MAX(L1138:BT1138)</f>
        <v>2024</v>
      </c>
      <c r="K1138" s="2" t="str">
        <f>IF(J1138-I1138+1-COUNTA(L1138:BT1138)=0, "-", "Yes")</f>
        <v>-</v>
      </c>
      <c r="BG1138">
        <v>2017</v>
      </c>
      <c r="BH1138">
        <v>2018</v>
      </c>
      <c r="BI1138">
        <v>2019</v>
      </c>
      <c r="BJ1138">
        <v>2020</v>
      </c>
      <c r="BK1138">
        <v>2021</v>
      </c>
      <c r="BL1138">
        <v>2022</v>
      </c>
      <c r="BM1138">
        <v>2023</v>
      </c>
      <c r="BN1138">
        <v>2024</v>
      </c>
    </row>
    <row r="1139" spans="1:66" ht="15" customHeight="1" x14ac:dyDescent="0.25">
      <c r="A1139" t="s">
        <v>1253</v>
      </c>
      <c r="C1139" s="65"/>
      <c r="D1139" t="s">
        <v>3402</v>
      </c>
      <c r="E1139" s="45" t="s">
        <v>457</v>
      </c>
      <c r="G1139" s="45"/>
      <c r="H1139" s="45"/>
      <c r="I1139">
        <f t="shared" ref="I1139:I1162" si="118">MIN(L1139:BT1139)</f>
        <v>2024</v>
      </c>
      <c r="J1139">
        <f t="shared" ref="J1139:J1162" si="119">MAX(L1139:BT1139)</f>
        <v>2024</v>
      </c>
      <c r="K1139" s="2" t="str">
        <f t="shared" ref="K1139:K1162" si="120">IF(J1139-I1139+1-COUNTA(L1139:BT1139)=0, "-", "Yes")</f>
        <v>-</v>
      </c>
      <c r="BN1139">
        <v>2024</v>
      </c>
    </row>
    <row r="1140" spans="1:66" ht="15" customHeight="1" x14ac:dyDescent="0.25">
      <c r="A1140" t="s">
        <v>1253</v>
      </c>
      <c r="C1140" s="65"/>
      <c r="D1140" t="s">
        <v>3403</v>
      </c>
      <c r="E1140" s="45" t="s">
        <v>499</v>
      </c>
      <c r="G1140" s="45"/>
      <c r="H1140" s="45"/>
      <c r="I1140">
        <f t="shared" si="118"/>
        <v>2024</v>
      </c>
      <c r="J1140">
        <f t="shared" si="119"/>
        <v>2024</v>
      </c>
      <c r="K1140" s="2" t="str">
        <f t="shared" si="120"/>
        <v>-</v>
      </c>
      <c r="BN1140">
        <v>2024</v>
      </c>
    </row>
    <row r="1141" spans="1:66" ht="15" customHeight="1" x14ac:dyDescent="0.25">
      <c r="A1141" t="s">
        <v>1253</v>
      </c>
      <c r="C1141" s="65"/>
      <c r="D1141" t="s">
        <v>3404</v>
      </c>
      <c r="E1141" s="45" t="s">
        <v>3331</v>
      </c>
      <c r="G1141" s="45"/>
      <c r="H1141" s="45"/>
      <c r="I1141">
        <f t="shared" si="118"/>
        <v>2024</v>
      </c>
      <c r="J1141">
        <f t="shared" si="119"/>
        <v>2024</v>
      </c>
      <c r="K1141" s="2" t="str">
        <f t="shared" si="120"/>
        <v>-</v>
      </c>
      <c r="BN1141">
        <v>2024</v>
      </c>
    </row>
    <row r="1142" spans="1:66" ht="15" customHeight="1" x14ac:dyDescent="0.25">
      <c r="A1142" t="s">
        <v>1253</v>
      </c>
      <c r="C1142" s="65"/>
      <c r="D1142" t="s">
        <v>3405</v>
      </c>
      <c r="E1142" s="45" t="s">
        <v>3418</v>
      </c>
      <c r="G1142" s="45"/>
      <c r="H1142" s="45"/>
      <c r="I1142">
        <f t="shared" si="118"/>
        <v>2024</v>
      </c>
      <c r="J1142">
        <f t="shared" si="119"/>
        <v>2024</v>
      </c>
      <c r="K1142" s="2" t="str">
        <f t="shared" si="120"/>
        <v>-</v>
      </c>
      <c r="BN1142">
        <v>2024</v>
      </c>
    </row>
    <row r="1143" spans="1:66" ht="15" customHeight="1" x14ac:dyDescent="0.25">
      <c r="A1143" t="s">
        <v>1253</v>
      </c>
      <c r="C1143" s="65"/>
      <c r="D1143" t="s">
        <v>3406</v>
      </c>
      <c r="E1143" s="45" t="s">
        <v>3416</v>
      </c>
      <c r="G1143" s="45"/>
      <c r="H1143" s="45"/>
      <c r="I1143">
        <f t="shared" si="118"/>
        <v>2024</v>
      </c>
      <c r="J1143">
        <f t="shared" si="119"/>
        <v>2024</v>
      </c>
      <c r="K1143" s="2" t="str">
        <f t="shared" si="120"/>
        <v>-</v>
      </c>
      <c r="BN1143">
        <v>2024</v>
      </c>
    </row>
    <row r="1144" spans="1:66" ht="15" customHeight="1" x14ac:dyDescent="0.25">
      <c r="A1144" t="s">
        <v>1253</v>
      </c>
      <c r="C1144" s="65"/>
      <c r="D1144" t="s">
        <v>3407</v>
      </c>
      <c r="E1144" s="45" t="s">
        <v>3419</v>
      </c>
      <c r="G1144" s="45"/>
      <c r="H1144" s="45"/>
      <c r="I1144">
        <f t="shared" si="118"/>
        <v>2024</v>
      </c>
      <c r="J1144">
        <f t="shared" si="119"/>
        <v>2024</v>
      </c>
      <c r="K1144" s="2" t="str">
        <f t="shared" si="120"/>
        <v>-</v>
      </c>
      <c r="BN1144">
        <v>2024</v>
      </c>
    </row>
    <row r="1145" spans="1:66" ht="15" customHeight="1" x14ac:dyDescent="0.25">
      <c r="A1145" t="s">
        <v>1253</v>
      </c>
      <c r="C1145" s="65"/>
      <c r="D1145" t="s">
        <v>3408</v>
      </c>
      <c r="E1145" s="45" t="s">
        <v>3420</v>
      </c>
      <c r="G1145" s="45"/>
      <c r="H1145" s="45"/>
      <c r="I1145">
        <f t="shared" si="118"/>
        <v>2024</v>
      </c>
      <c r="J1145">
        <f t="shared" si="119"/>
        <v>2024</v>
      </c>
      <c r="K1145" s="2" t="str">
        <f t="shared" si="120"/>
        <v>-</v>
      </c>
      <c r="BN1145">
        <v>2024</v>
      </c>
    </row>
    <row r="1146" spans="1:66" ht="15" customHeight="1" x14ac:dyDescent="0.25">
      <c r="A1146" t="s">
        <v>1253</v>
      </c>
      <c r="C1146" s="65"/>
      <c r="D1146" t="s">
        <v>480</v>
      </c>
      <c r="E1146" s="45" t="s">
        <v>481</v>
      </c>
      <c r="G1146" s="45" t="s">
        <v>481</v>
      </c>
      <c r="H1146" s="45" t="s">
        <v>1850</v>
      </c>
      <c r="I1146">
        <f t="shared" si="118"/>
        <v>1980</v>
      </c>
      <c r="J1146">
        <f t="shared" si="119"/>
        <v>2024</v>
      </c>
      <c r="K1146" s="2" t="str">
        <f t="shared" si="120"/>
        <v>-</v>
      </c>
      <c r="V1146">
        <v>1980</v>
      </c>
      <c r="W1146">
        <v>1981</v>
      </c>
      <c r="X1146">
        <v>1982</v>
      </c>
      <c r="Y1146">
        <v>1983</v>
      </c>
      <c r="Z1146">
        <v>1984</v>
      </c>
      <c r="AA1146">
        <v>1985</v>
      </c>
      <c r="AB1146">
        <v>1986</v>
      </c>
      <c r="AC1146">
        <v>1987</v>
      </c>
      <c r="AD1146">
        <v>1988</v>
      </c>
      <c r="AE1146">
        <v>1989</v>
      </c>
      <c r="AF1146">
        <v>1990</v>
      </c>
      <c r="AG1146">
        <v>1991</v>
      </c>
      <c r="AH1146">
        <v>1992</v>
      </c>
      <c r="AI1146">
        <v>1993</v>
      </c>
      <c r="AJ1146">
        <v>1994</v>
      </c>
      <c r="AK1146">
        <v>1995</v>
      </c>
      <c r="AL1146">
        <v>1996</v>
      </c>
      <c r="AM1146">
        <v>1997</v>
      </c>
      <c r="AN1146">
        <v>1998</v>
      </c>
      <c r="AO1146">
        <v>1999</v>
      </c>
      <c r="AP1146">
        <v>2000</v>
      </c>
      <c r="AQ1146">
        <v>2001</v>
      </c>
      <c r="AR1146">
        <v>2002</v>
      </c>
      <c r="AS1146">
        <v>2003</v>
      </c>
      <c r="AT1146">
        <v>2004</v>
      </c>
      <c r="AU1146">
        <v>2005</v>
      </c>
      <c r="AV1146">
        <v>2006</v>
      </c>
      <c r="AW1146">
        <v>2007</v>
      </c>
      <c r="AX1146">
        <v>2008</v>
      </c>
      <c r="AY1146">
        <v>2009</v>
      </c>
      <c r="AZ1146">
        <v>2010</v>
      </c>
      <c r="BA1146">
        <v>2011</v>
      </c>
      <c r="BB1146">
        <v>2012</v>
      </c>
      <c r="BC1146">
        <v>2013</v>
      </c>
      <c r="BD1146">
        <v>2014</v>
      </c>
      <c r="BE1146">
        <v>2015</v>
      </c>
      <c r="BF1146">
        <v>2016</v>
      </c>
      <c r="BG1146">
        <v>2017</v>
      </c>
      <c r="BH1146">
        <v>2018</v>
      </c>
      <c r="BI1146">
        <v>2019</v>
      </c>
      <c r="BJ1146">
        <v>2020</v>
      </c>
      <c r="BK1146">
        <v>2021</v>
      </c>
      <c r="BL1146">
        <v>2022</v>
      </c>
      <c r="BM1146">
        <v>2023</v>
      </c>
      <c r="BN1146">
        <v>2024</v>
      </c>
    </row>
    <row r="1147" spans="1:66" ht="15" customHeight="1" x14ac:dyDescent="0.25">
      <c r="A1147" t="s">
        <v>1253</v>
      </c>
      <c r="C1147" s="65"/>
      <c r="D1147" t="s">
        <v>482</v>
      </c>
      <c r="E1147" s="45" t="s">
        <v>483</v>
      </c>
      <c r="G1147" s="45" t="s">
        <v>483</v>
      </c>
      <c r="H1147" s="45" t="s">
        <v>1851</v>
      </c>
      <c r="I1147">
        <f t="shared" si="118"/>
        <v>1980</v>
      </c>
      <c r="J1147">
        <f t="shared" si="119"/>
        <v>2024</v>
      </c>
      <c r="K1147" s="2" t="str">
        <f t="shared" si="120"/>
        <v>-</v>
      </c>
      <c r="V1147">
        <v>1980</v>
      </c>
      <c r="W1147">
        <v>1981</v>
      </c>
      <c r="X1147">
        <v>1982</v>
      </c>
      <c r="Y1147">
        <v>1983</v>
      </c>
      <c r="Z1147">
        <v>1984</v>
      </c>
      <c r="AA1147">
        <v>1985</v>
      </c>
      <c r="AB1147">
        <v>1986</v>
      </c>
      <c r="AC1147">
        <v>1987</v>
      </c>
      <c r="AD1147">
        <v>1988</v>
      </c>
      <c r="AE1147">
        <v>1989</v>
      </c>
      <c r="AF1147">
        <v>1990</v>
      </c>
      <c r="AG1147">
        <v>1991</v>
      </c>
      <c r="AH1147">
        <v>1992</v>
      </c>
      <c r="AI1147">
        <v>1993</v>
      </c>
      <c r="AJ1147">
        <v>1994</v>
      </c>
      <c r="AK1147">
        <v>1995</v>
      </c>
      <c r="AL1147">
        <v>1996</v>
      </c>
      <c r="AM1147">
        <v>1997</v>
      </c>
      <c r="AN1147">
        <v>1998</v>
      </c>
      <c r="AO1147">
        <v>1999</v>
      </c>
      <c r="AP1147">
        <v>2000</v>
      </c>
      <c r="AQ1147">
        <v>2001</v>
      </c>
      <c r="AR1147">
        <v>2002</v>
      </c>
      <c r="AS1147">
        <v>2003</v>
      </c>
      <c r="AT1147">
        <v>2004</v>
      </c>
      <c r="AU1147">
        <v>2005</v>
      </c>
      <c r="AV1147">
        <v>2006</v>
      </c>
      <c r="AW1147">
        <v>2007</v>
      </c>
      <c r="AX1147">
        <v>2008</v>
      </c>
      <c r="AY1147">
        <v>2009</v>
      </c>
      <c r="AZ1147">
        <v>2010</v>
      </c>
      <c r="BA1147">
        <v>2011</v>
      </c>
      <c r="BB1147">
        <v>2012</v>
      </c>
      <c r="BC1147">
        <v>2013</v>
      </c>
      <c r="BD1147">
        <v>2014</v>
      </c>
      <c r="BE1147">
        <v>2015</v>
      </c>
      <c r="BF1147">
        <v>2016</v>
      </c>
      <c r="BG1147">
        <v>2017</v>
      </c>
      <c r="BH1147">
        <v>2018</v>
      </c>
      <c r="BI1147">
        <v>2019</v>
      </c>
      <c r="BJ1147">
        <v>2020</v>
      </c>
      <c r="BK1147">
        <v>2021</v>
      </c>
      <c r="BL1147">
        <v>2022</v>
      </c>
      <c r="BM1147">
        <v>2023</v>
      </c>
      <c r="BN1147">
        <v>2024</v>
      </c>
    </row>
    <row r="1148" spans="1:66" ht="15" customHeight="1" x14ac:dyDescent="0.25">
      <c r="A1148" t="s">
        <v>1253</v>
      </c>
      <c r="C1148" s="65"/>
      <c r="D1148" t="s">
        <v>484</v>
      </c>
      <c r="E1148" s="45" t="s">
        <v>485</v>
      </c>
      <c r="G1148" s="45" t="s">
        <v>485</v>
      </c>
      <c r="H1148" s="45" t="s">
        <v>1852</v>
      </c>
      <c r="I1148">
        <f t="shared" si="118"/>
        <v>1980</v>
      </c>
      <c r="J1148">
        <f t="shared" si="119"/>
        <v>2024</v>
      </c>
      <c r="K1148" s="2" t="str">
        <f t="shared" si="120"/>
        <v>-</v>
      </c>
      <c r="V1148">
        <v>1980</v>
      </c>
      <c r="W1148">
        <v>1981</v>
      </c>
      <c r="X1148">
        <v>1982</v>
      </c>
      <c r="Y1148">
        <v>1983</v>
      </c>
      <c r="Z1148">
        <v>1984</v>
      </c>
      <c r="AA1148">
        <v>1985</v>
      </c>
      <c r="AB1148">
        <v>1986</v>
      </c>
      <c r="AC1148">
        <v>1987</v>
      </c>
      <c r="AD1148">
        <v>1988</v>
      </c>
      <c r="AE1148">
        <v>1989</v>
      </c>
      <c r="AF1148">
        <v>1990</v>
      </c>
      <c r="AG1148">
        <v>1991</v>
      </c>
      <c r="AH1148">
        <v>1992</v>
      </c>
      <c r="AI1148">
        <v>1993</v>
      </c>
      <c r="AJ1148">
        <v>1994</v>
      </c>
      <c r="AK1148">
        <v>1995</v>
      </c>
      <c r="AL1148">
        <v>1996</v>
      </c>
      <c r="AM1148">
        <v>1997</v>
      </c>
      <c r="AN1148">
        <v>1998</v>
      </c>
      <c r="AO1148">
        <v>1999</v>
      </c>
      <c r="AP1148">
        <v>2000</v>
      </c>
      <c r="AQ1148">
        <v>2001</v>
      </c>
      <c r="AR1148">
        <v>2002</v>
      </c>
      <c r="AS1148">
        <v>2003</v>
      </c>
      <c r="AT1148">
        <v>2004</v>
      </c>
      <c r="AU1148">
        <v>2005</v>
      </c>
      <c r="AV1148">
        <v>2006</v>
      </c>
      <c r="AW1148">
        <v>2007</v>
      </c>
      <c r="AX1148">
        <v>2008</v>
      </c>
      <c r="AY1148">
        <v>2009</v>
      </c>
      <c r="AZ1148">
        <v>2010</v>
      </c>
      <c r="BA1148">
        <v>2011</v>
      </c>
      <c r="BB1148">
        <v>2012</v>
      </c>
      <c r="BC1148">
        <v>2013</v>
      </c>
      <c r="BD1148">
        <v>2014</v>
      </c>
      <c r="BE1148">
        <v>2015</v>
      </c>
      <c r="BF1148">
        <v>2016</v>
      </c>
      <c r="BG1148">
        <v>2017</v>
      </c>
      <c r="BH1148">
        <v>2018</v>
      </c>
      <c r="BI1148">
        <v>2019</v>
      </c>
      <c r="BJ1148">
        <v>2020</v>
      </c>
      <c r="BK1148">
        <v>2021</v>
      </c>
      <c r="BL1148">
        <v>2022</v>
      </c>
      <c r="BM1148">
        <v>2023</v>
      </c>
      <c r="BN1148">
        <v>2024</v>
      </c>
    </row>
    <row r="1149" spans="1:66" ht="15" customHeight="1" x14ac:dyDescent="0.25">
      <c r="A1149" t="s">
        <v>1253</v>
      </c>
      <c r="C1149" s="65"/>
      <c r="D1149" t="s">
        <v>3409</v>
      </c>
      <c r="E1149" s="45" t="s">
        <v>3421</v>
      </c>
      <c r="G1149" s="45"/>
      <c r="H1149" s="45"/>
      <c r="I1149">
        <f t="shared" si="118"/>
        <v>2024</v>
      </c>
      <c r="J1149">
        <f t="shared" si="119"/>
        <v>2024</v>
      </c>
      <c r="K1149" s="2" t="str">
        <f t="shared" si="120"/>
        <v>-</v>
      </c>
      <c r="BN1149">
        <v>2024</v>
      </c>
    </row>
    <row r="1150" spans="1:66" ht="15" customHeight="1" x14ac:dyDescent="0.25">
      <c r="A1150" t="s">
        <v>1253</v>
      </c>
      <c r="C1150" s="65"/>
      <c r="D1150" t="s">
        <v>486</v>
      </c>
      <c r="E1150" s="45" t="s">
        <v>487</v>
      </c>
      <c r="G1150" s="45" t="s">
        <v>1853</v>
      </c>
      <c r="H1150" s="45" t="s">
        <v>1854</v>
      </c>
      <c r="I1150">
        <f t="shared" si="118"/>
        <v>1980</v>
      </c>
      <c r="J1150">
        <f t="shared" si="119"/>
        <v>2024</v>
      </c>
      <c r="K1150" s="2" t="str">
        <f t="shared" si="120"/>
        <v>-</v>
      </c>
      <c r="V1150">
        <v>1980</v>
      </c>
      <c r="W1150">
        <v>1981</v>
      </c>
      <c r="X1150">
        <v>1982</v>
      </c>
      <c r="Y1150">
        <v>1983</v>
      </c>
      <c r="Z1150">
        <v>1984</v>
      </c>
      <c r="AA1150">
        <v>1985</v>
      </c>
      <c r="AB1150">
        <v>1986</v>
      </c>
      <c r="AC1150">
        <v>1987</v>
      </c>
      <c r="AD1150">
        <v>1988</v>
      </c>
      <c r="AE1150">
        <v>1989</v>
      </c>
      <c r="AF1150">
        <v>1990</v>
      </c>
      <c r="AG1150">
        <v>1991</v>
      </c>
      <c r="AH1150">
        <v>1992</v>
      </c>
      <c r="AI1150">
        <v>1993</v>
      </c>
      <c r="AJ1150">
        <v>1994</v>
      </c>
      <c r="AK1150">
        <v>1995</v>
      </c>
      <c r="AL1150">
        <v>1996</v>
      </c>
      <c r="AM1150">
        <v>1997</v>
      </c>
      <c r="AN1150">
        <v>1998</v>
      </c>
      <c r="AO1150">
        <v>1999</v>
      </c>
      <c r="AP1150">
        <v>2000</v>
      </c>
      <c r="AQ1150">
        <v>2001</v>
      </c>
      <c r="AR1150">
        <v>2002</v>
      </c>
      <c r="AS1150">
        <v>2003</v>
      </c>
      <c r="AT1150">
        <v>2004</v>
      </c>
      <c r="AU1150">
        <v>2005</v>
      </c>
      <c r="AV1150">
        <v>2006</v>
      </c>
      <c r="AW1150">
        <v>2007</v>
      </c>
      <c r="AX1150">
        <v>2008</v>
      </c>
      <c r="AY1150">
        <v>2009</v>
      </c>
      <c r="AZ1150">
        <v>2010</v>
      </c>
      <c r="BA1150">
        <v>2011</v>
      </c>
      <c r="BB1150">
        <v>2012</v>
      </c>
      <c r="BC1150">
        <v>2013</v>
      </c>
      <c r="BD1150">
        <v>2014</v>
      </c>
      <c r="BE1150">
        <v>2015</v>
      </c>
      <c r="BF1150">
        <v>2016</v>
      </c>
      <c r="BG1150">
        <v>2017</v>
      </c>
      <c r="BH1150">
        <v>2018</v>
      </c>
      <c r="BI1150">
        <v>2019</v>
      </c>
      <c r="BJ1150">
        <v>2020</v>
      </c>
      <c r="BK1150">
        <v>2021</v>
      </c>
      <c r="BL1150">
        <v>2022</v>
      </c>
      <c r="BM1150">
        <v>2023</v>
      </c>
      <c r="BN1150">
        <v>2024</v>
      </c>
    </row>
    <row r="1151" spans="1:66" ht="15" customHeight="1" x14ac:dyDescent="0.25">
      <c r="A1151" t="s">
        <v>1253</v>
      </c>
      <c r="C1151" s="65"/>
      <c r="D1151" t="s">
        <v>2952</v>
      </c>
      <c r="E1151" s="45" t="s">
        <v>487</v>
      </c>
      <c r="G1151" s="45" t="s">
        <v>1853</v>
      </c>
      <c r="H1151" s="45" t="s">
        <v>1854</v>
      </c>
      <c r="I1151">
        <f t="shared" si="118"/>
        <v>2020</v>
      </c>
      <c r="J1151">
        <f t="shared" si="119"/>
        <v>2024</v>
      </c>
      <c r="K1151" s="2" t="str">
        <f t="shared" si="120"/>
        <v>-</v>
      </c>
      <c r="BJ1151">
        <v>2020</v>
      </c>
      <c r="BK1151">
        <v>2021</v>
      </c>
      <c r="BL1151">
        <v>2022</v>
      </c>
      <c r="BM1151">
        <v>2023</v>
      </c>
      <c r="BN1151">
        <v>2024</v>
      </c>
    </row>
    <row r="1152" spans="1:66" ht="15" customHeight="1" x14ac:dyDescent="0.25">
      <c r="A1152" t="s">
        <v>1253</v>
      </c>
      <c r="C1152" s="65"/>
      <c r="D1152" t="s">
        <v>488</v>
      </c>
      <c r="E1152" s="45" t="s">
        <v>489</v>
      </c>
      <c r="G1152" s="45" t="s">
        <v>1833</v>
      </c>
      <c r="H1152" s="45" t="s">
        <v>1855</v>
      </c>
      <c r="I1152">
        <f t="shared" si="118"/>
        <v>1980</v>
      </c>
      <c r="J1152">
        <f t="shared" si="119"/>
        <v>2024</v>
      </c>
      <c r="K1152" s="2" t="str">
        <f t="shared" si="120"/>
        <v>-</v>
      </c>
      <c r="V1152">
        <v>1980</v>
      </c>
      <c r="W1152">
        <v>1981</v>
      </c>
      <c r="X1152">
        <v>1982</v>
      </c>
      <c r="Y1152">
        <v>1983</v>
      </c>
      <c r="Z1152">
        <v>1984</v>
      </c>
      <c r="AA1152">
        <v>1985</v>
      </c>
      <c r="AB1152">
        <v>1986</v>
      </c>
      <c r="AC1152">
        <v>1987</v>
      </c>
      <c r="AD1152">
        <v>1988</v>
      </c>
      <c r="AE1152">
        <v>1989</v>
      </c>
      <c r="AF1152">
        <v>1990</v>
      </c>
      <c r="AG1152">
        <v>1991</v>
      </c>
      <c r="AH1152">
        <v>1992</v>
      </c>
      <c r="AI1152">
        <v>1993</v>
      </c>
      <c r="AJ1152">
        <v>1994</v>
      </c>
      <c r="AK1152">
        <v>1995</v>
      </c>
      <c r="AL1152">
        <v>1996</v>
      </c>
      <c r="AM1152">
        <v>1997</v>
      </c>
      <c r="AN1152">
        <v>1998</v>
      </c>
      <c r="AO1152">
        <v>1999</v>
      </c>
      <c r="AP1152">
        <v>2000</v>
      </c>
      <c r="AQ1152">
        <v>2001</v>
      </c>
      <c r="AR1152">
        <v>2002</v>
      </c>
      <c r="AS1152">
        <v>2003</v>
      </c>
      <c r="AT1152">
        <v>2004</v>
      </c>
      <c r="AU1152">
        <v>2005</v>
      </c>
      <c r="AV1152">
        <v>2006</v>
      </c>
      <c r="AW1152">
        <v>2007</v>
      </c>
      <c r="AX1152">
        <v>2008</v>
      </c>
      <c r="AY1152">
        <v>2009</v>
      </c>
      <c r="AZ1152">
        <v>2010</v>
      </c>
      <c r="BA1152">
        <v>2011</v>
      </c>
      <c r="BB1152">
        <v>2012</v>
      </c>
      <c r="BC1152">
        <v>2013</v>
      </c>
      <c r="BD1152">
        <v>2014</v>
      </c>
      <c r="BE1152">
        <v>2015</v>
      </c>
      <c r="BF1152">
        <v>2016</v>
      </c>
      <c r="BG1152">
        <v>2017</v>
      </c>
      <c r="BH1152">
        <v>2018</v>
      </c>
      <c r="BI1152">
        <v>2019</v>
      </c>
      <c r="BJ1152">
        <v>2020</v>
      </c>
      <c r="BK1152">
        <v>2021</v>
      </c>
      <c r="BL1152">
        <v>2022</v>
      </c>
      <c r="BM1152">
        <v>2023</v>
      </c>
      <c r="BN1152">
        <v>2024</v>
      </c>
    </row>
    <row r="1153" spans="1:66" ht="15" customHeight="1" x14ac:dyDescent="0.25">
      <c r="A1153" t="s">
        <v>1253</v>
      </c>
      <c r="C1153" s="65"/>
      <c r="D1153" t="s">
        <v>3410</v>
      </c>
      <c r="E1153" s="21" t="s">
        <v>3422</v>
      </c>
      <c r="I1153">
        <f t="shared" si="118"/>
        <v>2024</v>
      </c>
      <c r="J1153">
        <f t="shared" si="119"/>
        <v>2024</v>
      </c>
      <c r="K1153" s="2" t="str">
        <f t="shared" si="120"/>
        <v>-</v>
      </c>
      <c r="BN1153">
        <v>2024</v>
      </c>
    </row>
    <row r="1154" spans="1:66" ht="15" customHeight="1" x14ac:dyDescent="0.25">
      <c r="A1154" t="s">
        <v>1253</v>
      </c>
      <c r="C1154" s="65"/>
      <c r="D1154" t="s">
        <v>490</v>
      </c>
      <c r="E1154" s="45" t="s">
        <v>491</v>
      </c>
      <c r="G1154" s="45" t="s">
        <v>491</v>
      </c>
      <c r="H1154" s="45" t="s">
        <v>1856</v>
      </c>
      <c r="I1154">
        <f t="shared" si="118"/>
        <v>1991</v>
      </c>
      <c r="J1154">
        <f t="shared" si="119"/>
        <v>2024</v>
      </c>
      <c r="K1154" s="2" t="str">
        <f t="shared" si="120"/>
        <v>-</v>
      </c>
      <c r="AG1154">
        <v>1991</v>
      </c>
      <c r="AH1154">
        <v>1992</v>
      </c>
      <c r="AI1154">
        <v>1993</v>
      </c>
      <c r="AJ1154">
        <v>1994</v>
      </c>
      <c r="AK1154">
        <v>1995</v>
      </c>
      <c r="AL1154">
        <v>1996</v>
      </c>
      <c r="AM1154">
        <v>1997</v>
      </c>
      <c r="AN1154">
        <v>1998</v>
      </c>
      <c r="AO1154">
        <v>1999</v>
      </c>
      <c r="AP1154">
        <v>2000</v>
      </c>
      <c r="AQ1154">
        <v>2001</v>
      </c>
      <c r="AR1154">
        <v>2002</v>
      </c>
      <c r="AS1154">
        <v>2003</v>
      </c>
      <c r="AT1154">
        <v>2004</v>
      </c>
      <c r="AU1154">
        <v>2005</v>
      </c>
      <c r="AV1154">
        <v>2006</v>
      </c>
      <c r="AW1154">
        <v>2007</v>
      </c>
      <c r="AX1154">
        <v>2008</v>
      </c>
      <c r="AY1154">
        <v>2009</v>
      </c>
      <c r="AZ1154">
        <v>2010</v>
      </c>
      <c r="BA1154">
        <v>2011</v>
      </c>
      <c r="BB1154">
        <v>2012</v>
      </c>
      <c r="BC1154">
        <v>2013</v>
      </c>
      <c r="BD1154">
        <v>2014</v>
      </c>
      <c r="BE1154">
        <v>2015</v>
      </c>
      <c r="BF1154">
        <v>2016</v>
      </c>
      <c r="BG1154">
        <v>2017</v>
      </c>
      <c r="BH1154">
        <v>2018</v>
      </c>
      <c r="BI1154">
        <v>2019</v>
      </c>
      <c r="BJ1154">
        <v>2020</v>
      </c>
      <c r="BK1154">
        <v>2021</v>
      </c>
      <c r="BL1154">
        <v>2022</v>
      </c>
      <c r="BM1154">
        <v>2023</v>
      </c>
      <c r="BN1154">
        <v>2024</v>
      </c>
    </row>
    <row r="1155" spans="1:66" ht="15" customHeight="1" x14ac:dyDescent="0.25">
      <c r="A1155" t="s">
        <v>1253</v>
      </c>
      <c r="C1155" s="65"/>
      <c r="D1155" t="s">
        <v>3411</v>
      </c>
      <c r="E1155" s="21" t="s">
        <v>3423</v>
      </c>
      <c r="I1155">
        <f t="shared" si="118"/>
        <v>2024</v>
      </c>
      <c r="J1155">
        <f t="shared" si="119"/>
        <v>2024</v>
      </c>
      <c r="K1155" s="2" t="str">
        <f t="shared" si="120"/>
        <v>-</v>
      </c>
      <c r="BN1155">
        <v>2024</v>
      </c>
    </row>
    <row r="1156" spans="1:66" ht="15" customHeight="1" x14ac:dyDescent="0.25">
      <c r="A1156" t="s">
        <v>1253</v>
      </c>
      <c r="C1156" s="65"/>
      <c r="D1156" t="s">
        <v>492</v>
      </c>
      <c r="E1156" s="45" t="s">
        <v>493</v>
      </c>
      <c r="G1156" s="45" t="s">
        <v>493</v>
      </c>
      <c r="H1156" s="45" t="s">
        <v>1857</v>
      </c>
      <c r="I1156">
        <f t="shared" si="118"/>
        <v>1995</v>
      </c>
      <c r="J1156">
        <f t="shared" si="119"/>
        <v>2024</v>
      </c>
      <c r="K1156" s="2" t="str">
        <f t="shared" si="120"/>
        <v>-</v>
      </c>
      <c r="AK1156">
        <v>1995</v>
      </c>
      <c r="AL1156">
        <v>1996</v>
      </c>
      <c r="AM1156">
        <v>1997</v>
      </c>
      <c r="AN1156">
        <v>1998</v>
      </c>
      <c r="AO1156">
        <v>1999</v>
      </c>
      <c r="AP1156">
        <v>2000</v>
      </c>
      <c r="AQ1156">
        <v>2001</v>
      </c>
      <c r="AR1156">
        <v>2002</v>
      </c>
      <c r="AS1156">
        <v>2003</v>
      </c>
      <c r="AT1156">
        <v>2004</v>
      </c>
      <c r="AU1156">
        <v>2005</v>
      </c>
      <c r="AV1156">
        <v>2006</v>
      </c>
      <c r="AW1156">
        <v>2007</v>
      </c>
      <c r="AX1156">
        <v>2008</v>
      </c>
      <c r="AY1156">
        <v>2009</v>
      </c>
      <c r="AZ1156">
        <v>2010</v>
      </c>
      <c r="BA1156">
        <v>2011</v>
      </c>
      <c r="BB1156">
        <v>2012</v>
      </c>
      <c r="BC1156">
        <v>2013</v>
      </c>
      <c r="BD1156">
        <v>2014</v>
      </c>
      <c r="BE1156">
        <v>2015</v>
      </c>
      <c r="BF1156">
        <v>2016</v>
      </c>
      <c r="BG1156">
        <v>2017</v>
      </c>
      <c r="BH1156">
        <v>2018</v>
      </c>
      <c r="BI1156">
        <v>2019</v>
      </c>
      <c r="BJ1156">
        <v>2020</v>
      </c>
      <c r="BK1156">
        <v>2021</v>
      </c>
      <c r="BL1156">
        <v>2022</v>
      </c>
      <c r="BM1156">
        <v>2023</v>
      </c>
      <c r="BN1156">
        <v>2024</v>
      </c>
    </row>
    <row r="1157" spans="1:66" ht="15" customHeight="1" x14ac:dyDescent="0.25">
      <c r="A1157" t="s">
        <v>1253</v>
      </c>
      <c r="C1157" s="65"/>
      <c r="D1157" t="s">
        <v>3412</v>
      </c>
      <c r="E1157" s="21" t="s">
        <v>3424</v>
      </c>
      <c r="I1157">
        <f t="shared" si="118"/>
        <v>2024</v>
      </c>
      <c r="J1157">
        <f t="shared" si="119"/>
        <v>2024</v>
      </c>
      <c r="K1157" s="2" t="str">
        <f t="shared" si="120"/>
        <v>-</v>
      </c>
      <c r="BN1157">
        <v>2024</v>
      </c>
    </row>
    <row r="1158" spans="1:66" ht="15" customHeight="1" x14ac:dyDescent="0.25">
      <c r="A1158" t="s">
        <v>1253</v>
      </c>
      <c r="C1158" s="65"/>
      <c r="D1158" t="s">
        <v>3413</v>
      </c>
      <c r="E1158" s="21" t="s">
        <v>3425</v>
      </c>
      <c r="I1158">
        <f t="shared" si="118"/>
        <v>2024</v>
      </c>
      <c r="J1158">
        <f t="shared" si="119"/>
        <v>2024</v>
      </c>
      <c r="K1158" s="2" t="str">
        <f t="shared" si="120"/>
        <v>-</v>
      </c>
      <c r="BN1158">
        <v>2024</v>
      </c>
    </row>
    <row r="1159" spans="1:66" ht="15" customHeight="1" x14ac:dyDescent="0.25">
      <c r="A1159" t="s">
        <v>1253</v>
      </c>
      <c r="C1159" s="65"/>
      <c r="D1159" t="s">
        <v>3414</v>
      </c>
      <c r="E1159" s="21" t="s">
        <v>870</v>
      </c>
      <c r="I1159">
        <f t="shared" si="118"/>
        <v>2024</v>
      </c>
      <c r="J1159">
        <f t="shared" si="119"/>
        <v>2024</v>
      </c>
      <c r="K1159" s="2" t="str">
        <f t="shared" si="120"/>
        <v>-</v>
      </c>
      <c r="BN1159">
        <v>2024</v>
      </c>
    </row>
    <row r="1160" spans="1:66" ht="15" customHeight="1" x14ac:dyDescent="0.25">
      <c r="A1160" t="s">
        <v>1253</v>
      </c>
      <c r="C1160" s="65"/>
      <c r="D1160" t="s">
        <v>3415</v>
      </c>
      <c r="E1160" s="21" t="s">
        <v>3426</v>
      </c>
      <c r="I1160">
        <f t="shared" si="118"/>
        <v>2024</v>
      </c>
      <c r="J1160">
        <f t="shared" si="119"/>
        <v>2024</v>
      </c>
      <c r="K1160" s="2" t="str">
        <f t="shared" si="120"/>
        <v>-</v>
      </c>
      <c r="BN1160">
        <v>2024</v>
      </c>
    </row>
    <row r="1161" spans="1:66" ht="15" customHeight="1" x14ac:dyDescent="0.25">
      <c r="A1161" t="s">
        <v>1253</v>
      </c>
      <c r="C1161" s="65"/>
      <c r="D1161" t="s">
        <v>475</v>
      </c>
      <c r="E1161" s="45" t="s">
        <v>874</v>
      </c>
      <c r="G1161" s="45" t="s">
        <v>1839</v>
      </c>
      <c r="H1161" s="45" t="s">
        <v>1849</v>
      </c>
      <c r="I1161">
        <f t="shared" si="118"/>
        <v>1980</v>
      </c>
      <c r="J1161">
        <f t="shared" si="119"/>
        <v>2024</v>
      </c>
      <c r="K1161" s="2" t="str">
        <f t="shared" si="120"/>
        <v>-</v>
      </c>
      <c r="V1161">
        <v>1980</v>
      </c>
      <c r="W1161">
        <v>1981</v>
      </c>
      <c r="X1161">
        <v>1982</v>
      </c>
      <c r="Y1161">
        <v>1983</v>
      </c>
      <c r="Z1161">
        <v>1984</v>
      </c>
      <c r="AA1161">
        <v>1985</v>
      </c>
      <c r="AB1161">
        <v>1986</v>
      </c>
      <c r="AC1161">
        <v>1987</v>
      </c>
      <c r="AD1161">
        <v>1988</v>
      </c>
      <c r="AE1161">
        <v>1989</v>
      </c>
      <c r="AF1161">
        <v>1990</v>
      </c>
      <c r="AG1161">
        <v>1991</v>
      </c>
      <c r="AH1161">
        <v>1992</v>
      </c>
      <c r="AI1161">
        <v>1993</v>
      </c>
      <c r="AJ1161">
        <v>1994</v>
      </c>
      <c r="AK1161">
        <v>1995</v>
      </c>
      <c r="AL1161">
        <v>1996</v>
      </c>
      <c r="AM1161">
        <v>1997</v>
      </c>
      <c r="AN1161">
        <v>1998</v>
      </c>
      <c r="AO1161">
        <v>1999</v>
      </c>
      <c r="AP1161">
        <v>2000</v>
      </c>
      <c r="AQ1161">
        <v>2001</v>
      </c>
      <c r="AR1161">
        <v>2002</v>
      </c>
      <c r="AS1161">
        <v>2003</v>
      </c>
      <c r="AT1161">
        <v>2004</v>
      </c>
      <c r="AU1161">
        <v>2005</v>
      </c>
      <c r="AV1161">
        <v>2006</v>
      </c>
      <c r="AW1161">
        <v>2007</v>
      </c>
      <c r="AX1161">
        <v>2008</v>
      </c>
      <c r="AY1161">
        <v>2009</v>
      </c>
      <c r="AZ1161">
        <v>2010</v>
      </c>
      <c r="BA1161">
        <v>2011</v>
      </c>
      <c r="BB1161">
        <v>2012</v>
      </c>
      <c r="BC1161">
        <v>2013</v>
      </c>
      <c r="BD1161">
        <v>2014</v>
      </c>
      <c r="BE1161">
        <v>2015</v>
      </c>
      <c r="BF1161">
        <v>2016</v>
      </c>
      <c r="BG1161">
        <v>2017</v>
      </c>
      <c r="BH1161">
        <v>2018</v>
      </c>
      <c r="BI1161">
        <v>2019</v>
      </c>
      <c r="BJ1161">
        <v>2020</v>
      </c>
      <c r="BK1161">
        <v>2021</v>
      </c>
      <c r="BL1161">
        <v>2022</v>
      </c>
      <c r="BM1161">
        <v>2023</v>
      </c>
      <c r="BN1161">
        <v>2024</v>
      </c>
    </row>
    <row r="1162" spans="1:66" ht="15" customHeight="1" x14ac:dyDescent="0.25">
      <c r="A1162" t="s">
        <v>1253</v>
      </c>
      <c r="C1162" s="65"/>
      <c r="D1162" t="s">
        <v>21</v>
      </c>
      <c r="E1162" s="45" t="s">
        <v>1084</v>
      </c>
      <c r="F1162" s="7" t="s">
        <v>1303</v>
      </c>
      <c r="G1162" s="45" t="s">
        <v>733</v>
      </c>
      <c r="H1162" s="45" t="s">
        <v>1533</v>
      </c>
      <c r="I1162">
        <f t="shared" si="118"/>
        <v>1980</v>
      </c>
      <c r="J1162">
        <f t="shared" si="119"/>
        <v>2024</v>
      </c>
      <c r="K1162" s="2" t="str">
        <f t="shared" si="120"/>
        <v>-</v>
      </c>
      <c r="V1162">
        <v>1980</v>
      </c>
      <c r="W1162">
        <v>1981</v>
      </c>
      <c r="X1162">
        <v>1982</v>
      </c>
      <c r="Y1162">
        <v>1983</v>
      </c>
      <c r="Z1162">
        <v>1984</v>
      </c>
      <c r="AA1162">
        <v>1985</v>
      </c>
      <c r="AB1162">
        <v>1986</v>
      </c>
      <c r="AC1162">
        <v>1987</v>
      </c>
      <c r="AD1162">
        <v>1988</v>
      </c>
      <c r="AE1162">
        <v>1989</v>
      </c>
      <c r="AF1162">
        <v>1990</v>
      </c>
      <c r="AG1162">
        <v>1991</v>
      </c>
      <c r="AH1162">
        <v>1992</v>
      </c>
      <c r="AI1162">
        <v>1993</v>
      </c>
      <c r="AJ1162">
        <v>1994</v>
      </c>
      <c r="AK1162">
        <v>1995</v>
      </c>
      <c r="AL1162">
        <v>1996</v>
      </c>
      <c r="AM1162">
        <v>1997</v>
      </c>
      <c r="AN1162">
        <v>1998</v>
      </c>
      <c r="AO1162">
        <v>1999</v>
      </c>
      <c r="AP1162">
        <v>2000</v>
      </c>
      <c r="AQ1162">
        <v>2001</v>
      </c>
      <c r="AR1162">
        <v>2002</v>
      </c>
      <c r="AS1162">
        <v>2003</v>
      </c>
      <c r="AT1162">
        <v>2004</v>
      </c>
      <c r="AU1162">
        <v>2005</v>
      </c>
      <c r="AV1162">
        <v>2006</v>
      </c>
      <c r="AW1162">
        <v>2007</v>
      </c>
      <c r="AX1162">
        <v>2008</v>
      </c>
      <c r="AY1162">
        <v>2009</v>
      </c>
      <c r="AZ1162">
        <v>2010</v>
      </c>
      <c r="BA1162">
        <v>2011</v>
      </c>
      <c r="BB1162">
        <v>2012</v>
      </c>
      <c r="BC1162">
        <v>2013</v>
      </c>
      <c r="BD1162">
        <v>2014</v>
      </c>
      <c r="BE1162">
        <v>2015</v>
      </c>
      <c r="BF1162">
        <v>2016</v>
      </c>
      <c r="BG1162">
        <v>2017</v>
      </c>
      <c r="BH1162">
        <v>2018</v>
      </c>
      <c r="BI1162">
        <v>2019</v>
      </c>
      <c r="BJ1162">
        <v>2020</v>
      </c>
      <c r="BK1162">
        <v>2021</v>
      </c>
      <c r="BL1162">
        <v>2022</v>
      </c>
      <c r="BM1162">
        <v>2023</v>
      </c>
      <c r="BN1162">
        <v>2024</v>
      </c>
    </row>
    <row r="1163" spans="1:66" ht="15" customHeight="1" x14ac:dyDescent="0.25">
      <c r="C1163" s="63"/>
      <c r="E1163" s="45"/>
      <c r="G1163" s="45"/>
      <c r="H1163" s="45"/>
    </row>
    <row r="1164" spans="1:66" ht="15" customHeight="1" x14ac:dyDescent="0.25">
      <c r="A1164" t="s">
        <v>1254</v>
      </c>
      <c r="B1164" s="1" t="str">
        <f>A1164&amp;MIN(I1164:I1178)&amp;"(-"&amp;MAX(J1164:J1178)&amp;")"</f>
        <v>KRKO1980(-2024)</v>
      </c>
      <c r="C1164" s="65"/>
      <c r="D1164" t="s">
        <v>763</v>
      </c>
      <c r="E1164" s="45" t="s">
        <v>764</v>
      </c>
      <c r="G1164" s="45"/>
      <c r="H1164" s="45"/>
      <c r="I1164">
        <f t="shared" si="116"/>
        <v>2013</v>
      </c>
      <c r="J1164">
        <f t="shared" ref="J1164:J1240" si="121">MAX(L1164:BT1164)</f>
        <v>2024</v>
      </c>
      <c r="K1164" s="2" t="str">
        <f t="shared" si="117"/>
        <v>-</v>
      </c>
      <c r="BC1164">
        <v>2013</v>
      </c>
      <c r="BD1164">
        <v>2014</v>
      </c>
      <c r="BE1164">
        <v>2015</v>
      </c>
      <c r="BF1164">
        <v>2016</v>
      </c>
      <c r="BG1164">
        <v>2017</v>
      </c>
      <c r="BH1164">
        <v>2018</v>
      </c>
      <c r="BI1164">
        <v>2019</v>
      </c>
      <c r="BJ1164">
        <v>2020</v>
      </c>
      <c r="BK1164">
        <v>2021</v>
      </c>
      <c r="BL1164">
        <v>2022</v>
      </c>
      <c r="BM1164">
        <v>2023</v>
      </c>
      <c r="BN1164">
        <v>2024</v>
      </c>
    </row>
    <row r="1165" spans="1:66" ht="15" customHeight="1" x14ac:dyDescent="0.25">
      <c r="A1165" t="s">
        <v>1254</v>
      </c>
      <c r="C1165" s="65"/>
      <c r="D1165" t="s">
        <v>765</v>
      </c>
      <c r="E1165" s="45" t="s">
        <v>766</v>
      </c>
      <c r="G1165" s="45"/>
      <c r="H1165" s="45"/>
      <c r="I1165">
        <f t="shared" si="116"/>
        <v>2013</v>
      </c>
      <c r="J1165">
        <f t="shared" si="121"/>
        <v>2024</v>
      </c>
      <c r="K1165" s="2" t="str">
        <f t="shared" si="117"/>
        <v>-</v>
      </c>
      <c r="BC1165">
        <v>2013</v>
      </c>
      <c r="BD1165">
        <v>2014</v>
      </c>
      <c r="BE1165">
        <v>2015</v>
      </c>
      <c r="BF1165">
        <v>2016</v>
      </c>
      <c r="BG1165">
        <v>2017</v>
      </c>
      <c r="BH1165">
        <v>2018</v>
      </c>
      <c r="BI1165">
        <v>2019</v>
      </c>
      <c r="BJ1165">
        <v>2020</v>
      </c>
      <c r="BK1165">
        <v>2021</v>
      </c>
      <c r="BL1165">
        <v>2022</v>
      </c>
      <c r="BM1165">
        <v>2023</v>
      </c>
      <c r="BN1165">
        <v>2024</v>
      </c>
    </row>
    <row r="1166" spans="1:66" ht="15" customHeight="1" x14ac:dyDescent="0.25">
      <c r="A1166" t="s">
        <v>1254</v>
      </c>
      <c r="C1166" s="65"/>
      <c r="D1166" t="s">
        <v>475</v>
      </c>
      <c r="E1166" s="45" t="s">
        <v>476</v>
      </c>
      <c r="G1166" s="45" t="s">
        <v>1839</v>
      </c>
      <c r="H1166" s="45" t="s">
        <v>1849</v>
      </c>
      <c r="I1166">
        <f t="shared" si="116"/>
        <v>1980</v>
      </c>
      <c r="J1166">
        <f t="shared" si="121"/>
        <v>2024</v>
      </c>
      <c r="K1166" s="2" t="str">
        <f t="shared" si="117"/>
        <v>-</v>
      </c>
      <c r="V1166">
        <v>1980</v>
      </c>
      <c r="W1166">
        <v>1981</v>
      </c>
      <c r="X1166">
        <v>1982</v>
      </c>
      <c r="Y1166">
        <v>1983</v>
      </c>
      <c r="Z1166">
        <v>1984</v>
      </c>
      <c r="AA1166">
        <v>1985</v>
      </c>
      <c r="AB1166">
        <v>1986</v>
      </c>
      <c r="AC1166">
        <v>1987</v>
      </c>
      <c r="AD1166">
        <v>1988</v>
      </c>
      <c r="AE1166">
        <v>1989</v>
      </c>
      <c r="AF1166">
        <v>1990</v>
      </c>
      <c r="AG1166">
        <v>1991</v>
      </c>
      <c r="AH1166">
        <v>1992</v>
      </c>
      <c r="AI1166">
        <v>1993</v>
      </c>
      <c r="AJ1166">
        <v>1994</v>
      </c>
      <c r="AK1166">
        <v>1995</v>
      </c>
      <c r="AL1166">
        <v>1996</v>
      </c>
      <c r="AM1166">
        <v>1997</v>
      </c>
      <c r="AN1166">
        <v>1998</v>
      </c>
      <c r="AO1166">
        <v>1999</v>
      </c>
      <c r="AP1166">
        <v>2000</v>
      </c>
      <c r="AQ1166">
        <v>2001</v>
      </c>
      <c r="AR1166">
        <v>2002</v>
      </c>
      <c r="AS1166">
        <v>2003</v>
      </c>
      <c r="AT1166">
        <v>2004</v>
      </c>
      <c r="AU1166">
        <v>2005</v>
      </c>
      <c r="AV1166">
        <v>2006</v>
      </c>
      <c r="AW1166">
        <v>2007</v>
      </c>
      <c r="AX1166">
        <v>2008</v>
      </c>
      <c r="AY1166">
        <v>2009</v>
      </c>
      <c r="AZ1166">
        <v>2010</v>
      </c>
      <c r="BA1166">
        <v>2011</v>
      </c>
      <c r="BB1166">
        <v>2012</v>
      </c>
      <c r="BC1166">
        <v>2013</v>
      </c>
      <c r="BD1166">
        <v>2014</v>
      </c>
      <c r="BE1166">
        <v>2015</v>
      </c>
      <c r="BF1166">
        <v>2016</v>
      </c>
      <c r="BG1166">
        <v>2017</v>
      </c>
      <c r="BH1166">
        <v>2018</v>
      </c>
      <c r="BI1166">
        <v>2019</v>
      </c>
      <c r="BJ1166">
        <v>2020</v>
      </c>
      <c r="BK1166">
        <v>2021</v>
      </c>
      <c r="BL1166">
        <v>2022</v>
      </c>
      <c r="BM1166">
        <v>2023</v>
      </c>
      <c r="BN1166">
        <v>2024</v>
      </c>
    </row>
    <row r="1167" spans="1:66" ht="14.25" customHeight="1" x14ac:dyDescent="0.25">
      <c r="A1167" t="s">
        <v>1254</v>
      </c>
      <c r="C1167" s="65"/>
      <c r="D1167" t="s">
        <v>494</v>
      </c>
      <c r="E1167" s="45" t="s">
        <v>495</v>
      </c>
      <c r="G1167" s="45"/>
      <c r="H1167" s="45"/>
      <c r="I1167">
        <f t="shared" si="116"/>
        <v>1980</v>
      </c>
      <c r="J1167">
        <f t="shared" si="121"/>
        <v>2024</v>
      </c>
      <c r="K1167" s="2" t="str">
        <f t="shared" si="117"/>
        <v>Yes</v>
      </c>
      <c r="V1167">
        <v>1980</v>
      </c>
      <c r="W1167">
        <v>1981</v>
      </c>
      <c r="X1167">
        <v>1982</v>
      </c>
      <c r="Y1167">
        <v>1983</v>
      </c>
      <c r="Z1167">
        <v>1984</v>
      </c>
      <c r="AA1167">
        <v>1985</v>
      </c>
      <c r="AB1167">
        <v>1986</v>
      </c>
      <c r="AC1167">
        <v>1987</v>
      </c>
      <c r="AD1167">
        <v>1988</v>
      </c>
      <c r="AE1167">
        <v>1989</v>
      </c>
      <c r="AF1167">
        <v>1990</v>
      </c>
      <c r="AG1167">
        <v>1991</v>
      </c>
      <c r="AH1167">
        <v>1992</v>
      </c>
      <c r="AI1167">
        <v>1993</v>
      </c>
      <c r="AJ1167">
        <v>1994</v>
      </c>
      <c r="AK1167">
        <v>1995</v>
      </c>
      <c r="AL1167">
        <v>1996</v>
      </c>
      <c r="AM1167">
        <v>1997</v>
      </c>
      <c r="AN1167">
        <v>1998</v>
      </c>
      <c r="AO1167">
        <v>1999</v>
      </c>
      <c r="AP1167">
        <v>2000</v>
      </c>
      <c r="AQ1167">
        <v>2001</v>
      </c>
      <c r="AR1167">
        <v>2002</v>
      </c>
      <c r="AS1167">
        <v>2003</v>
      </c>
      <c r="AT1167">
        <v>2004</v>
      </c>
      <c r="AU1167">
        <v>2005</v>
      </c>
      <c r="AV1167">
        <v>2006</v>
      </c>
      <c r="AW1167">
        <v>2007</v>
      </c>
      <c r="AX1167">
        <v>2008</v>
      </c>
      <c r="AY1167">
        <v>2009</v>
      </c>
      <c r="AZ1167">
        <v>2010</v>
      </c>
      <c r="BA1167">
        <v>2011</v>
      </c>
      <c r="BB1167">
        <v>2012</v>
      </c>
      <c r="BC1167">
        <v>2013</v>
      </c>
      <c r="BF1167">
        <v>2016</v>
      </c>
      <c r="BG1167">
        <v>2017</v>
      </c>
      <c r="BH1167">
        <v>2018</v>
      </c>
      <c r="BI1167">
        <v>2019</v>
      </c>
      <c r="BJ1167">
        <v>2020</v>
      </c>
      <c r="BK1167">
        <v>2021</v>
      </c>
      <c r="BL1167">
        <v>2022</v>
      </c>
      <c r="BM1167">
        <v>2023</v>
      </c>
      <c r="BN1167">
        <v>2024</v>
      </c>
    </row>
    <row r="1168" spans="1:66" ht="15" customHeight="1" x14ac:dyDescent="0.25">
      <c r="A1168" t="s">
        <v>1254</v>
      </c>
      <c r="C1168" s="65"/>
      <c r="D1168" t="s">
        <v>496</v>
      </c>
      <c r="E1168" s="45" t="s">
        <v>497</v>
      </c>
      <c r="G1168" s="45"/>
      <c r="H1168" s="45"/>
      <c r="I1168">
        <f t="shared" si="116"/>
        <v>1980</v>
      </c>
      <c r="J1168">
        <f t="shared" si="121"/>
        <v>2004</v>
      </c>
      <c r="K1168" s="2" t="str">
        <f t="shared" si="117"/>
        <v>-</v>
      </c>
      <c r="V1168">
        <v>1980</v>
      </c>
      <c r="W1168">
        <v>1981</v>
      </c>
      <c r="X1168">
        <v>1982</v>
      </c>
      <c r="Y1168">
        <v>1983</v>
      </c>
      <c r="Z1168">
        <v>1984</v>
      </c>
      <c r="AA1168">
        <v>1985</v>
      </c>
      <c r="AB1168">
        <v>1986</v>
      </c>
      <c r="AC1168">
        <v>1987</v>
      </c>
      <c r="AD1168">
        <v>1988</v>
      </c>
      <c r="AE1168">
        <v>1989</v>
      </c>
      <c r="AF1168">
        <v>1990</v>
      </c>
      <c r="AG1168">
        <v>1991</v>
      </c>
      <c r="AH1168">
        <v>1992</v>
      </c>
      <c r="AI1168">
        <v>1993</v>
      </c>
      <c r="AJ1168">
        <v>1994</v>
      </c>
      <c r="AK1168">
        <v>1995</v>
      </c>
      <c r="AL1168">
        <v>1996</v>
      </c>
      <c r="AM1168">
        <v>1997</v>
      </c>
      <c r="AN1168">
        <v>1998</v>
      </c>
      <c r="AO1168">
        <v>1999</v>
      </c>
      <c r="AP1168">
        <v>2000</v>
      </c>
      <c r="AQ1168">
        <v>2001</v>
      </c>
      <c r="AR1168">
        <v>2002</v>
      </c>
      <c r="AS1168">
        <v>2003</v>
      </c>
      <c r="AT1168">
        <v>2004</v>
      </c>
    </row>
    <row r="1169" spans="1:66" ht="15" customHeight="1" x14ac:dyDescent="0.25">
      <c r="A1169" t="s">
        <v>1254</v>
      </c>
      <c r="C1169" s="65"/>
      <c r="D1169" t="s">
        <v>498</v>
      </c>
      <c r="E1169" s="45" t="s">
        <v>499</v>
      </c>
      <c r="G1169" s="45" t="s">
        <v>1827</v>
      </c>
      <c r="H1169" s="45" t="s">
        <v>1858</v>
      </c>
      <c r="I1169">
        <f t="shared" si="116"/>
        <v>1980</v>
      </c>
      <c r="J1169">
        <f t="shared" si="121"/>
        <v>2024</v>
      </c>
      <c r="K1169" s="2" t="str">
        <f t="shared" si="117"/>
        <v>-</v>
      </c>
      <c r="V1169">
        <v>1980</v>
      </c>
      <c r="W1169">
        <v>1981</v>
      </c>
      <c r="X1169">
        <v>1982</v>
      </c>
      <c r="Y1169">
        <v>1983</v>
      </c>
      <c r="Z1169">
        <v>1984</v>
      </c>
      <c r="AA1169">
        <v>1985</v>
      </c>
      <c r="AB1169">
        <v>1986</v>
      </c>
      <c r="AC1169">
        <v>1987</v>
      </c>
      <c r="AD1169">
        <v>1988</v>
      </c>
      <c r="AE1169">
        <v>1989</v>
      </c>
      <c r="AF1169">
        <v>1990</v>
      </c>
      <c r="AG1169">
        <v>1991</v>
      </c>
      <c r="AH1169">
        <v>1992</v>
      </c>
      <c r="AI1169">
        <v>1993</v>
      </c>
      <c r="AJ1169">
        <v>1994</v>
      </c>
      <c r="AK1169">
        <v>1995</v>
      </c>
      <c r="AL1169">
        <v>1996</v>
      </c>
      <c r="AM1169">
        <v>1997</v>
      </c>
      <c r="AN1169">
        <v>1998</v>
      </c>
      <c r="AO1169">
        <v>1999</v>
      </c>
      <c r="AP1169">
        <v>2000</v>
      </c>
      <c r="AQ1169">
        <v>2001</v>
      </c>
      <c r="AR1169">
        <v>2002</v>
      </c>
      <c r="AS1169">
        <v>2003</v>
      </c>
      <c r="AT1169">
        <v>2004</v>
      </c>
      <c r="AU1169">
        <v>2005</v>
      </c>
      <c r="AV1169">
        <v>2006</v>
      </c>
      <c r="AW1169">
        <v>2007</v>
      </c>
      <c r="AX1169">
        <v>2008</v>
      </c>
      <c r="AY1169">
        <v>2009</v>
      </c>
      <c r="AZ1169">
        <v>2010</v>
      </c>
      <c r="BA1169">
        <v>2011</v>
      </c>
      <c r="BB1169">
        <v>2012</v>
      </c>
      <c r="BC1169">
        <v>2013</v>
      </c>
      <c r="BD1169">
        <v>2014</v>
      </c>
      <c r="BE1169">
        <v>2015</v>
      </c>
      <c r="BF1169">
        <v>2016</v>
      </c>
      <c r="BG1169">
        <v>2017</v>
      </c>
      <c r="BH1169">
        <v>2018</v>
      </c>
      <c r="BI1169">
        <v>2019</v>
      </c>
      <c r="BJ1169">
        <v>2020</v>
      </c>
      <c r="BK1169">
        <v>2021</v>
      </c>
      <c r="BL1169">
        <v>2022</v>
      </c>
      <c r="BM1169">
        <v>2023</v>
      </c>
      <c r="BN1169">
        <v>2024</v>
      </c>
    </row>
    <row r="1170" spans="1:66" ht="15" customHeight="1" x14ac:dyDescent="0.25">
      <c r="A1170" t="s">
        <v>1254</v>
      </c>
      <c r="C1170" s="65"/>
      <c r="D1170" t="s">
        <v>500</v>
      </c>
      <c r="E1170" s="45" t="s">
        <v>501</v>
      </c>
      <c r="G1170" s="45"/>
      <c r="H1170" s="45"/>
      <c r="I1170">
        <f t="shared" si="116"/>
        <v>2005</v>
      </c>
      <c r="J1170">
        <f t="shared" si="121"/>
        <v>2024</v>
      </c>
      <c r="K1170" s="2" t="str">
        <f t="shared" si="117"/>
        <v>Yes</v>
      </c>
      <c r="AU1170">
        <v>2005</v>
      </c>
      <c r="AV1170">
        <v>2006</v>
      </c>
      <c r="AW1170">
        <v>2007</v>
      </c>
      <c r="AX1170">
        <v>2008</v>
      </c>
      <c r="AY1170">
        <v>2009</v>
      </c>
      <c r="AZ1170">
        <v>2010</v>
      </c>
      <c r="BA1170">
        <v>2011</v>
      </c>
      <c r="BB1170">
        <v>2012</v>
      </c>
      <c r="BC1170">
        <v>2013</v>
      </c>
      <c r="BF1170">
        <v>2016</v>
      </c>
      <c r="BG1170">
        <v>2017</v>
      </c>
      <c r="BH1170">
        <v>2018</v>
      </c>
      <c r="BI1170">
        <v>2019</v>
      </c>
      <c r="BJ1170">
        <v>2020</v>
      </c>
      <c r="BK1170">
        <v>2021</v>
      </c>
      <c r="BL1170">
        <v>2022</v>
      </c>
      <c r="BM1170">
        <v>2023</v>
      </c>
      <c r="BN1170">
        <v>2024</v>
      </c>
    </row>
    <row r="1171" spans="1:66" ht="15" customHeight="1" x14ac:dyDescent="0.25">
      <c r="A1171" t="s">
        <v>1254</v>
      </c>
      <c r="C1171" s="65"/>
      <c r="D1171" t="s">
        <v>502</v>
      </c>
      <c r="E1171" s="45" t="s">
        <v>469</v>
      </c>
      <c r="G1171" s="45" t="s">
        <v>469</v>
      </c>
      <c r="H1171" s="45" t="s">
        <v>1832</v>
      </c>
      <c r="I1171">
        <f t="shared" si="116"/>
        <v>1980</v>
      </c>
      <c r="J1171">
        <f t="shared" si="121"/>
        <v>2024</v>
      </c>
      <c r="K1171" s="2" t="str">
        <f t="shared" si="117"/>
        <v>-</v>
      </c>
      <c r="V1171">
        <v>1980</v>
      </c>
      <c r="W1171">
        <v>1981</v>
      </c>
      <c r="X1171">
        <v>1982</v>
      </c>
      <c r="Y1171">
        <v>1983</v>
      </c>
      <c r="Z1171">
        <v>1984</v>
      </c>
      <c r="AA1171">
        <v>1985</v>
      </c>
      <c r="AB1171">
        <v>1986</v>
      </c>
      <c r="AC1171">
        <v>1987</v>
      </c>
      <c r="AD1171">
        <v>1988</v>
      </c>
      <c r="AE1171">
        <v>1989</v>
      </c>
      <c r="AF1171">
        <v>1990</v>
      </c>
      <c r="AG1171">
        <v>1991</v>
      </c>
      <c r="AH1171">
        <v>1992</v>
      </c>
      <c r="AI1171">
        <v>1993</v>
      </c>
      <c r="AJ1171">
        <v>1994</v>
      </c>
      <c r="AK1171">
        <v>1995</v>
      </c>
      <c r="AL1171">
        <v>1996</v>
      </c>
      <c r="AM1171">
        <v>1997</v>
      </c>
      <c r="AN1171">
        <v>1998</v>
      </c>
      <c r="AO1171">
        <v>1999</v>
      </c>
      <c r="AP1171">
        <v>2000</v>
      </c>
      <c r="AQ1171">
        <v>2001</v>
      </c>
      <c r="AR1171">
        <v>2002</v>
      </c>
      <c r="AS1171">
        <v>2003</v>
      </c>
      <c r="AT1171">
        <v>2004</v>
      </c>
      <c r="AU1171">
        <v>2005</v>
      </c>
      <c r="AV1171">
        <v>2006</v>
      </c>
      <c r="AW1171">
        <v>2007</v>
      </c>
      <c r="AX1171">
        <v>2008</v>
      </c>
      <c r="AY1171">
        <v>2009</v>
      </c>
      <c r="AZ1171">
        <v>2010</v>
      </c>
      <c r="BA1171">
        <v>2011</v>
      </c>
      <c r="BB1171">
        <v>2012</v>
      </c>
      <c r="BC1171">
        <v>2013</v>
      </c>
      <c r="BD1171">
        <v>2014</v>
      </c>
      <c r="BE1171">
        <v>2015</v>
      </c>
      <c r="BF1171">
        <v>2016</v>
      </c>
      <c r="BG1171">
        <v>2017</v>
      </c>
      <c r="BH1171">
        <v>2018</v>
      </c>
      <c r="BI1171">
        <v>2019</v>
      </c>
      <c r="BJ1171">
        <v>2020</v>
      </c>
      <c r="BK1171">
        <v>2021</v>
      </c>
      <c r="BL1171">
        <v>2022</v>
      </c>
      <c r="BM1171">
        <v>2023</v>
      </c>
      <c r="BN1171">
        <v>2024</v>
      </c>
    </row>
    <row r="1172" spans="1:66" ht="15" customHeight="1" x14ac:dyDescent="0.25">
      <c r="A1172" t="s">
        <v>1254</v>
      </c>
      <c r="C1172" s="65"/>
      <c r="D1172" t="s">
        <v>2953</v>
      </c>
      <c r="E1172" s="45" t="s">
        <v>2899</v>
      </c>
      <c r="G1172" s="45" t="s">
        <v>2899</v>
      </c>
      <c r="H1172" s="45" t="s">
        <v>2900</v>
      </c>
      <c r="I1172">
        <f t="shared" si="116"/>
        <v>2020</v>
      </c>
      <c r="J1172">
        <f t="shared" si="121"/>
        <v>2024</v>
      </c>
      <c r="K1172" s="2" t="str">
        <f t="shared" si="117"/>
        <v>-</v>
      </c>
      <c r="BJ1172">
        <v>2020</v>
      </c>
      <c r="BK1172">
        <v>2021</v>
      </c>
      <c r="BL1172">
        <v>2022</v>
      </c>
      <c r="BM1172">
        <v>2023</v>
      </c>
      <c r="BN1172">
        <v>2024</v>
      </c>
    </row>
    <row r="1173" spans="1:66" ht="15" customHeight="1" x14ac:dyDescent="0.25">
      <c r="A1173" t="s">
        <v>1254</v>
      </c>
      <c r="C1173" s="65"/>
      <c r="D1173" t="s">
        <v>503</v>
      </c>
      <c r="E1173" s="45" t="s">
        <v>504</v>
      </c>
      <c r="G1173" s="45" t="s">
        <v>1833</v>
      </c>
      <c r="H1173" s="45" t="s">
        <v>1834</v>
      </c>
      <c r="I1173">
        <f t="shared" si="116"/>
        <v>1981</v>
      </c>
      <c r="J1173">
        <f t="shared" si="121"/>
        <v>2024</v>
      </c>
      <c r="K1173" s="2" t="str">
        <f t="shared" si="117"/>
        <v>-</v>
      </c>
      <c r="W1173">
        <v>1981</v>
      </c>
      <c r="X1173">
        <v>1982</v>
      </c>
      <c r="Y1173">
        <v>1983</v>
      </c>
      <c r="Z1173">
        <v>1984</v>
      </c>
      <c r="AA1173">
        <v>1985</v>
      </c>
      <c r="AB1173">
        <v>1986</v>
      </c>
      <c r="AC1173">
        <v>1987</v>
      </c>
      <c r="AD1173">
        <v>1988</v>
      </c>
      <c r="AE1173">
        <v>1989</v>
      </c>
      <c r="AF1173">
        <v>1990</v>
      </c>
      <c r="AG1173">
        <v>1991</v>
      </c>
      <c r="AH1173">
        <v>1992</v>
      </c>
      <c r="AI1173">
        <v>1993</v>
      </c>
      <c r="AJ1173">
        <v>1994</v>
      </c>
      <c r="AK1173">
        <v>1995</v>
      </c>
      <c r="AL1173">
        <v>1996</v>
      </c>
      <c r="AM1173">
        <v>1997</v>
      </c>
      <c r="AN1173">
        <v>1998</v>
      </c>
      <c r="AO1173">
        <v>1999</v>
      </c>
      <c r="AP1173">
        <v>2000</v>
      </c>
      <c r="AQ1173">
        <v>2001</v>
      </c>
      <c r="AR1173">
        <v>2002</v>
      </c>
      <c r="AS1173">
        <v>2003</v>
      </c>
      <c r="AT1173">
        <v>2004</v>
      </c>
      <c r="AU1173">
        <v>2005</v>
      </c>
      <c r="AV1173">
        <v>2006</v>
      </c>
      <c r="AW1173">
        <v>2007</v>
      </c>
      <c r="AX1173">
        <v>2008</v>
      </c>
      <c r="AY1173">
        <v>2009</v>
      </c>
      <c r="AZ1173">
        <v>2010</v>
      </c>
      <c r="BA1173">
        <v>2011</v>
      </c>
      <c r="BB1173">
        <v>2012</v>
      </c>
      <c r="BC1173">
        <v>2013</v>
      </c>
      <c r="BD1173">
        <v>2014</v>
      </c>
      <c r="BE1173">
        <v>2015</v>
      </c>
      <c r="BF1173">
        <v>2016</v>
      </c>
      <c r="BG1173">
        <v>2017</v>
      </c>
      <c r="BH1173">
        <v>2018</v>
      </c>
      <c r="BI1173">
        <v>2019</v>
      </c>
      <c r="BJ1173">
        <v>2020</v>
      </c>
      <c r="BK1173">
        <v>2021</v>
      </c>
      <c r="BL1173">
        <v>2022</v>
      </c>
      <c r="BM1173">
        <v>2023</v>
      </c>
      <c r="BN1173">
        <v>2024</v>
      </c>
    </row>
    <row r="1174" spans="1:66" ht="15" customHeight="1" x14ac:dyDescent="0.25">
      <c r="A1174" t="s">
        <v>1254</v>
      </c>
      <c r="C1174" s="65"/>
      <c r="D1174" t="s">
        <v>875</v>
      </c>
      <c r="E1174" s="45" t="s">
        <v>184</v>
      </c>
      <c r="G1174" s="45"/>
      <c r="H1174" s="45"/>
      <c r="I1174">
        <f t="shared" si="116"/>
        <v>2013</v>
      </c>
      <c r="J1174">
        <f t="shared" si="121"/>
        <v>2024</v>
      </c>
      <c r="K1174" s="2" t="str">
        <f t="shared" si="117"/>
        <v>Yes</v>
      </c>
      <c r="BC1174">
        <v>2013</v>
      </c>
      <c r="BF1174">
        <v>2016</v>
      </c>
      <c r="BG1174">
        <v>2017</v>
      </c>
      <c r="BH1174">
        <v>2018</v>
      </c>
      <c r="BI1174">
        <v>2019</v>
      </c>
      <c r="BJ1174">
        <v>2020</v>
      </c>
      <c r="BK1174">
        <v>2021</v>
      </c>
      <c r="BL1174">
        <v>2022</v>
      </c>
      <c r="BM1174">
        <v>2023</v>
      </c>
      <c r="BN1174">
        <v>2024</v>
      </c>
    </row>
    <row r="1175" spans="1:66" ht="15" customHeight="1" x14ac:dyDescent="0.25">
      <c r="A1175" t="s">
        <v>1254</v>
      </c>
      <c r="C1175" s="65"/>
      <c r="D1175" t="s">
        <v>505</v>
      </c>
      <c r="E1175" s="45" t="s">
        <v>506</v>
      </c>
      <c r="G1175" s="45" t="s">
        <v>1839</v>
      </c>
      <c r="H1175" s="45" t="s">
        <v>1849</v>
      </c>
      <c r="I1175">
        <f t="shared" si="116"/>
        <v>1980</v>
      </c>
      <c r="J1175">
        <f t="shared" si="121"/>
        <v>2024</v>
      </c>
      <c r="K1175" s="2" t="str">
        <f t="shared" si="117"/>
        <v>-</v>
      </c>
      <c r="V1175">
        <v>1980</v>
      </c>
      <c r="W1175">
        <v>1981</v>
      </c>
      <c r="X1175">
        <v>1982</v>
      </c>
      <c r="Y1175">
        <v>1983</v>
      </c>
      <c r="Z1175">
        <v>1984</v>
      </c>
      <c r="AA1175">
        <v>1985</v>
      </c>
      <c r="AB1175">
        <v>1986</v>
      </c>
      <c r="AC1175">
        <v>1987</v>
      </c>
      <c r="AD1175">
        <v>1988</v>
      </c>
      <c r="AE1175">
        <v>1989</v>
      </c>
      <c r="AF1175">
        <v>1990</v>
      </c>
      <c r="AG1175">
        <v>1991</v>
      </c>
      <c r="AH1175">
        <v>1992</v>
      </c>
      <c r="AI1175">
        <v>1993</v>
      </c>
      <c r="AJ1175">
        <v>1994</v>
      </c>
      <c r="AK1175">
        <v>1995</v>
      </c>
      <c r="AL1175">
        <v>1996</v>
      </c>
      <c r="AM1175">
        <v>1997</v>
      </c>
      <c r="AN1175">
        <v>1998</v>
      </c>
      <c r="AO1175">
        <v>1999</v>
      </c>
      <c r="AP1175">
        <v>2000</v>
      </c>
      <c r="AQ1175">
        <v>2001</v>
      </c>
      <c r="AR1175">
        <v>2002</v>
      </c>
      <c r="AS1175">
        <v>2003</v>
      </c>
      <c r="AT1175">
        <v>2004</v>
      </c>
      <c r="AU1175">
        <v>2005</v>
      </c>
      <c r="AV1175">
        <v>2006</v>
      </c>
      <c r="AW1175">
        <v>2007</v>
      </c>
      <c r="AX1175">
        <v>2008</v>
      </c>
      <c r="AY1175">
        <v>2009</v>
      </c>
      <c r="AZ1175">
        <v>2010</v>
      </c>
      <c r="BA1175">
        <v>2011</v>
      </c>
      <c r="BB1175">
        <v>2012</v>
      </c>
      <c r="BC1175">
        <v>2013</v>
      </c>
      <c r="BD1175">
        <v>2014</v>
      </c>
      <c r="BE1175">
        <v>2015</v>
      </c>
      <c r="BF1175">
        <v>2016</v>
      </c>
      <c r="BG1175">
        <v>2017</v>
      </c>
      <c r="BH1175">
        <v>2018</v>
      </c>
      <c r="BI1175">
        <v>2019</v>
      </c>
      <c r="BJ1175">
        <v>2020</v>
      </c>
      <c r="BK1175">
        <v>2021</v>
      </c>
      <c r="BL1175">
        <v>2022</v>
      </c>
      <c r="BM1175">
        <v>2023</v>
      </c>
      <c r="BN1175">
        <v>2024</v>
      </c>
    </row>
    <row r="1176" spans="1:66" ht="15" customHeight="1" x14ac:dyDescent="0.25">
      <c r="A1176" t="s">
        <v>1254</v>
      </c>
      <c r="C1176" s="65"/>
      <c r="D1176" t="s">
        <v>507</v>
      </c>
      <c r="E1176" s="45" t="s">
        <v>508</v>
      </c>
      <c r="G1176" s="45"/>
      <c r="H1176" s="45"/>
      <c r="I1176">
        <f t="shared" si="116"/>
        <v>1995</v>
      </c>
      <c r="J1176">
        <f t="shared" si="121"/>
        <v>2024</v>
      </c>
      <c r="K1176" s="2" t="str">
        <f t="shared" si="117"/>
        <v>Yes</v>
      </c>
      <c r="AK1176">
        <v>1995</v>
      </c>
      <c r="AL1176">
        <v>1996</v>
      </c>
      <c r="AM1176">
        <v>1997</v>
      </c>
      <c r="AN1176">
        <v>1998</v>
      </c>
      <c r="AO1176">
        <v>1999</v>
      </c>
      <c r="AP1176">
        <v>2000</v>
      </c>
      <c r="AQ1176">
        <v>2001</v>
      </c>
      <c r="AR1176">
        <v>2002</v>
      </c>
      <c r="AS1176">
        <v>2003</v>
      </c>
      <c r="AT1176">
        <v>2004</v>
      </c>
      <c r="AU1176">
        <v>2005</v>
      </c>
      <c r="AV1176">
        <v>2006</v>
      </c>
      <c r="AW1176">
        <v>2007</v>
      </c>
      <c r="AX1176">
        <v>2008</v>
      </c>
      <c r="AY1176">
        <v>2009</v>
      </c>
      <c r="AZ1176">
        <v>2010</v>
      </c>
      <c r="BA1176">
        <v>2011</v>
      </c>
      <c r="BB1176">
        <v>2012</v>
      </c>
      <c r="BC1176">
        <v>2013</v>
      </c>
      <c r="BF1176">
        <v>2016</v>
      </c>
      <c r="BG1176">
        <v>2017</v>
      </c>
      <c r="BH1176">
        <v>2018</v>
      </c>
      <c r="BI1176">
        <v>2019</v>
      </c>
      <c r="BJ1176">
        <v>2020</v>
      </c>
      <c r="BK1176">
        <v>2021</v>
      </c>
      <c r="BL1176">
        <v>2022</v>
      </c>
      <c r="BM1176">
        <v>2023</v>
      </c>
      <c r="BN1176">
        <v>2024</v>
      </c>
    </row>
    <row r="1177" spans="1:66" ht="15" customHeight="1" x14ac:dyDescent="0.25">
      <c r="A1177" t="s">
        <v>1254</v>
      </c>
      <c r="C1177" s="65"/>
      <c r="D1177" t="s">
        <v>21</v>
      </c>
      <c r="E1177" s="45" t="s">
        <v>12</v>
      </c>
      <c r="F1177" s="7" t="s">
        <v>1303</v>
      </c>
      <c r="G1177" s="45" t="s">
        <v>733</v>
      </c>
      <c r="H1177" s="45" t="s">
        <v>1533</v>
      </c>
      <c r="I1177">
        <f t="shared" si="116"/>
        <v>1980</v>
      </c>
      <c r="J1177">
        <f t="shared" si="121"/>
        <v>2024</v>
      </c>
      <c r="K1177" s="2" t="str">
        <f t="shared" si="117"/>
        <v>-</v>
      </c>
      <c r="V1177">
        <v>1980</v>
      </c>
      <c r="W1177">
        <v>1981</v>
      </c>
      <c r="X1177">
        <v>1982</v>
      </c>
      <c r="Y1177">
        <v>1983</v>
      </c>
      <c r="Z1177">
        <v>1984</v>
      </c>
      <c r="AA1177">
        <v>1985</v>
      </c>
      <c r="AB1177">
        <v>1986</v>
      </c>
      <c r="AC1177">
        <v>1987</v>
      </c>
      <c r="AD1177">
        <v>1988</v>
      </c>
      <c r="AE1177">
        <v>1989</v>
      </c>
      <c r="AF1177">
        <v>1990</v>
      </c>
      <c r="AG1177">
        <v>1991</v>
      </c>
      <c r="AH1177">
        <v>1992</v>
      </c>
      <c r="AI1177">
        <v>1993</v>
      </c>
      <c r="AJ1177">
        <v>1994</v>
      </c>
      <c r="AK1177">
        <v>1995</v>
      </c>
      <c r="AL1177">
        <v>1996</v>
      </c>
      <c r="AM1177">
        <v>1997</v>
      </c>
      <c r="AN1177">
        <v>1998</v>
      </c>
      <c r="AO1177">
        <v>1999</v>
      </c>
      <c r="AP1177">
        <v>2000</v>
      </c>
      <c r="AQ1177">
        <v>2001</v>
      </c>
      <c r="AR1177">
        <v>2002</v>
      </c>
      <c r="AS1177">
        <v>2003</v>
      </c>
      <c r="AT1177">
        <v>2004</v>
      </c>
      <c r="AU1177">
        <v>2005</v>
      </c>
      <c r="AV1177">
        <v>2006</v>
      </c>
      <c r="AW1177">
        <v>2007</v>
      </c>
      <c r="AX1177">
        <v>2008</v>
      </c>
      <c r="AY1177">
        <v>2009</v>
      </c>
      <c r="AZ1177">
        <v>2010</v>
      </c>
      <c r="BA1177">
        <v>2011</v>
      </c>
      <c r="BB1177">
        <v>2012</v>
      </c>
      <c r="BC1177">
        <v>2013</v>
      </c>
      <c r="BD1177">
        <v>2014</v>
      </c>
      <c r="BE1177">
        <v>2015</v>
      </c>
      <c r="BF1177">
        <v>2016</v>
      </c>
      <c r="BG1177">
        <v>2017</v>
      </c>
      <c r="BH1177">
        <v>2018</v>
      </c>
      <c r="BI1177">
        <v>2019</v>
      </c>
      <c r="BJ1177">
        <v>2020</v>
      </c>
      <c r="BK1177">
        <v>2021</v>
      </c>
      <c r="BL1177">
        <v>2022</v>
      </c>
      <c r="BM1177">
        <v>2023</v>
      </c>
      <c r="BN1177">
        <v>2024</v>
      </c>
    </row>
    <row r="1178" spans="1:66" ht="15" customHeight="1" x14ac:dyDescent="0.25">
      <c r="A1178" t="s">
        <v>1254</v>
      </c>
      <c r="C1178" s="65"/>
      <c r="D1178" t="s">
        <v>876</v>
      </c>
      <c r="E1178" s="45" t="s">
        <v>877</v>
      </c>
      <c r="G1178" s="45"/>
      <c r="H1178" s="45"/>
      <c r="I1178">
        <f t="shared" si="116"/>
        <v>2013</v>
      </c>
      <c r="J1178">
        <f t="shared" si="121"/>
        <v>2024</v>
      </c>
      <c r="K1178" s="2" t="str">
        <f t="shared" si="117"/>
        <v>Yes</v>
      </c>
      <c r="BC1178">
        <v>2013</v>
      </c>
      <c r="BF1178">
        <v>2016</v>
      </c>
      <c r="BG1178">
        <v>2017</v>
      </c>
      <c r="BH1178">
        <v>2018</v>
      </c>
      <c r="BI1178">
        <v>2019</v>
      </c>
      <c r="BJ1178">
        <v>2020</v>
      </c>
      <c r="BK1178">
        <v>2021</v>
      </c>
      <c r="BL1178">
        <v>2022</v>
      </c>
      <c r="BM1178">
        <v>2023</v>
      </c>
      <c r="BN1178">
        <v>2024</v>
      </c>
    </row>
    <row r="1179" spans="1:66" ht="15" customHeight="1" x14ac:dyDescent="0.25">
      <c r="C1179" s="63"/>
      <c r="E1179" s="45"/>
      <c r="G1179" s="45"/>
      <c r="H1179" s="45"/>
    </row>
    <row r="1180" spans="1:66" ht="15" customHeight="1" x14ac:dyDescent="0.25">
      <c r="A1180" t="s">
        <v>1280</v>
      </c>
      <c r="B1180" s="1" t="str">
        <f>A1180&amp;MIN(I1180:I1210)&amp;"(-"&amp;MAX(J1180:J1210)&amp;")"</f>
        <v>KRMS2005(-2024)</v>
      </c>
      <c r="C1180" s="60"/>
      <c r="D1180" t="s">
        <v>33</v>
      </c>
      <c r="E1180" s="45" t="s">
        <v>752</v>
      </c>
      <c r="F1180" s="7" t="s">
        <v>1303</v>
      </c>
      <c r="G1180" s="45"/>
      <c r="H1180" s="45"/>
      <c r="I1180">
        <f t="shared" si="116"/>
        <v>2005</v>
      </c>
      <c r="J1180">
        <f t="shared" si="121"/>
        <v>2024</v>
      </c>
      <c r="K1180" s="2" t="str">
        <f t="shared" si="117"/>
        <v>-</v>
      </c>
      <c r="AU1180">
        <v>2005</v>
      </c>
      <c r="AV1180">
        <v>2006</v>
      </c>
      <c r="AW1180">
        <v>2007</v>
      </c>
      <c r="AX1180">
        <v>2008</v>
      </c>
      <c r="AY1180">
        <v>2009</v>
      </c>
      <c r="AZ1180">
        <v>2010</v>
      </c>
      <c r="BA1180">
        <v>2011</v>
      </c>
      <c r="BB1180">
        <v>2012</v>
      </c>
      <c r="BC1180">
        <v>2013</v>
      </c>
      <c r="BD1180">
        <v>2014</v>
      </c>
      <c r="BE1180">
        <v>2015</v>
      </c>
      <c r="BF1180">
        <v>2016</v>
      </c>
      <c r="BG1180">
        <v>2017</v>
      </c>
      <c r="BH1180">
        <v>2018</v>
      </c>
      <c r="BI1180">
        <v>2019</v>
      </c>
      <c r="BJ1180">
        <v>2020</v>
      </c>
      <c r="BK1180">
        <v>2021</v>
      </c>
      <c r="BL1180">
        <v>2022</v>
      </c>
      <c r="BM1180">
        <v>2023</v>
      </c>
      <c r="BN1180">
        <v>2024</v>
      </c>
    </row>
    <row r="1181" spans="1:66" ht="15" customHeight="1" x14ac:dyDescent="0.25">
      <c r="A1181" t="s">
        <v>1280</v>
      </c>
      <c r="C1181" s="60"/>
      <c r="D1181" t="s">
        <v>763</v>
      </c>
      <c r="E1181" s="45" t="s">
        <v>764</v>
      </c>
      <c r="G1181" s="45"/>
      <c r="H1181" s="45"/>
      <c r="I1181">
        <f t="shared" si="116"/>
        <v>2005</v>
      </c>
      <c r="J1181">
        <f t="shared" si="121"/>
        <v>2024</v>
      </c>
      <c r="K1181" s="2" t="str">
        <f t="shared" si="117"/>
        <v>-</v>
      </c>
      <c r="AU1181">
        <v>2005</v>
      </c>
      <c r="AV1181">
        <v>2006</v>
      </c>
      <c r="AW1181">
        <v>2007</v>
      </c>
      <c r="AX1181">
        <v>2008</v>
      </c>
      <c r="AY1181">
        <v>2009</v>
      </c>
      <c r="AZ1181">
        <v>2010</v>
      </c>
      <c r="BA1181">
        <v>2011</v>
      </c>
      <c r="BB1181">
        <v>2012</v>
      </c>
      <c r="BC1181">
        <v>2013</v>
      </c>
      <c r="BD1181">
        <v>2014</v>
      </c>
      <c r="BE1181">
        <v>2015</v>
      </c>
      <c r="BF1181">
        <v>2016</v>
      </c>
      <c r="BG1181">
        <v>2017</v>
      </c>
      <c r="BH1181">
        <v>2018</v>
      </c>
      <c r="BI1181">
        <v>2019</v>
      </c>
      <c r="BJ1181">
        <v>2020</v>
      </c>
      <c r="BK1181">
        <v>2021</v>
      </c>
      <c r="BL1181">
        <v>2022</v>
      </c>
      <c r="BM1181">
        <v>2023</v>
      </c>
      <c r="BN1181">
        <v>2024</v>
      </c>
    </row>
    <row r="1182" spans="1:66" ht="15" customHeight="1" x14ac:dyDescent="0.25">
      <c r="A1182" t="s">
        <v>1280</v>
      </c>
      <c r="C1182" s="60"/>
      <c r="D1182" t="s">
        <v>765</v>
      </c>
      <c r="E1182" s="45" t="s">
        <v>766</v>
      </c>
      <c r="G1182" s="45"/>
      <c r="H1182" s="45"/>
      <c r="I1182">
        <f t="shared" si="116"/>
        <v>2005</v>
      </c>
      <c r="J1182">
        <f t="shared" si="121"/>
        <v>2024</v>
      </c>
      <c r="K1182" s="2" t="str">
        <f t="shared" si="117"/>
        <v>-</v>
      </c>
      <c r="AU1182">
        <v>2005</v>
      </c>
      <c r="AV1182">
        <v>2006</v>
      </c>
      <c r="AW1182">
        <v>2007</v>
      </c>
      <c r="AX1182">
        <v>2008</v>
      </c>
      <c r="AY1182">
        <v>2009</v>
      </c>
      <c r="AZ1182">
        <v>2010</v>
      </c>
      <c r="BA1182">
        <v>2011</v>
      </c>
      <c r="BB1182">
        <v>2012</v>
      </c>
      <c r="BC1182">
        <v>2013</v>
      </c>
      <c r="BD1182">
        <v>2014</v>
      </c>
      <c r="BE1182">
        <v>2015</v>
      </c>
      <c r="BF1182">
        <v>2016</v>
      </c>
      <c r="BG1182">
        <v>2017</v>
      </c>
      <c r="BH1182">
        <v>2018</v>
      </c>
      <c r="BI1182">
        <v>2019</v>
      </c>
      <c r="BJ1182">
        <v>2020</v>
      </c>
      <c r="BK1182">
        <v>2021</v>
      </c>
      <c r="BL1182">
        <v>2022</v>
      </c>
      <c r="BM1182">
        <v>2023</v>
      </c>
      <c r="BN1182">
        <v>2024</v>
      </c>
    </row>
    <row r="1183" spans="1:66" ht="15" customHeight="1" x14ac:dyDescent="0.25">
      <c r="A1183" t="s">
        <v>1280</v>
      </c>
      <c r="C1183" s="60"/>
      <c r="D1183" t="s">
        <v>475</v>
      </c>
      <c r="E1183" s="45" t="s">
        <v>476</v>
      </c>
      <c r="G1183" s="45"/>
      <c r="H1183" s="45"/>
      <c r="I1183">
        <f t="shared" si="116"/>
        <v>2005</v>
      </c>
      <c r="J1183">
        <f t="shared" si="121"/>
        <v>2024</v>
      </c>
      <c r="K1183" s="2" t="str">
        <f t="shared" si="117"/>
        <v>-</v>
      </c>
      <c r="AU1183">
        <v>2005</v>
      </c>
      <c r="AV1183">
        <v>2006</v>
      </c>
      <c r="AW1183">
        <v>2007</v>
      </c>
      <c r="AX1183">
        <v>2008</v>
      </c>
      <c r="AY1183">
        <v>2009</v>
      </c>
      <c r="AZ1183">
        <v>2010</v>
      </c>
      <c r="BA1183">
        <v>2011</v>
      </c>
      <c r="BB1183">
        <v>2012</v>
      </c>
      <c r="BC1183">
        <v>2013</v>
      </c>
      <c r="BD1183">
        <v>2014</v>
      </c>
      <c r="BE1183">
        <v>2015</v>
      </c>
      <c r="BF1183">
        <v>2016</v>
      </c>
      <c r="BG1183">
        <v>2017</v>
      </c>
      <c r="BH1183">
        <v>2018</v>
      </c>
      <c r="BI1183">
        <v>2019</v>
      </c>
      <c r="BJ1183">
        <v>2020</v>
      </c>
      <c r="BK1183">
        <v>2021</v>
      </c>
      <c r="BL1183">
        <v>2022</v>
      </c>
      <c r="BM1183">
        <v>2023</v>
      </c>
      <c r="BN1183">
        <v>2024</v>
      </c>
    </row>
    <row r="1184" spans="1:66" ht="15" customHeight="1" x14ac:dyDescent="0.25">
      <c r="A1184" t="s">
        <v>1280</v>
      </c>
      <c r="C1184" s="60"/>
      <c r="D1184" t="s">
        <v>1085</v>
      </c>
      <c r="E1184" s="45" t="s">
        <v>1086</v>
      </c>
      <c r="G1184" s="45"/>
      <c r="H1184" s="45"/>
      <c r="I1184">
        <f t="shared" si="116"/>
        <v>2005</v>
      </c>
      <c r="J1184">
        <f t="shared" si="121"/>
        <v>2024</v>
      </c>
      <c r="K1184" s="2" t="str">
        <f t="shared" si="117"/>
        <v>-</v>
      </c>
      <c r="AU1184">
        <v>2005</v>
      </c>
      <c r="AV1184">
        <v>2006</v>
      </c>
      <c r="AW1184">
        <v>2007</v>
      </c>
      <c r="AX1184">
        <v>2008</v>
      </c>
      <c r="AY1184">
        <v>2009</v>
      </c>
      <c r="AZ1184">
        <v>2010</v>
      </c>
      <c r="BA1184">
        <v>2011</v>
      </c>
      <c r="BB1184">
        <v>2012</v>
      </c>
      <c r="BC1184">
        <v>2013</v>
      </c>
      <c r="BD1184">
        <v>2014</v>
      </c>
      <c r="BE1184">
        <v>2015</v>
      </c>
      <c r="BF1184">
        <v>2016</v>
      </c>
      <c r="BG1184">
        <v>2017</v>
      </c>
      <c r="BH1184">
        <v>2018</v>
      </c>
      <c r="BI1184">
        <v>2019</v>
      </c>
      <c r="BJ1184">
        <v>2020</v>
      </c>
      <c r="BK1184">
        <v>2021</v>
      </c>
      <c r="BL1184">
        <v>2022</v>
      </c>
      <c r="BM1184">
        <v>2023</v>
      </c>
      <c r="BN1184">
        <v>2024</v>
      </c>
    </row>
    <row r="1185" spans="1:66" ht="15" customHeight="1" x14ac:dyDescent="0.25">
      <c r="A1185" t="s">
        <v>1280</v>
      </c>
      <c r="C1185" s="60"/>
      <c r="D1185" t="s">
        <v>1087</v>
      </c>
      <c r="E1185" s="45" t="s">
        <v>499</v>
      </c>
      <c r="G1185" s="45"/>
      <c r="H1185" s="45"/>
      <c r="I1185">
        <f t="shared" si="116"/>
        <v>2005</v>
      </c>
      <c r="J1185">
        <f t="shared" si="121"/>
        <v>2024</v>
      </c>
      <c r="K1185" s="2" t="str">
        <f t="shared" si="117"/>
        <v>-</v>
      </c>
      <c r="AU1185">
        <v>2005</v>
      </c>
      <c r="AV1185">
        <v>2006</v>
      </c>
      <c r="AW1185">
        <v>2007</v>
      </c>
      <c r="AX1185">
        <v>2008</v>
      </c>
      <c r="AY1185">
        <v>2009</v>
      </c>
      <c r="AZ1185">
        <v>2010</v>
      </c>
      <c r="BA1185">
        <v>2011</v>
      </c>
      <c r="BB1185">
        <v>2012</v>
      </c>
      <c r="BC1185">
        <v>2013</v>
      </c>
      <c r="BD1185">
        <v>2014</v>
      </c>
      <c r="BE1185">
        <v>2015</v>
      </c>
      <c r="BF1185">
        <v>2016</v>
      </c>
      <c r="BG1185">
        <v>2017</v>
      </c>
      <c r="BH1185">
        <v>2018</v>
      </c>
      <c r="BI1185">
        <v>2019</v>
      </c>
      <c r="BJ1185">
        <v>2020</v>
      </c>
      <c r="BK1185">
        <v>2021</v>
      </c>
      <c r="BL1185">
        <v>2022</v>
      </c>
      <c r="BM1185">
        <v>2023</v>
      </c>
      <c r="BN1185">
        <v>2024</v>
      </c>
    </row>
    <row r="1186" spans="1:66" ht="15" customHeight="1" x14ac:dyDescent="0.25">
      <c r="A1186" t="s">
        <v>1280</v>
      </c>
      <c r="C1186" s="60"/>
      <c r="D1186" t="s">
        <v>1088</v>
      </c>
      <c r="E1186" s="45" t="s">
        <v>1089</v>
      </c>
      <c r="G1186" s="45"/>
      <c r="H1186" s="45"/>
      <c r="I1186">
        <f t="shared" si="116"/>
        <v>2005</v>
      </c>
      <c r="J1186">
        <f t="shared" si="121"/>
        <v>2024</v>
      </c>
      <c r="K1186" s="2" t="str">
        <f t="shared" si="117"/>
        <v>-</v>
      </c>
      <c r="AU1186">
        <v>2005</v>
      </c>
      <c r="AV1186">
        <v>2006</v>
      </c>
      <c r="AW1186">
        <v>2007</v>
      </c>
      <c r="AX1186">
        <v>2008</v>
      </c>
      <c r="AY1186">
        <v>2009</v>
      </c>
      <c r="AZ1186">
        <v>2010</v>
      </c>
      <c r="BA1186">
        <v>2011</v>
      </c>
      <c r="BB1186">
        <v>2012</v>
      </c>
      <c r="BC1186">
        <v>2013</v>
      </c>
      <c r="BD1186">
        <v>2014</v>
      </c>
      <c r="BE1186">
        <v>2015</v>
      </c>
      <c r="BF1186">
        <v>2016</v>
      </c>
      <c r="BG1186">
        <v>2017</v>
      </c>
      <c r="BH1186">
        <v>2018</v>
      </c>
      <c r="BI1186">
        <v>2019</v>
      </c>
      <c r="BJ1186">
        <v>2020</v>
      </c>
      <c r="BK1186">
        <v>2021</v>
      </c>
      <c r="BL1186">
        <v>2022</v>
      </c>
      <c r="BM1186">
        <v>2023</v>
      </c>
      <c r="BN1186">
        <v>2024</v>
      </c>
    </row>
    <row r="1187" spans="1:66" ht="15" customHeight="1" x14ac:dyDescent="0.25">
      <c r="A1187" t="s">
        <v>1280</v>
      </c>
      <c r="C1187" s="60"/>
      <c r="D1187" t="s">
        <v>1090</v>
      </c>
      <c r="E1187" s="45" t="s">
        <v>510</v>
      </c>
      <c r="G1187" s="45"/>
      <c r="H1187" s="45"/>
      <c r="I1187">
        <f t="shared" si="116"/>
        <v>2005</v>
      </c>
      <c r="J1187">
        <f t="shared" si="121"/>
        <v>2024</v>
      </c>
      <c r="K1187" s="2" t="str">
        <f t="shared" si="117"/>
        <v>-</v>
      </c>
      <c r="AU1187">
        <v>2005</v>
      </c>
      <c r="AV1187">
        <v>2006</v>
      </c>
      <c r="AW1187">
        <v>2007</v>
      </c>
      <c r="AX1187">
        <v>2008</v>
      </c>
      <c r="AY1187">
        <v>2009</v>
      </c>
      <c r="AZ1187">
        <v>2010</v>
      </c>
      <c r="BA1187">
        <v>2011</v>
      </c>
      <c r="BB1187">
        <v>2012</v>
      </c>
      <c r="BC1187">
        <v>2013</v>
      </c>
      <c r="BD1187">
        <v>2014</v>
      </c>
      <c r="BE1187">
        <v>2015</v>
      </c>
      <c r="BF1187">
        <v>2016</v>
      </c>
      <c r="BG1187">
        <v>2017</v>
      </c>
      <c r="BH1187">
        <v>2018</v>
      </c>
      <c r="BI1187">
        <v>2019</v>
      </c>
      <c r="BJ1187">
        <v>2020</v>
      </c>
      <c r="BK1187">
        <v>2021</v>
      </c>
      <c r="BL1187">
        <v>2022</v>
      </c>
      <c r="BM1187">
        <v>2023</v>
      </c>
      <c r="BN1187">
        <v>2024</v>
      </c>
    </row>
    <row r="1188" spans="1:66" ht="15" customHeight="1" x14ac:dyDescent="0.25">
      <c r="A1188" t="s">
        <v>1280</v>
      </c>
      <c r="C1188" s="60"/>
      <c r="D1188" t="s">
        <v>1091</v>
      </c>
      <c r="E1188" s="45" t="s">
        <v>1092</v>
      </c>
      <c r="G1188" s="45"/>
      <c r="H1188" s="45"/>
      <c r="I1188">
        <f t="shared" si="116"/>
        <v>2005</v>
      </c>
      <c r="J1188">
        <f t="shared" si="121"/>
        <v>2024</v>
      </c>
      <c r="K1188" s="2" t="str">
        <f t="shared" si="117"/>
        <v>-</v>
      </c>
      <c r="AU1188">
        <v>2005</v>
      </c>
      <c r="AV1188">
        <v>2006</v>
      </c>
      <c r="AW1188">
        <v>2007</v>
      </c>
      <c r="AX1188">
        <v>2008</v>
      </c>
      <c r="AY1188">
        <v>2009</v>
      </c>
      <c r="AZ1188">
        <v>2010</v>
      </c>
      <c r="BA1188">
        <v>2011</v>
      </c>
      <c r="BB1188">
        <v>2012</v>
      </c>
      <c r="BC1188">
        <v>2013</v>
      </c>
      <c r="BD1188">
        <v>2014</v>
      </c>
      <c r="BE1188">
        <v>2015</v>
      </c>
      <c r="BF1188">
        <v>2016</v>
      </c>
      <c r="BG1188">
        <v>2017</v>
      </c>
      <c r="BH1188">
        <v>2018</v>
      </c>
      <c r="BI1188">
        <v>2019</v>
      </c>
      <c r="BJ1188">
        <v>2020</v>
      </c>
      <c r="BK1188">
        <v>2021</v>
      </c>
      <c r="BL1188">
        <v>2022</v>
      </c>
      <c r="BM1188">
        <v>2023</v>
      </c>
      <c r="BN1188">
        <v>2024</v>
      </c>
    </row>
    <row r="1189" spans="1:66" ht="15" customHeight="1" x14ac:dyDescent="0.25">
      <c r="A1189" t="s">
        <v>1280</v>
      </c>
      <c r="C1189" s="60"/>
      <c r="D1189" t="s">
        <v>1093</v>
      </c>
      <c r="E1189" s="45" t="s">
        <v>1094</v>
      </c>
      <c r="G1189" s="45"/>
      <c r="H1189" s="45"/>
      <c r="I1189">
        <f t="shared" si="116"/>
        <v>2005</v>
      </c>
      <c r="J1189">
        <f t="shared" si="121"/>
        <v>2024</v>
      </c>
      <c r="K1189" s="2" t="str">
        <f t="shared" si="117"/>
        <v>-</v>
      </c>
      <c r="AU1189">
        <v>2005</v>
      </c>
      <c r="AV1189">
        <v>2006</v>
      </c>
      <c r="AW1189">
        <v>2007</v>
      </c>
      <c r="AX1189">
        <v>2008</v>
      </c>
      <c r="AY1189">
        <v>2009</v>
      </c>
      <c r="AZ1189">
        <v>2010</v>
      </c>
      <c r="BA1189">
        <v>2011</v>
      </c>
      <c r="BB1189">
        <v>2012</v>
      </c>
      <c r="BC1189">
        <v>2013</v>
      </c>
      <c r="BD1189">
        <v>2014</v>
      </c>
      <c r="BE1189">
        <v>2015</v>
      </c>
      <c r="BF1189">
        <v>2016</v>
      </c>
      <c r="BG1189">
        <v>2017</v>
      </c>
      <c r="BH1189">
        <v>2018</v>
      </c>
      <c r="BI1189">
        <v>2019</v>
      </c>
      <c r="BJ1189">
        <v>2020</v>
      </c>
      <c r="BK1189">
        <v>2021</v>
      </c>
      <c r="BL1189">
        <v>2022</v>
      </c>
      <c r="BM1189">
        <v>2023</v>
      </c>
      <c r="BN1189">
        <v>2024</v>
      </c>
    </row>
    <row r="1190" spans="1:66" ht="15" customHeight="1" x14ac:dyDescent="0.25">
      <c r="A1190" t="s">
        <v>1280</v>
      </c>
      <c r="C1190" s="60"/>
      <c r="D1190" t="s">
        <v>1095</v>
      </c>
      <c r="E1190" s="45" t="s">
        <v>872</v>
      </c>
      <c r="G1190" s="45"/>
      <c r="H1190" s="45"/>
      <c r="I1190">
        <f t="shared" si="116"/>
        <v>2005</v>
      </c>
      <c r="J1190">
        <f t="shared" si="121"/>
        <v>2024</v>
      </c>
      <c r="K1190" s="2" t="str">
        <f t="shared" si="117"/>
        <v>-</v>
      </c>
      <c r="AU1190">
        <v>2005</v>
      </c>
      <c r="AV1190">
        <v>2006</v>
      </c>
      <c r="AW1190">
        <v>2007</v>
      </c>
      <c r="AX1190">
        <v>2008</v>
      </c>
      <c r="AY1190">
        <v>2009</v>
      </c>
      <c r="AZ1190">
        <v>2010</v>
      </c>
      <c r="BA1190">
        <v>2011</v>
      </c>
      <c r="BB1190">
        <v>2012</v>
      </c>
      <c r="BC1190">
        <v>2013</v>
      </c>
      <c r="BD1190">
        <v>2014</v>
      </c>
      <c r="BE1190">
        <v>2015</v>
      </c>
      <c r="BF1190">
        <v>2016</v>
      </c>
      <c r="BG1190">
        <v>2017</v>
      </c>
      <c r="BH1190">
        <v>2018</v>
      </c>
      <c r="BI1190">
        <v>2019</v>
      </c>
      <c r="BJ1190">
        <v>2020</v>
      </c>
      <c r="BK1190">
        <v>2021</v>
      </c>
      <c r="BL1190">
        <v>2022</v>
      </c>
      <c r="BM1190">
        <v>2023</v>
      </c>
      <c r="BN1190">
        <v>2024</v>
      </c>
    </row>
    <row r="1191" spans="1:66" ht="15" customHeight="1" x14ac:dyDescent="0.25">
      <c r="A1191" t="s">
        <v>1280</v>
      </c>
      <c r="C1191" s="60"/>
      <c r="D1191" t="s">
        <v>1096</v>
      </c>
      <c r="E1191" s="45" t="s">
        <v>1097</v>
      </c>
      <c r="G1191" s="45"/>
      <c r="H1191" s="45"/>
      <c r="I1191">
        <f t="shared" si="116"/>
        <v>2005</v>
      </c>
      <c r="J1191">
        <f t="shared" si="121"/>
        <v>2024</v>
      </c>
      <c r="K1191" s="2" t="str">
        <f t="shared" si="117"/>
        <v>-</v>
      </c>
      <c r="AU1191">
        <v>2005</v>
      </c>
      <c r="AV1191">
        <v>2006</v>
      </c>
      <c r="AW1191">
        <v>2007</v>
      </c>
      <c r="AX1191">
        <v>2008</v>
      </c>
      <c r="AY1191">
        <v>2009</v>
      </c>
      <c r="AZ1191">
        <v>2010</v>
      </c>
      <c r="BA1191">
        <v>2011</v>
      </c>
      <c r="BB1191">
        <v>2012</v>
      </c>
      <c r="BC1191">
        <v>2013</v>
      </c>
      <c r="BD1191">
        <v>2014</v>
      </c>
      <c r="BE1191">
        <v>2015</v>
      </c>
      <c r="BF1191">
        <v>2016</v>
      </c>
      <c r="BG1191">
        <v>2017</v>
      </c>
      <c r="BH1191">
        <v>2018</v>
      </c>
      <c r="BI1191">
        <v>2019</v>
      </c>
      <c r="BJ1191">
        <v>2020</v>
      </c>
      <c r="BK1191">
        <v>2021</v>
      </c>
      <c r="BL1191">
        <v>2022</v>
      </c>
      <c r="BM1191">
        <v>2023</v>
      </c>
      <c r="BN1191">
        <v>2024</v>
      </c>
    </row>
    <row r="1192" spans="1:66" ht="15" customHeight="1" x14ac:dyDescent="0.25">
      <c r="A1192" t="s">
        <v>1280</v>
      </c>
      <c r="C1192" s="60"/>
      <c r="D1192" t="s">
        <v>1098</v>
      </c>
      <c r="E1192" s="45" t="s">
        <v>1099</v>
      </c>
      <c r="G1192" s="45"/>
      <c r="H1192" s="45"/>
      <c r="I1192">
        <f t="shared" si="116"/>
        <v>2005</v>
      </c>
      <c r="J1192">
        <f t="shared" si="121"/>
        <v>2024</v>
      </c>
      <c r="K1192" s="2" t="str">
        <f t="shared" si="117"/>
        <v>-</v>
      </c>
      <c r="AU1192">
        <v>2005</v>
      </c>
      <c r="AV1192">
        <v>2006</v>
      </c>
      <c r="AW1192">
        <v>2007</v>
      </c>
      <c r="AX1192">
        <v>2008</v>
      </c>
      <c r="AY1192">
        <v>2009</v>
      </c>
      <c r="AZ1192">
        <v>2010</v>
      </c>
      <c r="BA1192">
        <v>2011</v>
      </c>
      <c r="BB1192">
        <v>2012</v>
      </c>
      <c r="BC1192">
        <v>2013</v>
      </c>
      <c r="BD1192">
        <v>2014</v>
      </c>
      <c r="BE1192">
        <v>2015</v>
      </c>
      <c r="BF1192">
        <v>2016</v>
      </c>
      <c r="BG1192">
        <v>2017</v>
      </c>
      <c r="BH1192">
        <v>2018</v>
      </c>
      <c r="BI1192">
        <v>2019</v>
      </c>
      <c r="BJ1192">
        <v>2020</v>
      </c>
      <c r="BK1192">
        <v>2021</v>
      </c>
      <c r="BL1192">
        <v>2022</v>
      </c>
      <c r="BM1192">
        <v>2023</v>
      </c>
      <c r="BN1192">
        <v>2024</v>
      </c>
    </row>
    <row r="1193" spans="1:66" ht="15" customHeight="1" x14ac:dyDescent="0.25">
      <c r="A1193" t="s">
        <v>1280</v>
      </c>
      <c r="C1193" s="60"/>
      <c r="D1193" t="s">
        <v>1100</v>
      </c>
      <c r="E1193" s="45" t="s">
        <v>469</v>
      </c>
      <c r="G1193" s="45"/>
      <c r="H1193" s="45"/>
      <c r="I1193">
        <f t="shared" si="116"/>
        <v>2005</v>
      </c>
      <c r="J1193">
        <f t="shared" si="121"/>
        <v>2024</v>
      </c>
      <c r="K1193" s="2" t="str">
        <f t="shared" si="117"/>
        <v>-</v>
      </c>
      <c r="AU1193">
        <v>2005</v>
      </c>
      <c r="AV1193">
        <v>2006</v>
      </c>
      <c r="AW1193">
        <v>2007</v>
      </c>
      <c r="AX1193">
        <v>2008</v>
      </c>
      <c r="AY1193">
        <v>2009</v>
      </c>
      <c r="AZ1193">
        <v>2010</v>
      </c>
      <c r="BA1193">
        <v>2011</v>
      </c>
      <c r="BB1193">
        <v>2012</v>
      </c>
      <c r="BC1193">
        <v>2013</v>
      </c>
      <c r="BD1193">
        <v>2014</v>
      </c>
      <c r="BE1193">
        <v>2015</v>
      </c>
      <c r="BF1193">
        <v>2016</v>
      </c>
      <c r="BG1193">
        <v>2017</v>
      </c>
      <c r="BH1193">
        <v>2018</v>
      </c>
      <c r="BI1193">
        <v>2019</v>
      </c>
      <c r="BJ1193">
        <v>2020</v>
      </c>
      <c r="BK1193">
        <v>2021</v>
      </c>
      <c r="BL1193">
        <v>2022</v>
      </c>
      <c r="BM1193">
        <v>2023</v>
      </c>
      <c r="BN1193">
        <v>2024</v>
      </c>
    </row>
    <row r="1194" spans="1:66" ht="15" customHeight="1" x14ac:dyDescent="0.25">
      <c r="A1194" t="s">
        <v>1280</v>
      </c>
      <c r="C1194" s="60"/>
      <c r="D1194" t="s">
        <v>2954</v>
      </c>
      <c r="E1194" s="45" t="s">
        <v>2899</v>
      </c>
      <c r="G1194" s="45"/>
      <c r="H1194" s="45"/>
      <c r="I1194">
        <f t="shared" si="116"/>
        <v>2021</v>
      </c>
      <c r="J1194">
        <f t="shared" si="121"/>
        <v>2024</v>
      </c>
      <c r="K1194" s="2" t="str">
        <f t="shared" si="117"/>
        <v>-</v>
      </c>
      <c r="BK1194">
        <v>2021</v>
      </c>
      <c r="BL1194">
        <v>2022</v>
      </c>
      <c r="BM1194">
        <v>2023</v>
      </c>
      <c r="BN1194">
        <v>2024</v>
      </c>
    </row>
    <row r="1195" spans="1:66" ht="15" customHeight="1" x14ac:dyDescent="0.25">
      <c r="A1195" t="s">
        <v>1280</v>
      </c>
      <c r="C1195" s="60"/>
      <c r="D1195" t="s">
        <v>1101</v>
      </c>
      <c r="E1195" s="45" t="s">
        <v>1102</v>
      </c>
      <c r="G1195" s="45"/>
      <c r="H1195" s="45"/>
      <c r="I1195">
        <f t="shared" si="116"/>
        <v>2005</v>
      </c>
      <c r="J1195">
        <f t="shared" si="121"/>
        <v>2024</v>
      </c>
      <c r="K1195" s="2" t="str">
        <f t="shared" si="117"/>
        <v>-</v>
      </c>
      <c r="AU1195">
        <v>2005</v>
      </c>
      <c r="AV1195">
        <v>2006</v>
      </c>
      <c r="AW1195">
        <v>2007</v>
      </c>
      <c r="AX1195">
        <v>2008</v>
      </c>
      <c r="AY1195">
        <v>2009</v>
      </c>
      <c r="AZ1195">
        <v>2010</v>
      </c>
      <c r="BA1195">
        <v>2011</v>
      </c>
      <c r="BB1195">
        <v>2012</v>
      </c>
      <c r="BC1195">
        <v>2013</v>
      </c>
      <c r="BD1195">
        <v>2014</v>
      </c>
      <c r="BE1195">
        <v>2015</v>
      </c>
      <c r="BF1195">
        <v>2016</v>
      </c>
      <c r="BG1195">
        <v>2017</v>
      </c>
      <c r="BH1195">
        <v>2018</v>
      </c>
      <c r="BI1195">
        <v>2019</v>
      </c>
      <c r="BJ1195">
        <v>2020</v>
      </c>
      <c r="BK1195">
        <v>2021</v>
      </c>
      <c r="BL1195">
        <v>2022</v>
      </c>
      <c r="BM1195">
        <v>2023</v>
      </c>
      <c r="BN1195">
        <v>2024</v>
      </c>
    </row>
    <row r="1196" spans="1:66" ht="15" customHeight="1" x14ac:dyDescent="0.25">
      <c r="A1196" t="s">
        <v>1280</v>
      </c>
      <c r="C1196" s="60"/>
      <c r="D1196" t="s">
        <v>1103</v>
      </c>
      <c r="E1196" s="45" t="s">
        <v>1104</v>
      </c>
      <c r="G1196" s="45"/>
      <c r="H1196" s="45"/>
      <c r="I1196">
        <f t="shared" si="116"/>
        <v>2005</v>
      </c>
      <c r="J1196">
        <f t="shared" si="121"/>
        <v>2024</v>
      </c>
      <c r="K1196" s="2" t="str">
        <f t="shared" si="117"/>
        <v>-</v>
      </c>
      <c r="AU1196">
        <v>2005</v>
      </c>
      <c r="AV1196">
        <v>2006</v>
      </c>
      <c r="AW1196">
        <v>2007</v>
      </c>
      <c r="AX1196">
        <v>2008</v>
      </c>
      <c r="AY1196">
        <v>2009</v>
      </c>
      <c r="AZ1196">
        <v>2010</v>
      </c>
      <c r="BA1196">
        <v>2011</v>
      </c>
      <c r="BB1196">
        <v>2012</v>
      </c>
      <c r="BC1196">
        <v>2013</v>
      </c>
      <c r="BD1196">
        <v>2014</v>
      </c>
      <c r="BE1196">
        <v>2015</v>
      </c>
      <c r="BF1196">
        <v>2016</v>
      </c>
      <c r="BG1196">
        <v>2017</v>
      </c>
      <c r="BH1196">
        <v>2018</v>
      </c>
      <c r="BI1196">
        <v>2019</v>
      </c>
      <c r="BJ1196">
        <v>2020</v>
      </c>
      <c r="BK1196">
        <v>2021</v>
      </c>
      <c r="BL1196">
        <v>2022</v>
      </c>
      <c r="BM1196">
        <v>2023</v>
      </c>
      <c r="BN1196">
        <v>2024</v>
      </c>
    </row>
    <row r="1197" spans="1:66" ht="15" customHeight="1" x14ac:dyDescent="0.25">
      <c r="A1197" t="s">
        <v>1280</v>
      </c>
      <c r="C1197" s="60"/>
      <c r="D1197" t="s">
        <v>1105</v>
      </c>
      <c r="E1197" s="45" t="s">
        <v>184</v>
      </c>
      <c r="G1197" s="45"/>
      <c r="H1197" s="45"/>
      <c r="I1197">
        <f t="shared" si="116"/>
        <v>2005</v>
      </c>
      <c r="J1197">
        <f t="shared" si="121"/>
        <v>2024</v>
      </c>
      <c r="K1197" s="2" t="str">
        <f t="shared" si="117"/>
        <v>-</v>
      </c>
      <c r="AU1197">
        <v>2005</v>
      </c>
      <c r="AV1197">
        <v>2006</v>
      </c>
      <c r="AW1197">
        <v>2007</v>
      </c>
      <c r="AX1197">
        <v>2008</v>
      </c>
      <c r="AY1197">
        <v>2009</v>
      </c>
      <c r="AZ1197">
        <v>2010</v>
      </c>
      <c r="BA1197">
        <v>2011</v>
      </c>
      <c r="BB1197">
        <v>2012</v>
      </c>
      <c r="BC1197">
        <v>2013</v>
      </c>
      <c r="BD1197">
        <v>2014</v>
      </c>
      <c r="BE1197">
        <v>2015</v>
      </c>
      <c r="BF1197">
        <v>2016</v>
      </c>
      <c r="BG1197">
        <v>2017</v>
      </c>
      <c r="BH1197">
        <v>2018</v>
      </c>
      <c r="BI1197">
        <v>2019</v>
      </c>
      <c r="BJ1197">
        <v>2020</v>
      </c>
      <c r="BK1197">
        <v>2021</v>
      </c>
      <c r="BL1197">
        <v>2022</v>
      </c>
      <c r="BM1197">
        <v>2023</v>
      </c>
      <c r="BN1197">
        <v>2024</v>
      </c>
    </row>
    <row r="1198" spans="1:66" ht="15" customHeight="1" x14ac:dyDescent="0.25">
      <c r="A1198" t="s">
        <v>1280</v>
      </c>
      <c r="C1198" s="60"/>
      <c r="D1198" t="s">
        <v>1106</v>
      </c>
      <c r="E1198" s="45" t="s">
        <v>1107</v>
      </c>
      <c r="G1198" s="45"/>
      <c r="H1198" s="45"/>
      <c r="I1198">
        <f t="shared" si="116"/>
        <v>2005</v>
      </c>
      <c r="J1198">
        <f t="shared" si="121"/>
        <v>2024</v>
      </c>
      <c r="K1198" s="2" t="str">
        <f t="shared" si="117"/>
        <v>-</v>
      </c>
      <c r="AU1198">
        <v>2005</v>
      </c>
      <c r="AV1198">
        <v>2006</v>
      </c>
      <c r="AW1198">
        <v>2007</v>
      </c>
      <c r="AX1198">
        <v>2008</v>
      </c>
      <c r="AY1198">
        <v>2009</v>
      </c>
      <c r="AZ1198">
        <v>2010</v>
      </c>
      <c r="BA1198">
        <v>2011</v>
      </c>
      <c r="BB1198">
        <v>2012</v>
      </c>
      <c r="BC1198">
        <v>2013</v>
      </c>
      <c r="BD1198">
        <v>2014</v>
      </c>
      <c r="BE1198">
        <v>2015</v>
      </c>
      <c r="BF1198">
        <v>2016</v>
      </c>
      <c r="BG1198">
        <v>2017</v>
      </c>
      <c r="BH1198">
        <v>2018</v>
      </c>
      <c r="BI1198">
        <v>2019</v>
      </c>
      <c r="BJ1198">
        <v>2020</v>
      </c>
      <c r="BK1198">
        <v>2021</v>
      </c>
      <c r="BL1198">
        <v>2022</v>
      </c>
      <c r="BM1198">
        <v>2023</v>
      </c>
      <c r="BN1198">
        <v>2024</v>
      </c>
    </row>
    <row r="1199" spans="1:66" ht="15" customHeight="1" x14ac:dyDescent="0.25">
      <c r="A1199" t="s">
        <v>1280</v>
      </c>
      <c r="C1199" s="60"/>
      <c r="D1199" t="s">
        <v>1108</v>
      </c>
      <c r="E1199" s="45" t="s">
        <v>1109</v>
      </c>
      <c r="G1199" s="45"/>
      <c r="H1199" s="45"/>
      <c r="I1199">
        <f t="shared" si="116"/>
        <v>2005</v>
      </c>
      <c r="J1199">
        <f t="shared" si="121"/>
        <v>2024</v>
      </c>
      <c r="K1199" s="2" t="str">
        <f t="shared" si="117"/>
        <v>-</v>
      </c>
      <c r="AU1199">
        <v>2005</v>
      </c>
      <c r="AV1199">
        <v>2006</v>
      </c>
      <c r="AW1199">
        <v>2007</v>
      </c>
      <c r="AX1199">
        <v>2008</v>
      </c>
      <c r="AY1199">
        <v>2009</v>
      </c>
      <c r="AZ1199">
        <v>2010</v>
      </c>
      <c r="BA1199">
        <v>2011</v>
      </c>
      <c r="BB1199">
        <v>2012</v>
      </c>
      <c r="BC1199">
        <v>2013</v>
      </c>
      <c r="BD1199">
        <v>2014</v>
      </c>
      <c r="BE1199">
        <v>2015</v>
      </c>
      <c r="BF1199">
        <v>2016</v>
      </c>
      <c r="BG1199">
        <v>2017</v>
      </c>
      <c r="BH1199">
        <v>2018</v>
      </c>
      <c r="BI1199">
        <v>2019</v>
      </c>
      <c r="BJ1199">
        <v>2020</v>
      </c>
      <c r="BK1199">
        <v>2021</v>
      </c>
      <c r="BL1199">
        <v>2022</v>
      </c>
      <c r="BM1199">
        <v>2023</v>
      </c>
      <c r="BN1199">
        <v>2024</v>
      </c>
    </row>
    <row r="1200" spans="1:66" ht="15" customHeight="1" x14ac:dyDescent="0.25">
      <c r="A1200" t="s">
        <v>1280</v>
      </c>
      <c r="C1200" s="60"/>
      <c r="D1200" t="s">
        <v>1110</v>
      </c>
      <c r="E1200" s="45" t="s">
        <v>1111</v>
      </c>
      <c r="G1200" s="45"/>
      <c r="H1200" s="45"/>
      <c r="I1200">
        <f t="shared" si="116"/>
        <v>2005</v>
      </c>
      <c r="J1200">
        <f t="shared" si="121"/>
        <v>2024</v>
      </c>
      <c r="K1200" s="2" t="str">
        <f t="shared" si="117"/>
        <v>-</v>
      </c>
      <c r="AU1200">
        <v>2005</v>
      </c>
      <c r="AV1200">
        <v>2006</v>
      </c>
      <c r="AW1200">
        <v>2007</v>
      </c>
      <c r="AX1200">
        <v>2008</v>
      </c>
      <c r="AY1200">
        <v>2009</v>
      </c>
      <c r="AZ1200">
        <v>2010</v>
      </c>
      <c r="BA1200">
        <v>2011</v>
      </c>
      <c r="BB1200">
        <v>2012</v>
      </c>
      <c r="BC1200">
        <v>2013</v>
      </c>
      <c r="BD1200">
        <v>2014</v>
      </c>
      <c r="BE1200">
        <v>2015</v>
      </c>
      <c r="BF1200">
        <v>2016</v>
      </c>
      <c r="BG1200">
        <v>2017</v>
      </c>
      <c r="BH1200">
        <v>2018</v>
      </c>
      <c r="BI1200">
        <v>2019</v>
      </c>
      <c r="BJ1200">
        <v>2020</v>
      </c>
      <c r="BK1200">
        <v>2021</v>
      </c>
      <c r="BL1200">
        <v>2022</v>
      </c>
      <c r="BM1200">
        <v>2023</v>
      </c>
      <c r="BN1200">
        <v>2024</v>
      </c>
    </row>
    <row r="1201" spans="1:66" ht="15" customHeight="1" x14ac:dyDescent="0.25">
      <c r="A1201" t="s">
        <v>1280</v>
      </c>
      <c r="C1201" s="60"/>
      <c r="D1201" t="s">
        <v>1112</v>
      </c>
      <c r="E1201" s="45" t="s">
        <v>1113</v>
      </c>
      <c r="G1201" s="45"/>
      <c r="H1201" s="45"/>
      <c r="I1201">
        <f t="shared" si="116"/>
        <v>2005</v>
      </c>
      <c r="J1201">
        <f t="shared" si="121"/>
        <v>2024</v>
      </c>
      <c r="K1201" s="2" t="str">
        <f t="shared" si="117"/>
        <v>-</v>
      </c>
      <c r="AU1201">
        <v>2005</v>
      </c>
      <c r="AV1201">
        <v>2006</v>
      </c>
      <c r="AW1201">
        <v>2007</v>
      </c>
      <c r="AX1201">
        <v>2008</v>
      </c>
      <c r="AY1201">
        <v>2009</v>
      </c>
      <c r="AZ1201">
        <v>2010</v>
      </c>
      <c r="BA1201">
        <v>2011</v>
      </c>
      <c r="BB1201">
        <v>2012</v>
      </c>
      <c r="BC1201">
        <v>2013</v>
      </c>
      <c r="BD1201">
        <v>2014</v>
      </c>
      <c r="BE1201">
        <v>2015</v>
      </c>
      <c r="BF1201">
        <v>2016</v>
      </c>
      <c r="BG1201">
        <v>2017</v>
      </c>
      <c r="BH1201">
        <v>2018</v>
      </c>
      <c r="BI1201">
        <v>2019</v>
      </c>
      <c r="BJ1201">
        <v>2020</v>
      </c>
      <c r="BK1201">
        <v>2021</v>
      </c>
      <c r="BL1201">
        <v>2022</v>
      </c>
      <c r="BM1201">
        <v>2023</v>
      </c>
      <c r="BN1201">
        <v>2024</v>
      </c>
    </row>
    <row r="1202" spans="1:66" ht="15" customHeight="1" x14ac:dyDescent="0.25">
      <c r="A1202" t="s">
        <v>1280</v>
      </c>
      <c r="C1202" s="60"/>
      <c r="D1202" t="s">
        <v>1114</v>
      </c>
      <c r="E1202" s="45" t="s">
        <v>1115</v>
      </c>
      <c r="G1202" s="45"/>
      <c r="H1202" s="45"/>
      <c r="I1202">
        <f t="shared" si="116"/>
        <v>2005</v>
      </c>
      <c r="J1202">
        <f t="shared" si="121"/>
        <v>2024</v>
      </c>
      <c r="K1202" s="2" t="str">
        <f t="shared" si="117"/>
        <v>-</v>
      </c>
      <c r="AU1202">
        <v>2005</v>
      </c>
      <c r="AV1202">
        <v>2006</v>
      </c>
      <c r="AW1202">
        <v>2007</v>
      </c>
      <c r="AX1202">
        <v>2008</v>
      </c>
      <c r="AY1202">
        <v>2009</v>
      </c>
      <c r="AZ1202">
        <v>2010</v>
      </c>
      <c r="BA1202">
        <v>2011</v>
      </c>
      <c r="BB1202">
        <v>2012</v>
      </c>
      <c r="BC1202">
        <v>2013</v>
      </c>
      <c r="BD1202">
        <v>2014</v>
      </c>
      <c r="BE1202">
        <v>2015</v>
      </c>
      <c r="BF1202">
        <v>2016</v>
      </c>
      <c r="BG1202">
        <v>2017</v>
      </c>
      <c r="BH1202">
        <v>2018</v>
      </c>
      <c r="BI1202">
        <v>2019</v>
      </c>
      <c r="BJ1202">
        <v>2020</v>
      </c>
      <c r="BK1202">
        <v>2021</v>
      </c>
      <c r="BL1202">
        <v>2022</v>
      </c>
      <c r="BM1202">
        <v>2023</v>
      </c>
      <c r="BN1202">
        <v>2024</v>
      </c>
    </row>
    <row r="1203" spans="1:66" ht="15" customHeight="1" x14ac:dyDescent="0.25">
      <c r="A1203" t="s">
        <v>1280</v>
      </c>
      <c r="C1203" s="60"/>
      <c r="D1203" t="s">
        <v>1116</v>
      </c>
      <c r="E1203" s="45" t="s">
        <v>1117</v>
      </c>
      <c r="G1203" s="45"/>
      <c r="H1203" s="45"/>
      <c r="I1203">
        <f t="shared" si="116"/>
        <v>2005</v>
      </c>
      <c r="J1203">
        <f t="shared" si="121"/>
        <v>2024</v>
      </c>
      <c r="K1203" s="2" t="str">
        <f t="shared" si="117"/>
        <v>-</v>
      </c>
      <c r="AU1203">
        <v>2005</v>
      </c>
      <c r="AV1203">
        <v>2006</v>
      </c>
      <c r="AW1203">
        <v>2007</v>
      </c>
      <c r="AX1203">
        <v>2008</v>
      </c>
      <c r="AY1203">
        <v>2009</v>
      </c>
      <c r="AZ1203">
        <v>2010</v>
      </c>
      <c r="BA1203">
        <v>2011</v>
      </c>
      <c r="BB1203">
        <v>2012</v>
      </c>
      <c r="BC1203">
        <v>2013</v>
      </c>
      <c r="BD1203">
        <v>2014</v>
      </c>
      <c r="BE1203">
        <v>2015</v>
      </c>
      <c r="BF1203">
        <v>2016</v>
      </c>
      <c r="BG1203">
        <v>2017</v>
      </c>
      <c r="BH1203">
        <v>2018</v>
      </c>
      <c r="BI1203">
        <v>2019</v>
      </c>
      <c r="BJ1203">
        <v>2020</v>
      </c>
      <c r="BK1203">
        <v>2021</v>
      </c>
      <c r="BL1203">
        <v>2022</v>
      </c>
      <c r="BM1203">
        <v>2023</v>
      </c>
      <c r="BN1203">
        <v>2024</v>
      </c>
    </row>
    <row r="1204" spans="1:66" ht="15" customHeight="1" x14ac:dyDescent="0.25">
      <c r="A1204" t="s">
        <v>1280</v>
      </c>
      <c r="C1204" s="60"/>
      <c r="D1204" t="s">
        <v>1118</v>
      </c>
      <c r="E1204" s="45" t="s">
        <v>1119</v>
      </c>
      <c r="G1204" s="45"/>
      <c r="H1204" s="45"/>
      <c r="I1204">
        <f t="shared" si="116"/>
        <v>2005</v>
      </c>
      <c r="J1204">
        <f t="shared" si="121"/>
        <v>2024</v>
      </c>
      <c r="K1204" s="2" t="str">
        <f t="shared" si="117"/>
        <v>-</v>
      </c>
      <c r="AU1204">
        <v>2005</v>
      </c>
      <c r="AV1204">
        <v>2006</v>
      </c>
      <c r="AW1204">
        <v>2007</v>
      </c>
      <c r="AX1204">
        <v>2008</v>
      </c>
      <c r="AY1204">
        <v>2009</v>
      </c>
      <c r="AZ1204">
        <v>2010</v>
      </c>
      <c r="BA1204">
        <v>2011</v>
      </c>
      <c r="BB1204">
        <v>2012</v>
      </c>
      <c r="BC1204">
        <v>2013</v>
      </c>
      <c r="BD1204">
        <v>2014</v>
      </c>
      <c r="BE1204">
        <v>2015</v>
      </c>
      <c r="BF1204">
        <v>2016</v>
      </c>
      <c r="BG1204">
        <v>2017</v>
      </c>
      <c r="BH1204">
        <v>2018</v>
      </c>
      <c r="BI1204">
        <v>2019</v>
      </c>
      <c r="BJ1204">
        <v>2020</v>
      </c>
      <c r="BK1204">
        <v>2021</v>
      </c>
      <c r="BL1204">
        <v>2022</v>
      </c>
      <c r="BM1204">
        <v>2023</v>
      </c>
      <c r="BN1204">
        <v>2024</v>
      </c>
    </row>
    <row r="1205" spans="1:66" ht="15" customHeight="1" x14ac:dyDescent="0.25">
      <c r="A1205" t="s">
        <v>1280</v>
      </c>
      <c r="C1205" s="60"/>
      <c r="D1205" t="s">
        <v>1120</v>
      </c>
      <c r="E1205" s="45" t="s">
        <v>1121</v>
      </c>
      <c r="G1205" s="45"/>
      <c r="H1205" s="45"/>
      <c r="I1205">
        <f t="shared" si="116"/>
        <v>2005</v>
      </c>
      <c r="J1205">
        <f t="shared" si="121"/>
        <v>2024</v>
      </c>
      <c r="K1205" s="2" t="str">
        <f t="shared" si="117"/>
        <v>-</v>
      </c>
      <c r="AU1205">
        <v>2005</v>
      </c>
      <c r="AV1205">
        <v>2006</v>
      </c>
      <c r="AW1205">
        <v>2007</v>
      </c>
      <c r="AX1205">
        <v>2008</v>
      </c>
      <c r="AY1205">
        <v>2009</v>
      </c>
      <c r="AZ1205">
        <v>2010</v>
      </c>
      <c r="BA1205">
        <v>2011</v>
      </c>
      <c r="BB1205">
        <v>2012</v>
      </c>
      <c r="BC1205">
        <v>2013</v>
      </c>
      <c r="BD1205">
        <v>2014</v>
      </c>
      <c r="BE1205">
        <v>2015</v>
      </c>
      <c r="BF1205">
        <v>2016</v>
      </c>
      <c r="BG1205">
        <v>2017</v>
      </c>
      <c r="BH1205">
        <v>2018</v>
      </c>
      <c r="BI1205">
        <v>2019</v>
      </c>
      <c r="BJ1205">
        <v>2020</v>
      </c>
      <c r="BK1205">
        <v>2021</v>
      </c>
      <c r="BL1205">
        <v>2022</v>
      </c>
      <c r="BM1205">
        <v>2023</v>
      </c>
      <c r="BN1205">
        <v>2024</v>
      </c>
    </row>
    <row r="1206" spans="1:66" ht="15" customHeight="1" x14ac:dyDescent="0.25">
      <c r="A1206" t="s">
        <v>1280</v>
      </c>
      <c r="C1206" s="60"/>
      <c r="D1206" t="s">
        <v>1122</v>
      </c>
      <c r="E1206" s="45" t="s">
        <v>1123</v>
      </c>
      <c r="G1206" s="45"/>
      <c r="H1206" s="45"/>
      <c r="I1206">
        <f t="shared" ref="I1206:I1284" si="122">MIN(L1206:BT1206)</f>
        <v>2005</v>
      </c>
      <c r="J1206">
        <f t="shared" si="121"/>
        <v>2024</v>
      </c>
      <c r="K1206" s="2" t="str">
        <f t="shared" si="117"/>
        <v>-</v>
      </c>
      <c r="AU1206">
        <v>2005</v>
      </c>
      <c r="AV1206">
        <v>2006</v>
      </c>
      <c r="AW1206">
        <v>2007</v>
      </c>
      <c r="AX1206">
        <v>2008</v>
      </c>
      <c r="AY1206">
        <v>2009</v>
      </c>
      <c r="AZ1206">
        <v>2010</v>
      </c>
      <c r="BA1206">
        <v>2011</v>
      </c>
      <c r="BB1206">
        <v>2012</v>
      </c>
      <c r="BC1206">
        <v>2013</v>
      </c>
      <c r="BD1206">
        <v>2014</v>
      </c>
      <c r="BE1206">
        <v>2015</v>
      </c>
      <c r="BF1206">
        <v>2016</v>
      </c>
      <c r="BG1206">
        <v>2017</v>
      </c>
      <c r="BH1206">
        <v>2018</v>
      </c>
      <c r="BI1206">
        <v>2019</v>
      </c>
      <c r="BJ1206">
        <v>2020</v>
      </c>
      <c r="BK1206">
        <v>2021</v>
      </c>
      <c r="BL1206">
        <v>2022</v>
      </c>
      <c r="BM1206">
        <v>2023</v>
      </c>
      <c r="BN1206">
        <v>2024</v>
      </c>
    </row>
    <row r="1207" spans="1:66" ht="15" customHeight="1" x14ac:dyDescent="0.25">
      <c r="A1207" t="s">
        <v>1280</v>
      </c>
      <c r="C1207" s="60"/>
      <c r="D1207" t="s">
        <v>1124</v>
      </c>
      <c r="E1207" s="45" t="s">
        <v>1125</v>
      </c>
      <c r="G1207" s="45"/>
      <c r="H1207" s="45"/>
      <c r="I1207">
        <f t="shared" si="122"/>
        <v>2005</v>
      </c>
      <c r="J1207">
        <f t="shared" si="121"/>
        <v>2024</v>
      </c>
      <c r="K1207" s="2" t="str">
        <f t="shared" si="117"/>
        <v>-</v>
      </c>
      <c r="AU1207">
        <v>2005</v>
      </c>
      <c r="AV1207">
        <v>2006</v>
      </c>
      <c r="AW1207">
        <v>2007</v>
      </c>
      <c r="AX1207">
        <v>2008</v>
      </c>
      <c r="AY1207">
        <v>2009</v>
      </c>
      <c r="AZ1207">
        <v>2010</v>
      </c>
      <c r="BA1207">
        <v>2011</v>
      </c>
      <c r="BB1207">
        <v>2012</v>
      </c>
      <c r="BC1207">
        <v>2013</v>
      </c>
      <c r="BD1207">
        <v>2014</v>
      </c>
      <c r="BE1207">
        <v>2015</v>
      </c>
      <c r="BF1207">
        <v>2016</v>
      </c>
      <c r="BG1207">
        <v>2017</v>
      </c>
      <c r="BH1207">
        <v>2018</v>
      </c>
      <c r="BI1207">
        <v>2019</v>
      </c>
      <c r="BJ1207">
        <v>2020</v>
      </c>
      <c r="BK1207">
        <v>2021</v>
      </c>
      <c r="BL1207">
        <v>2022</v>
      </c>
      <c r="BM1207">
        <v>2023</v>
      </c>
      <c r="BN1207">
        <v>2024</v>
      </c>
    </row>
    <row r="1208" spans="1:66" ht="15" customHeight="1" x14ac:dyDescent="0.25">
      <c r="A1208" t="s">
        <v>1280</v>
      </c>
      <c r="C1208" s="60"/>
      <c r="D1208" t="s">
        <v>62</v>
      </c>
      <c r="E1208" s="45" t="s">
        <v>956</v>
      </c>
      <c r="F1208" s="7" t="s">
        <v>1303</v>
      </c>
      <c r="G1208" s="45"/>
      <c r="H1208" s="45"/>
      <c r="I1208">
        <f t="shared" si="122"/>
        <v>2005</v>
      </c>
      <c r="J1208">
        <f t="shared" si="121"/>
        <v>2024</v>
      </c>
      <c r="K1208" s="2" t="str">
        <f t="shared" si="117"/>
        <v>-</v>
      </c>
      <c r="AU1208">
        <v>2005</v>
      </c>
      <c r="AV1208">
        <v>2006</v>
      </c>
      <c r="AW1208">
        <v>2007</v>
      </c>
      <c r="AX1208">
        <v>2008</v>
      </c>
      <c r="AY1208">
        <v>2009</v>
      </c>
      <c r="AZ1208">
        <v>2010</v>
      </c>
      <c r="BA1208">
        <v>2011</v>
      </c>
      <c r="BB1208">
        <v>2012</v>
      </c>
      <c r="BC1208">
        <v>2013</v>
      </c>
      <c r="BD1208">
        <v>2014</v>
      </c>
      <c r="BE1208">
        <v>2015</v>
      </c>
      <c r="BF1208">
        <v>2016</v>
      </c>
      <c r="BG1208">
        <v>2017</v>
      </c>
      <c r="BH1208">
        <v>2018</v>
      </c>
      <c r="BI1208">
        <v>2019</v>
      </c>
      <c r="BJ1208">
        <v>2020</v>
      </c>
      <c r="BK1208">
        <v>2021</v>
      </c>
      <c r="BL1208">
        <v>2022</v>
      </c>
      <c r="BM1208">
        <v>2023</v>
      </c>
      <c r="BN1208">
        <v>2024</v>
      </c>
    </row>
    <row r="1209" spans="1:66" ht="15" customHeight="1" x14ac:dyDescent="0.25">
      <c r="A1209" t="s">
        <v>1280</v>
      </c>
      <c r="C1209" s="60"/>
      <c r="D1209" t="s">
        <v>21</v>
      </c>
      <c r="E1209" s="45" t="s">
        <v>12</v>
      </c>
      <c r="F1209" s="7" t="s">
        <v>1303</v>
      </c>
      <c r="G1209" s="45"/>
      <c r="H1209" s="45"/>
      <c r="I1209">
        <f t="shared" si="122"/>
        <v>2005</v>
      </c>
      <c r="J1209">
        <f t="shared" si="121"/>
        <v>2024</v>
      </c>
      <c r="K1209" s="2" t="str">
        <f t="shared" si="117"/>
        <v>-</v>
      </c>
      <c r="AU1209">
        <v>2005</v>
      </c>
      <c r="AV1209">
        <v>2006</v>
      </c>
      <c r="AW1209">
        <v>2007</v>
      </c>
      <c r="AX1209">
        <v>2008</v>
      </c>
      <c r="AY1209">
        <v>2009</v>
      </c>
      <c r="AZ1209">
        <v>2010</v>
      </c>
      <c r="BA1209">
        <v>2011</v>
      </c>
      <c r="BB1209">
        <v>2012</v>
      </c>
      <c r="BC1209">
        <v>2013</v>
      </c>
      <c r="BD1209">
        <v>2014</v>
      </c>
      <c r="BE1209">
        <v>2015</v>
      </c>
      <c r="BF1209">
        <v>2016</v>
      </c>
      <c r="BG1209">
        <v>2017</v>
      </c>
      <c r="BH1209">
        <v>2018</v>
      </c>
      <c r="BI1209">
        <v>2019</v>
      </c>
      <c r="BJ1209">
        <v>2020</v>
      </c>
      <c r="BK1209">
        <v>2021</v>
      </c>
      <c r="BL1209">
        <v>2022</v>
      </c>
      <c r="BM1209">
        <v>2023</v>
      </c>
      <c r="BN1209">
        <v>2024</v>
      </c>
    </row>
    <row r="1210" spans="1:66" ht="15" customHeight="1" x14ac:dyDescent="0.25">
      <c r="A1210" t="s">
        <v>1280</v>
      </c>
      <c r="C1210" s="60"/>
      <c r="D1210" t="s">
        <v>876</v>
      </c>
      <c r="E1210" s="45" t="s">
        <v>877</v>
      </c>
      <c r="G1210" s="45"/>
      <c r="H1210" s="45"/>
      <c r="I1210">
        <f t="shared" si="122"/>
        <v>2005</v>
      </c>
      <c r="J1210">
        <f t="shared" si="121"/>
        <v>2024</v>
      </c>
      <c r="K1210" s="2" t="str">
        <f t="shared" si="117"/>
        <v>-</v>
      </c>
      <c r="AU1210">
        <v>2005</v>
      </c>
      <c r="AV1210">
        <v>2006</v>
      </c>
      <c r="AW1210">
        <v>2007</v>
      </c>
      <c r="AX1210">
        <v>2008</v>
      </c>
      <c r="AY1210">
        <v>2009</v>
      </c>
      <c r="AZ1210">
        <v>2010</v>
      </c>
      <c r="BA1210">
        <v>2011</v>
      </c>
      <c r="BB1210">
        <v>2012</v>
      </c>
      <c r="BC1210">
        <v>2013</v>
      </c>
      <c r="BD1210">
        <v>2014</v>
      </c>
      <c r="BE1210">
        <v>2015</v>
      </c>
      <c r="BF1210">
        <v>2016</v>
      </c>
      <c r="BG1210">
        <v>2017</v>
      </c>
      <c r="BH1210">
        <v>2018</v>
      </c>
      <c r="BI1210">
        <v>2019</v>
      </c>
      <c r="BJ1210">
        <v>2020</v>
      </c>
      <c r="BK1210">
        <v>2021</v>
      </c>
      <c r="BL1210">
        <v>2022</v>
      </c>
      <c r="BM1210">
        <v>2023</v>
      </c>
      <c r="BN1210">
        <v>2024</v>
      </c>
    </row>
    <row r="1211" spans="1:66" ht="15" customHeight="1" x14ac:dyDescent="0.25">
      <c r="C1211" s="63"/>
      <c r="E1211" s="45"/>
      <c r="G1211" s="45"/>
      <c r="H1211" s="45"/>
    </row>
    <row r="1212" spans="1:66" ht="15" customHeight="1" x14ac:dyDescent="0.25">
      <c r="A1212" t="s">
        <v>1281</v>
      </c>
      <c r="B1212" s="1" t="str">
        <f>A1212&amp;MIN(I1213:I1225)&amp;"(-"&amp;MAX(J1213:J1225)&amp;")"</f>
        <v>KROF2001(-2024)</v>
      </c>
      <c r="C1212" s="65"/>
      <c r="D1212" t="s">
        <v>33</v>
      </c>
      <c r="E1212" s="45" t="s">
        <v>3522</v>
      </c>
      <c r="G1212" s="45"/>
      <c r="H1212" s="45"/>
      <c r="I1212">
        <f>MIN(L1212:BT1212)</f>
        <v>2023</v>
      </c>
      <c r="J1212">
        <f>MAX(L1212:BT1212)</f>
        <v>2024</v>
      </c>
      <c r="K1212" s="2" t="str">
        <f>IF(J1212-I1212+1-COUNTA(L1212:BT1212)=0, "-", "Yes")</f>
        <v>-</v>
      </c>
      <c r="BM1212">
        <v>2023</v>
      </c>
      <c r="BN1212">
        <v>2024</v>
      </c>
    </row>
    <row r="1213" spans="1:66" ht="15" customHeight="1" x14ac:dyDescent="0.25">
      <c r="A1213" t="s">
        <v>1281</v>
      </c>
      <c r="C1213" s="65"/>
      <c r="D1213" t="s">
        <v>763</v>
      </c>
      <c r="E1213" s="45" t="s">
        <v>764</v>
      </c>
      <c r="G1213" s="45"/>
      <c r="H1213" s="45"/>
      <c r="I1213">
        <f t="shared" si="122"/>
        <v>2014</v>
      </c>
      <c r="J1213">
        <f t="shared" si="121"/>
        <v>2024</v>
      </c>
      <c r="K1213" s="2" t="str">
        <f t="shared" si="117"/>
        <v>-</v>
      </c>
      <c r="BD1213">
        <v>2014</v>
      </c>
      <c r="BE1213">
        <v>2015</v>
      </c>
      <c r="BF1213">
        <v>2016</v>
      </c>
      <c r="BG1213">
        <v>2017</v>
      </c>
      <c r="BH1213">
        <v>2018</v>
      </c>
      <c r="BI1213">
        <v>2019</v>
      </c>
      <c r="BJ1213">
        <v>2020</v>
      </c>
      <c r="BK1213">
        <v>2021</v>
      </c>
      <c r="BL1213">
        <v>2022</v>
      </c>
      <c r="BM1213">
        <v>2023</v>
      </c>
      <c r="BN1213">
        <v>2024</v>
      </c>
    </row>
    <row r="1214" spans="1:66" ht="15" customHeight="1" x14ac:dyDescent="0.25">
      <c r="A1214" t="s">
        <v>1281</v>
      </c>
      <c r="C1214" s="65"/>
      <c r="D1214" t="s">
        <v>765</v>
      </c>
      <c r="E1214" s="45" t="s">
        <v>766</v>
      </c>
      <c r="G1214" s="45"/>
      <c r="H1214" s="45"/>
      <c r="I1214">
        <f t="shared" si="122"/>
        <v>2014</v>
      </c>
      <c r="J1214">
        <f t="shared" si="121"/>
        <v>2024</v>
      </c>
      <c r="K1214" s="2" t="str">
        <f t="shared" ref="K1214:K1291" si="123">IF(J1214-I1214+1-COUNTA(L1214:BT1214)=0, "-", "Yes")</f>
        <v>-</v>
      </c>
      <c r="BD1214">
        <v>2014</v>
      </c>
      <c r="BE1214">
        <v>2015</v>
      </c>
      <c r="BF1214">
        <v>2016</v>
      </c>
      <c r="BG1214">
        <v>2017</v>
      </c>
      <c r="BH1214">
        <v>2018</v>
      </c>
      <c r="BI1214">
        <v>2019</v>
      </c>
      <c r="BJ1214">
        <v>2020</v>
      </c>
      <c r="BK1214">
        <v>2021</v>
      </c>
      <c r="BL1214">
        <v>2022</v>
      </c>
      <c r="BM1214">
        <v>2023</v>
      </c>
      <c r="BN1214">
        <v>2024</v>
      </c>
    </row>
    <row r="1215" spans="1:66" ht="15" customHeight="1" x14ac:dyDescent="0.25">
      <c r="A1215" t="s">
        <v>1281</v>
      </c>
      <c r="C1215" s="65"/>
      <c r="D1215" t="s">
        <v>3518</v>
      </c>
      <c r="E1215" s="45" t="s">
        <v>3523</v>
      </c>
      <c r="G1215" s="45"/>
      <c r="H1215" s="45"/>
      <c r="I1215">
        <f t="shared" si="122"/>
        <v>2023</v>
      </c>
      <c r="J1215">
        <f t="shared" si="121"/>
        <v>2024</v>
      </c>
      <c r="K1215" s="2" t="str">
        <f t="shared" si="123"/>
        <v>-</v>
      </c>
      <c r="BM1215">
        <v>2023</v>
      </c>
      <c r="BN1215">
        <v>2024</v>
      </c>
    </row>
    <row r="1216" spans="1:66" ht="15" customHeight="1" x14ac:dyDescent="0.25">
      <c r="A1216" t="s">
        <v>1281</v>
      </c>
      <c r="C1216" s="65"/>
      <c r="D1216" t="s">
        <v>475</v>
      </c>
      <c r="E1216" s="45" t="s">
        <v>905</v>
      </c>
      <c r="G1216" s="45" t="s">
        <v>1839</v>
      </c>
      <c r="H1216" s="45" t="s">
        <v>1849</v>
      </c>
      <c r="I1216">
        <f t="shared" si="122"/>
        <v>2001</v>
      </c>
      <c r="J1216">
        <f t="shared" si="121"/>
        <v>2024</v>
      </c>
      <c r="K1216" s="2" t="str">
        <f t="shared" si="123"/>
        <v>-</v>
      </c>
      <c r="AQ1216">
        <v>2001</v>
      </c>
      <c r="AR1216">
        <v>2002</v>
      </c>
      <c r="AS1216">
        <v>2003</v>
      </c>
      <c r="AT1216">
        <v>2004</v>
      </c>
      <c r="AU1216">
        <v>2005</v>
      </c>
      <c r="AV1216">
        <v>2006</v>
      </c>
      <c r="AW1216">
        <v>2007</v>
      </c>
      <c r="AX1216">
        <v>2008</v>
      </c>
      <c r="AY1216">
        <v>2009</v>
      </c>
      <c r="AZ1216">
        <v>2010</v>
      </c>
      <c r="BA1216">
        <v>2011</v>
      </c>
      <c r="BB1216">
        <v>2012</v>
      </c>
      <c r="BC1216">
        <v>2013</v>
      </c>
      <c r="BD1216">
        <v>2014</v>
      </c>
      <c r="BE1216">
        <v>2015</v>
      </c>
      <c r="BF1216">
        <v>2016</v>
      </c>
      <c r="BG1216">
        <v>2017</v>
      </c>
      <c r="BH1216">
        <v>2018</v>
      </c>
      <c r="BI1216">
        <v>2019</v>
      </c>
      <c r="BJ1216">
        <v>2020</v>
      </c>
      <c r="BK1216">
        <v>2021</v>
      </c>
      <c r="BL1216">
        <v>2022</v>
      </c>
      <c r="BM1216">
        <v>2023</v>
      </c>
      <c r="BN1216">
        <v>2024</v>
      </c>
    </row>
    <row r="1217" spans="1:66" ht="15" customHeight="1" x14ac:dyDescent="0.25">
      <c r="A1217" t="s">
        <v>1281</v>
      </c>
      <c r="C1217" s="65"/>
      <c r="D1217" t="s">
        <v>636</v>
      </c>
      <c r="E1217" s="45" t="s">
        <v>637</v>
      </c>
      <c r="G1217" s="45" t="s">
        <v>637</v>
      </c>
      <c r="H1217" s="45" t="s">
        <v>1859</v>
      </c>
      <c r="I1217">
        <f t="shared" si="122"/>
        <v>2001</v>
      </c>
      <c r="J1217">
        <f t="shared" si="121"/>
        <v>2024</v>
      </c>
      <c r="K1217" s="2" t="str">
        <f t="shared" si="123"/>
        <v>-</v>
      </c>
      <c r="AQ1217">
        <v>2001</v>
      </c>
      <c r="AR1217">
        <v>2002</v>
      </c>
      <c r="AS1217">
        <v>2003</v>
      </c>
      <c r="AT1217">
        <v>2004</v>
      </c>
      <c r="AU1217">
        <v>2005</v>
      </c>
      <c r="AV1217">
        <v>2006</v>
      </c>
      <c r="AW1217">
        <v>2007</v>
      </c>
      <c r="AX1217">
        <v>2008</v>
      </c>
      <c r="AY1217">
        <v>2009</v>
      </c>
      <c r="AZ1217">
        <v>2010</v>
      </c>
      <c r="BA1217">
        <v>2011</v>
      </c>
      <c r="BB1217">
        <v>2012</v>
      </c>
      <c r="BC1217">
        <v>2013</v>
      </c>
      <c r="BD1217">
        <v>2014</v>
      </c>
      <c r="BE1217">
        <v>2015</v>
      </c>
      <c r="BF1217">
        <v>2016</v>
      </c>
      <c r="BG1217">
        <v>2017</v>
      </c>
      <c r="BH1217">
        <v>2018</v>
      </c>
      <c r="BI1217">
        <v>2019</v>
      </c>
      <c r="BJ1217">
        <v>2020</v>
      </c>
      <c r="BK1217">
        <v>2021</v>
      </c>
      <c r="BL1217">
        <v>2022</v>
      </c>
      <c r="BM1217">
        <v>2023</v>
      </c>
      <c r="BN1217">
        <v>2024</v>
      </c>
    </row>
    <row r="1218" spans="1:66" ht="15" customHeight="1" x14ac:dyDescent="0.25">
      <c r="A1218" t="s">
        <v>1281</v>
      </c>
      <c r="C1218" s="65"/>
      <c r="D1218" t="s">
        <v>2955</v>
      </c>
      <c r="E1218" s="45" t="s">
        <v>637</v>
      </c>
      <c r="G1218" s="45" t="s">
        <v>637</v>
      </c>
      <c r="H1218" s="45" t="s">
        <v>1859</v>
      </c>
      <c r="I1218">
        <f t="shared" si="122"/>
        <v>2022</v>
      </c>
      <c r="J1218">
        <f t="shared" si="121"/>
        <v>2024</v>
      </c>
      <c r="K1218" s="2" t="str">
        <f t="shared" si="123"/>
        <v>-</v>
      </c>
      <c r="BL1218">
        <v>2022</v>
      </c>
      <c r="BM1218">
        <v>2023</v>
      </c>
      <c r="BN1218">
        <v>2024</v>
      </c>
    </row>
    <row r="1219" spans="1:66" ht="15" customHeight="1" x14ac:dyDescent="0.25">
      <c r="A1219" t="s">
        <v>1281</v>
      </c>
      <c r="C1219" s="65"/>
      <c r="D1219" t="s">
        <v>638</v>
      </c>
      <c r="E1219" s="45" t="s">
        <v>639</v>
      </c>
      <c r="G1219" s="45" t="s">
        <v>1860</v>
      </c>
      <c r="H1219" s="45" t="s">
        <v>1861</v>
      </c>
      <c r="I1219">
        <f t="shared" si="122"/>
        <v>2001</v>
      </c>
      <c r="J1219">
        <f t="shared" si="121"/>
        <v>2024</v>
      </c>
      <c r="K1219" s="2" t="str">
        <f t="shared" si="123"/>
        <v>-</v>
      </c>
      <c r="AQ1219">
        <v>2001</v>
      </c>
      <c r="AR1219">
        <v>2002</v>
      </c>
      <c r="AS1219">
        <v>2003</v>
      </c>
      <c r="AT1219">
        <v>2004</v>
      </c>
      <c r="AU1219">
        <v>2005</v>
      </c>
      <c r="AV1219">
        <v>2006</v>
      </c>
      <c r="AW1219">
        <v>2007</v>
      </c>
      <c r="AX1219">
        <v>2008</v>
      </c>
      <c r="AY1219">
        <v>2009</v>
      </c>
      <c r="AZ1219">
        <v>2010</v>
      </c>
      <c r="BA1219">
        <v>2011</v>
      </c>
      <c r="BB1219">
        <v>2012</v>
      </c>
      <c r="BC1219">
        <v>2013</v>
      </c>
      <c r="BD1219">
        <v>2014</v>
      </c>
      <c r="BE1219">
        <v>2015</v>
      </c>
      <c r="BF1219">
        <v>2016</v>
      </c>
      <c r="BG1219">
        <v>2017</v>
      </c>
      <c r="BH1219">
        <v>2018</v>
      </c>
      <c r="BI1219">
        <v>2019</v>
      </c>
      <c r="BJ1219">
        <v>2020</v>
      </c>
      <c r="BK1219">
        <v>2021</v>
      </c>
      <c r="BL1219">
        <v>2022</v>
      </c>
      <c r="BM1219">
        <v>2023</v>
      </c>
      <c r="BN1219">
        <v>2024</v>
      </c>
    </row>
    <row r="1220" spans="1:66" ht="15" customHeight="1" x14ac:dyDescent="0.25">
      <c r="A1220" t="s">
        <v>1281</v>
      </c>
      <c r="C1220" s="65"/>
      <c r="D1220" t="s">
        <v>3519</v>
      </c>
      <c r="E1220" s="45" t="s">
        <v>3524</v>
      </c>
      <c r="G1220" s="45"/>
      <c r="H1220" s="45"/>
      <c r="I1220">
        <f>MIN(L1220:BT1220)</f>
        <v>2023</v>
      </c>
      <c r="J1220">
        <f>MAX(L1220:BT1220)</f>
        <v>2024</v>
      </c>
      <c r="K1220" s="2" t="str">
        <f>IF(J1220-I1220+1-COUNTA(L1220:BT1220)=0, "-", "Yes")</f>
        <v>-</v>
      </c>
      <c r="BM1220">
        <v>2023</v>
      </c>
      <c r="BN1220">
        <v>2024</v>
      </c>
    </row>
    <row r="1221" spans="1:66" ht="15" customHeight="1" x14ac:dyDescent="0.25">
      <c r="A1221" t="s">
        <v>1281</v>
      </c>
      <c r="C1221" s="65"/>
      <c r="D1221" t="s">
        <v>3520</v>
      </c>
      <c r="E1221" s="45" t="s">
        <v>3525</v>
      </c>
      <c r="G1221" s="45"/>
      <c r="H1221" s="45"/>
      <c r="I1221">
        <f>MIN(L1221:BT1221)</f>
        <v>2023</v>
      </c>
      <c r="J1221">
        <f>MAX(L1221:BT1221)</f>
        <v>2024</v>
      </c>
      <c r="K1221" s="2" t="str">
        <f>IF(J1221-I1221+1-COUNTA(L1221:BT1221)=0, "-", "Yes")</f>
        <v>-</v>
      </c>
      <c r="BM1221">
        <v>2023</v>
      </c>
      <c r="BN1221">
        <v>2024</v>
      </c>
    </row>
    <row r="1222" spans="1:66" ht="15" customHeight="1" x14ac:dyDescent="0.25">
      <c r="A1222" t="s">
        <v>1281</v>
      </c>
      <c r="C1222" s="65"/>
      <c r="D1222" t="s">
        <v>640</v>
      </c>
      <c r="E1222" s="45" t="s">
        <v>641</v>
      </c>
      <c r="G1222" s="45"/>
      <c r="H1222" s="45"/>
      <c r="I1222">
        <f>MIN(L1222:BT1222)</f>
        <v>2023</v>
      </c>
      <c r="J1222">
        <f>MAX(L1222:BT1222)</f>
        <v>2024</v>
      </c>
      <c r="K1222" s="2" t="str">
        <f>IF(J1222-I1222+1-COUNTA(L1222:BT1222)=0, "-", "Yes")</f>
        <v>-</v>
      </c>
      <c r="BM1222">
        <v>2023</v>
      </c>
      <c r="BN1222">
        <v>2024</v>
      </c>
    </row>
    <row r="1223" spans="1:66" ht="15" customHeight="1" x14ac:dyDescent="0.25">
      <c r="A1223" t="s">
        <v>1281</v>
      </c>
      <c r="C1223" s="65"/>
      <c r="D1223" t="s">
        <v>3521</v>
      </c>
      <c r="E1223" s="45" t="s">
        <v>3526</v>
      </c>
      <c r="G1223" s="45"/>
      <c r="H1223" s="45"/>
      <c r="I1223">
        <f>MIN(L1223:BT1223)</f>
        <v>2023</v>
      </c>
      <c r="J1223">
        <f>MAX(L1223:BT1223)</f>
        <v>2024</v>
      </c>
      <c r="K1223" s="2" t="str">
        <f>IF(J1223-I1223+1-COUNTA(L1223:BT1223)=0, "-", "Yes")</f>
        <v>-</v>
      </c>
      <c r="BM1223">
        <v>2023</v>
      </c>
      <c r="BN1223">
        <v>2024</v>
      </c>
    </row>
    <row r="1224" spans="1:66" ht="15" customHeight="1" x14ac:dyDescent="0.25">
      <c r="A1224" t="s">
        <v>1281</v>
      </c>
      <c r="C1224" s="65"/>
      <c r="D1224" t="s">
        <v>640</v>
      </c>
      <c r="E1224" s="45" t="s">
        <v>641</v>
      </c>
      <c r="G1224" s="45" t="s">
        <v>641</v>
      </c>
      <c r="H1224" s="45" t="s">
        <v>1862</v>
      </c>
      <c r="I1224">
        <f t="shared" si="122"/>
        <v>2001</v>
      </c>
      <c r="J1224">
        <f t="shared" si="121"/>
        <v>2024</v>
      </c>
      <c r="K1224" s="2" t="str">
        <f t="shared" si="123"/>
        <v>-</v>
      </c>
      <c r="AQ1224">
        <v>2001</v>
      </c>
      <c r="AR1224">
        <v>2002</v>
      </c>
      <c r="AS1224">
        <v>2003</v>
      </c>
      <c r="AT1224">
        <v>2004</v>
      </c>
      <c r="AU1224">
        <v>2005</v>
      </c>
      <c r="AV1224">
        <v>2006</v>
      </c>
      <c r="AW1224">
        <v>2007</v>
      </c>
      <c r="AX1224">
        <v>2008</v>
      </c>
      <c r="AY1224">
        <v>2009</v>
      </c>
      <c r="AZ1224">
        <v>2010</v>
      </c>
      <c r="BA1224">
        <v>2011</v>
      </c>
      <c r="BB1224">
        <v>2012</v>
      </c>
      <c r="BC1224">
        <v>2013</v>
      </c>
      <c r="BD1224">
        <v>2014</v>
      </c>
      <c r="BE1224">
        <v>2015</v>
      </c>
      <c r="BF1224">
        <v>2016</v>
      </c>
      <c r="BG1224">
        <v>2017</v>
      </c>
      <c r="BH1224">
        <v>2018</v>
      </c>
      <c r="BI1224">
        <v>2019</v>
      </c>
      <c r="BJ1224">
        <v>2020</v>
      </c>
      <c r="BK1224">
        <v>2021</v>
      </c>
      <c r="BL1224">
        <v>2022</v>
      </c>
      <c r="BM1224">
        <v>2023</v>
      </c>
      <c r="BN1224">
        <v>2024</v>
      </c>
    </row>
    <row r="1225" spans="1:66" ht="15" customHeight="1" x14ac:dyDescent="0.25">
      <c r="A1225" t="s">
        <v>1281</v>
      </c>
      <c r="C1225" s="65"/>
      <c r="D1225" t="s">
        <v>21</v>
      </c>
      <c r="E1225" s="45" t="s">
        <v>12</v>
      </c>
      <c r="F1225" s="7" t="s">
        <v>1303</v>
      </c>
      <c r="G1225" s="45" t="s">
        <v>733</v>
      </c>
      <c r="H1225" s="45" t="s">
        <v>1533</v>
      </c>
      <c r="I1225">
        <f t="shared" si="122"/>
        <v>2001</v>
      </c>
      <c r="J1225">
        <f t="shared" si="121"/>
        <v>2024</v>
      </c>
      <c r="K1225" s="2" t="str">
        <f t="shared" si="123"/>
        <v>-</v>
      </c>
      <c r="AQ1225">
        <v>2001</v>
      </c>
      <c r="AR1225">
        <v>2002</v>
      </c>
      <c r="AS1225">
        <v>2003</v>
      </c>
      <c r="AT1225">
        <v>2004</v>
      </c>
      <c r="AU1225">
        <v>2005</v>
      </c>
      <c r="AV1225">
        <v>2006</v>
      </c>
      <c r="AW1225">
        <v>2007</v>
      </c>
      <c r="AX1225">
        <v>2008</v>
      </c>
      <c r="AY1225">
        <v>2009</v>
      </c>
      <c r="AZ1225">
        <v>2010</v>
      </c>
      <c r="BA1225">
        <v>2011</v>
      </c>
      <c r="BB1225">
        <v>2012</v>
      </c>
      <c r="BC1225">
        <v>2013</v>
      </c>
      <c r="BD1225">
        <v>2014</v>
      </c>
      <c r="BE1225">
        <v>2015</v>
      </c>
      <c r="BF1225">
        <v>2016</v>
      </c>
      <c r="BG1225">
        <v>2017</v>
      </c>
      <c r="BH1225">
        <v>2018</v>
      </c>
      <c r="BI1225">
        <v>2019</v>
      </c>
      <c r="BJ1225">
        <v>2020</v>
      </c>
      <c r="BK1225">
        <v>2021</v>
      </c>
      <c r="BL1225">
        <v>2022</v>
      </c>
      <c r="BM1225">
        <v>2023</v>
      </c>
      <c r="BN1225">
        <v>2024</v>
      </c>
    </row>
    <row r="1226" spans="1:66" ht="15" customHeight="1" x14ac:dyDescent="0.25">
      <c r="C1226" s="63"/>
      <c r="E1226" s="45"/>
      <c r="G1226" s="45"/>
      <c r="H1226" s="45"/>
    </row>
    <row r="1227" spans="1:66" ht="15" customHeight="1" x14ac:dyDescent="0.25">
      <c r="A1227" t="s">
        <v>1255</v>
      </c>
      <c r="B1227" s="1" t="str">
        <f>A1227&amp;MIN(I1227:I1240)&amp;"(-"&amp;MAX(J1227:J1240)&amp;")"</f>
        <v>KRSI1980(-2024)</v>
      </c>
      <c r="C1227" s="65"/>
      <c r="D1227" t="s">
        <v>763</v>
      </c>
      <c r="E1227" s="45" t="s">
        <v>764</v>
      </c>
      <c r="G1227" s="45"/>
      <c r="H1227" s="45"/>
      <c r="I1227">
        <f t="shared" si="122"/>
        <v>2014</v>
      </c>
      <c r="J1227">
        <f t="shared" si="121"/>
        <v>2024</v>
      </c>
      <c r="K1227" s="2" t="str">
        <f t="shared" si="123"/>
        <v>-</v>
      </c>
      <c r="BD1227">
        <v>2014</v>
      </c>
      <c r="BE1227">
        <v>2015</v>
      </c>
      <c r="BF1227">
        <v>2016</v>
      </c>
      <c r="BG1227">
        <v>2017</v>
      </c>
      <c r="BH1227">
        <v>2018</v>
      </c>
      <c r="BI1227">
        <v>2019</v>
      </c>
      <c r="BJ1227">
        <v>2020</v>
      </c>
      <c r="BK1227">
        <v>2021</v>
      </c>
      <c r="BL1227">
        <v>2022</v>
      </c>
      <c r="BM1227">
        <v>2023</v>
      </c>
      <c r="BN1227">
        <v>2024</v>
      </c>
    </row>
    <row r="1228" spans="1:66" ht="15" customHeight="1" x14ac:dyDescent="0.25">
      <c r="A1228" t="s">
        <v>1255</v>
      </c>
      <c r="C1228" s="65"/>
      <c r="D1228" t="s">
        <v>765</v>
      </c>
      <c r="E1228" s="45" t="s">
        <v>766</v>
      </c>
      <c r="G1228" s="45"/>
      <c r="H1228" s="45"/>
      <c r="I1228">
        <f t="shared" si="122"/>
        <v>2014</v>
      </c>
      <c r="J1228">
        <f t="shared" si="121"/>
        <v>2024</v>
      </c>
      <c r="K1228" s="2" t="str">
        <f t="shared" si="123"/>
        <v>-</v>
      </c>
      <c r="BD1228">
        <v>2014</v>
      </c>
      <c r="BE1228">
        <v>2015</v>
      </c>
      <c r="BF1228">
        <v>2016</v>
      </c>
      <c r="BG1228">
        <v>2017</v>
      </c>
      <c r="BH1228">
        <v>2018</v>
      </c>
      <c r="BI1228">
        <v>2019</v>
      </c>
      <c r="BJ1228">
        <v>2020</v>
      </c>
      <c r="BK1228">
        <v>2021</v>
      </c>
      <c r="BL1228">
        <v>2022</v>
      </c>
      <c r="BM1228">
        <v>2023</v>
      </c>
      <c r="BN1228">
        <v>2024</v>
      </c>
    </row>
    <row r="1229" spans="1:66" ht="15" customHeight="1" x14ac:dyDescent="0.25">
      <c r="A1229" t="s">
        <v>1255</v>
      </c>
      <c r="C1229" s="65"/>
      <c r="D1229" t="s">
        <v>475</v>
      </c>
      <c r="E1229" s="45" t="s">
        <v>476</v>
      </c>
      <c r="G1229" s="45" t="s">
        <v>1839</v>
      </c>
      <c r="H1229" s="45" t="s">
        <v>1849</v>
      </c>
      <c r="I1229">
        <f t="shared" si="122"/>
        <v>1980</v>
      </c>
      <c r="J1229">
        <f t="shared" si="121"/>
        <v>2024</v>
      </c>
      <c r="K1229" s="2" t="str">
        <f t="shared" si="123"/>
        <v>-</v>
      </c>
      <c r="V1229">
        <v>1980</v>
      </c>
      <c r="W1229">
        <v>1981</v>
      </c>
      <c r="X1229">
        <v>1982</v>
      </c>
      <c r="Y1229">
        <v>1983</v>
      </c>
      <c r="Z1229">
        <v>1984</v>
      </c>
      <c r="AA1229">
        <v>1985</v>
      </c>
      <c r="AB1229">
        <v>1986</v>
      </c>
      <c r="AC1229">
        <v>1987</v>
      </c>
      <c r="AD1229">
        <v>1988</v>
      </c>
      <c r="AE1229">
        <v>1989</v>
      </c>
      <c r="AF1229">
        <v>1990</v>
      </c>
      <c r="AG1229">
        <v>1991</v>
      </c>
      <c r="AH1229">
        <v>1992</v>
      </c>
      <c r="AI1229">
        <v>1993</v>
      </c>
      <c r="AJ1229">
        <v>1994</v>
      </c>
      <c r="AK1229">
        <v>1995</v>
      </c>
      <c r="AL1229">
        <v>1996</v>
      </c>
      <c r="AM1229">
        <v>1997</v>
      </c>
      <c r="AN1229">
        <v>1998</v>
      </c>
      <c r="AO1229">
        <v>1999</v>
      </c>
      <c r="AP1229">
        <v>2000</v>
      </c>
      <c r="AQ1229">
        <v>2001</v>
      </c>
      <c r="AR1229">
        <v>2002</v>
      </c>
      <c r="AS1229">
        <v>2003</v>
      </c>
      <c r="AT1229">
        <v>2004</v>
      </c>
      <c r="AU1229">
        <v>2005</v>
      </c>
      <c r="AV1229">
        <v>2006</v>
      </c>
      <c r="AW1229">
        <v>2007</v>
      </c>
      <c r="AX1229">
        <v>2008</v>
      </c>
      <c r="AY1229">
        <v>2009</v>
      </c>
      <c r="AZ1229">
        <v>2010</v>
      </c>
      <c r="BA1229">
        <v>2011</v>
      </c>
      <c r="BB1229">
        <v>2012</v>
      </c>
      <c r="BC1229">
        <v>2013</v>
      </c>
      <c r="BD1229">
        <v>2014</v>
      </c>
      <c r="BE1229">
        <v>2015</v>
      </c>
      <c r="BF1229">
        <v>2016</v>
      </c>
      <c r="BG1229">
        <v>2017</v>
      </c>
      <c r="BH1229">
        <v>2018</v>
      </c>
      <c r="BI1229">
        <v>2019</v>
      </c>
      <c r="BJ1229">
        <v>2020</v>
      </c>
      <c r="BK1229">
        <v>2021</v>
      </c>
      <c r="BL1229">
        <v>2022</v>
      </c>
      <c r="BM1229">
        <v>2023</v>
      </c>
      <c r="BN1229">
        <v>2024</v>
      </c>
    </row>
    <row r="1230" spans="1:66" ht="15" customHeight="1" x14ac:dyDescent="0.25">
      <c r="A1230" t="s">
        <v>1255</v>
      </c>
      <c r="C1230" s="65"/>
      <c r="D1230" t="s">
        <v>21</v>
      </c>
      <c r="E1230" s="45" t="s">
        <v>12</v>
      </c>
      <c r="F1230" s="7" t="s">
        <v>1303</v>
      </c>
      <c r="G1230" s="45" t="s">
        <v>733</v>
      </c>
      <c r="H1230" s="45" t="s">
        <v>1533</v>
      </c>
      <c r="I1230">
        <f t="shared" si="122"/>
        <v>1980</v>
      </c>
      <c r="J1230">
        <f t="shared" si="121"/>
        <v>2024</v>
      </c>
      <c r="K1230" s="2" t="str">
        <f t="shared" si="123"/>
        <v>-</v>
      </c>
      <c r="V1230">
        <v>1980</v>
      </c>
      <c r="W1230">
        <v>1981</v>
      </c>
      <c r="X1230">
        <v>1982</v>
      </c>
      <c r="Y1230">
        <v>1983</v>
      </c>
      <c r="Z1230">
        <v>1984</v>
      </c>
      <c r="AA1230">
        <v>1985</v>
      </c>
      <c r="AB1230">
        <v>1986</v>
      </c>
      <c r="AC1230">
        <v>1987</v>
      </c>
      <c r="AD1230">
        <v>1988</v>
      </c>
      <c r="AE1230">
        <v>1989</v>
      </c>
      <c r="AF1230">
        <v>1990</v>
      </c>
      <c r="AG1230">
        <v>1991</v>
      </c>
      <c r="AH1230">
        <v>1992</v>
      </c>
      <c r="AI1230">
        <v>1993</v>
      </c>
      <c r="AJ1230">
        <v>1994</v>
      </c>
      <c r="AK1230">
        <v>1995</v>
      </c>
      <c r="AL1230">
        <v>1996</v>
      </c>
      <c r="AM1230">
        <v>1997</v>
      </c>
      <c r="AN1230">
        <v>1998</v>
      </c>
      <c r="AO1230">
        <v>1999</v>
      </c>
      <c r="AP1230">
        <v>2000</v>
      </c>
      <c r="AQ1230">
        <v>2001</v>
      </c>
      <c r="AR1230">
        <v>2002</v>
      </c>
      <c r="AS1230">
        <v>2003</v>
      </c>
      <c r="AT1230">
        <v>2004</v>
      </c>
      <c r="AU1230">
        <v>2005</v>
      </c>
      <c r="AV1230">
        <v>2006</v>
      </c>
      <c r="AW1230">
        <v>2007</v>
      </c>
      <c r="AX1230">
        <v>2008</v>
      </c>
      <c r="AY1230">
        <v>2009</v>
      </c>
      <c r="AZ1230">
        <v>2010</v>
      </c>
      <c r="BA1230">
        <v>2011</v>
      </c>
      <c r="BB1230">
        <v>2012</v>
      </c>
      <c r="BC1230">
        <v>2013</v>
      </c>
      <c r="BD1230">
        <v>2014</v>
      </c>
      <c r="BE1230">
        <v>2015</v>
      </c>
      <c r="BF1230">
        <v>2016</v>
      </c>
      <c r="BG1230">
        <v>2017</v>
      </c>
      <c r="BH1230">
        <v>2018</v>
      </c>
      <c r="BI1230">
        <v>2019</v>
      </c>
      <c r="BJ1230">
        <v>2020</v>
      </c>
      <c r="BK1230">
        <v>2021</v>
      </c>
      <c r="BL1230">
        <v>2022</v>
      </c>
      <c r="BM1230">
        <v>2023</v>
      </c>
      <c r="BN1230">
        <v>2024</v>
      </c>
    </row>
    <row r="1231" spans="1:66" ht="15" customHeight="1" x14ac:dyDescent="0.25">
      <c r="A1231" t="s">
        <v>1255</v>
      </c>
      <c r="C1231" s="65"/>
      <c r="D1231" t="s">
        <v>3263</v>
      </c>
      <c r="E1231" s="67" t="s">
        <v>3270</v>
      </c>
      <c r="F1231" s="7"/>
      <c r="G1231" s="45"/>
      <c r="H1231" s="45"/>
      <c r="I1231">
        <f>MIN(L1231:BT1231)</f>
        <v>2024</v>
      </c>
      <c r="J1231">
        <f>MAX(L1231:BT1231)</f>
        <v>2024</v>
      </c>
      <c r="K1231" s="2" t="str">
        <f>IF(J1231-I1231+1-COUNTA(L1231:BT1231)=0, "-", "Yes")</f>
        <v>-</v>
      </c>
      <c r="BN1231">
        <v>2024</v>
      </c>
    </row>
    <row r="1232" spans="1:66" ht="15" customHeight="1" x14ac:dyDescent="0.25">
      <c r="A1232" t="s">
        <v>1255</v>
      </c>
      <c r="C1232" s="65"/>
      <c r="D1232" t="s">
        <v>3264</v>
      </c>
      <c r="E1232" s="45" t="s">
        <v>3271</v>
      </c>
      <c r="F1232" s="7"/>
      <c r="G1232" s="45"/>
      <c r="H1232" s="45"/>
      <c r="I1232">
        <f>MIN(L1232:BT1232)</f>
        <v>2024</v>
      </c>
      <c r="J1232">
        <f>MAX(L1232:BT1232)</f>
        <v>2024</v>
      </c>
      <c r="K1232" s="2" t="str">
        <f>IF(J1232-I1232+1-COUNTA(L1232:BT1232)=0, "-", "Yes")</f>
        <v>-</v>
      </c>
      <c r="BN1232">
        <v>2024</v>
      </c>
    </row>
    <row r="1233" spans="1:66" ht="15" customHeight="1" x14ac:dyDescent="0.25">
      <c r="A1233" t="s">
        <v>1255</v>
      </c>
      <c r="C1233" s="65"/>
      <c r="D1233" t="s">
        <v>509</v>
      </c>
      <c r="E1233" s="45" t="s">
        <v>510</v>
      </c>
      <c r="G1233" s="45" t="s">
        <v>510</v>
      </c>
      <c r="H1233" s="45" t="s">
        <v>1863</v>
      </c>
      <c r="I1233">
        <f t="shared" si="122"/>
        <v>1980</v>
      </c>
      <c r="J1233">
        <f t="shared" si="121"/>
        <v>2024</v>
      </c>
      <c r="K1233" s="2" t="str">
        <f t="shared" si="123"/>
        <v>-</v>
      </c>
      <c r="V1233">
        <v>1980</v>
      </c>
      <c r="W1233">
        <v>1981</v>
      </c>
      <c r="X1233">
        <v>1982</v>
      </c>
      <c r="Y1233">
        <v>1983</v>
      </c>
      <c r="Z1233">
        <v>1984</v>
      </c>
      <c r="AA1233">
        <v>1985</v>
      </c>
      <c r="AB1233">
        <v>1986</v>
      </c>
      <c r="AC1233">
        <v>1987</v>
      </c>
      <c r="AD1233">
        <v>1988</v>
      </c>
      <c r="AE1233">
        <v>1989</v>
      </c>
      <c r="AF1233">
        <v>1990</v>
      </c>
      <c r="AG1233">
        <v>1991</v>
      </c>
      <c r="AH1233">
        <v>1992</v>
      </c>
      <c r="AI1233">
        <v>1993</v>
      </c>
      <c r="AJ1233">
        <v>1994</v>
      </c>
      <c r="AK1233">
        <v>1995</v>
      </c>
      <c r="AL1233">
        <v>1996</v>
      </c>
      <c r="AM1233">
        <v>1997</v>
      </c>
      <c r="AN1233">
        <v>1998</v>
      </c>
      <c r="AO1233">
        <v>1999</v>
      </c>
      <c r="AP1233">
        <v>2000</v>
      </c>
      <c r="AQ1233">
        <v>2001</v>
      </c>
      <c r="AR1233">
        <v>2002</v>
      </c>
      <c r="AS1233">
        <v>2003</v>
      </c>
      <c r="AT1233">
        <v>2004</v>
      </c>
      <c r="AU1233">
        <v>2005</v>
      </c>
      <c r="AV1233">
        <v>2006</v>
      </c>
      <c r="AW1233">
        <v>2007</v>
      </c>
      <c r="AX1233">
        <v>2008</v>
      </c>
      <c r="AY1233">
        <v>2009</v>
      </c>
      <c r="AZ1233">
        <v>2010</v>
      </c>
      <c r="BA1233">
        <v>2011</v>
      </c>
      <c r="BB1233">
        <v>2012</v>
      </c>
      <c r="BC1233">
        <v>2013</v>
      </c>
      <c r="BD1233">
        <v>2014</v>
      </c>
      <c r="BE1233">
        <v>2015</v>
      </c>
      <c r="BF1233">
        <v>2016</v>
      </c>
      <c r="BG1233">
        <v>2017</v>
      </c>
      <c r="BH1233">
        <v>2018</v>
      </c>
      <c r="BI1233">
        <v>2019</v>
      </c>
      <c r="BJ1233">
        <v>2020</v>
      </c>
      <c r="BK1233">
        <v>2021</v>
      </c>
      <c r="BL1233">
        <v>2022</v>
      </c>
      <c r="BM1233">
        <v>2023</v>
      </c>
      <c r="BN1233">
        <v>2024</v>
      </c>
    </row>
    <row r="1234" spans="1:66" ht="15" customHeight="1" x14ac:dyDescent="0.25">
      <c r="A1234" t="s">
        <v>1255</v>
      </c>
      <c r="C1234" s="65"/>
      <c r="D1234" t="s">
        <v>511</v>
      </c>
      <c r="E1234" s="45" t="s">
        <v>512</v>
      </c>
      <c r="G1234" s="45" t="s">
        <v>512</v>
      </c>
      <c r="H1234" s="45" t="s">
        <v>1864</v>
      </c>
      <c r="I1234">
        <f t="shared" si="122"/>
        <v>1980</v>
      </c>
      <c r="J1234">
        <f t="shared" si="121"/>
        <v>2024</v>
      </c>
      <c r="K1234" s="2" t="str">
        <f t="shared" si="123"/>
        <v>-</v>
      </c>
      <c r="V1234">
        <v>1980</v>
      </c>
      <c r="W1234">
        <v>1981</v>
      </c>
      <c r="X1234">
        <v>1982</v>
      </c>
      <c r="Y1234">
        <v>1983</v>
      </c>
      <c r="Z1234">
        <v>1984</v>
      </c>
      <c r="AA1234">
        <v>1985</v>
      </c>
      <c r="AB1234">
        <v>1986</v>
      </c>
      <c r="AC1234">
        <v>1987</v>
      </c>
      <c r="AD1234">
        <v>1988</v>
      </c>
      <c r="AE1234">
        <v>1989</v>
      </c>
      <c r="AF1234">
        <v>1990</v>
      </c>
      <c r="AG1234">
        <v>1991</v>
      </c>
      <c r="AH1234">
        <v>1992</v>
      </c>
      <c r="AI1234">
        <v>1993</v>
      </c>
      <c r="AJ1234">
        <v>1994</v>
      </c>
      <c r="AK1234">
        <v>1995</v>
      </c>
      <c r="AL1234">
        <v>1996</v>
      </c>
      <c r="AM1234">
        <v>1997</v>
      </c>
      <c r="AN1234">
        <v>1998</v>
      </c>
      <c r="AO1234">
        <v>1999</v>
      </c>
      <c r="AP1234">
        <v>2000</v>
      </c>
      <c r="AQ1234">
        <v>2001</v>
      </c>
      <c r="AR1234">
        <v>2002</v>
      </c>
      <c r="AS1234">
        <v>2003</v>
      </c>
      <c r="AT1234">
        <v>2004</v>
      </c>
      <c r="AU1234">
        <v>2005</v>
      </c>
      <c r="AV1234">
        <v>2006</v>
      </c>
      <c r="AW1234">
        <v>2007</v>
      </c>
      <c r="AX1234">
        <v>2008</v>
      </c>
      <c r="AY1234">
        <v>2009</v>
      </c>
      <c r="AZ1234">
        <v>2010</v>
      </c>
      <c r="BA1234">
        <v>2011</v>
      </c>
      <c r="BB1234">
        <v>2012</v>
      </c>
      <c r="BC1234">
        <v>2013</v>
      </c>
      <c r="BD1234">
        <v>2014</v>
      </c>
      <c r="BE1234">
        <v>2015</v>
      </c>
      <c r="BF1234">
        <v>2016</v>
      </c>
      <c r="BG1234">
        <v>2017</v>
      </c>
      <c r="BH1234">
        <v>2018</v>
      </c>
      <c r="BI1234">
        <v>2019</v>
      </c>
      <c r="BJ1234">
        <v>2020</v>
      </c>
      <c r="BK1234">
        <v>2021</v>
      </c>
      <c r="BL1234">
        <v>2022</v>
      </c>
      <c r="BM1234">
        <v>2023</v>
      </c>
      <c r="BN1234">
        <v>2024</v>
      </c>
    </row>
    <row r="1235" spans="1:66" ht="15" customHeight="1" x14ac:dyDescent="0.25">
      <c r="A1235" t="s">
        <v>1255</v>
      </c>
      <c r="C1235" s="65"/>
      <c r="D1235" t="s">
        <v>513</v>
      </c>
      <c r="E1235" s="45" t="s">
        <v>514</v>
      </c>
      <c r="G1235" s="45" t="s">
        <v>1853</v>
      </c>
      <c r="H1235" s="45" t="s">
        <v>1865</v>
      </c>
      <c r="I1235">
        <f t="shared" si="122"/>
        <v>1980</v>
      </c>
      <c r="J1235">
        <f t="shared" si="121"/>
        <v>2024</v>
      </c>
      <c r="K1235" s="2" t="str">
        <f t="shared" si="123"/>
        <v>-</v>
      </c>
      <c r="V1235">
        <v>1980</v>
      </c>
      <c r="W1235">
        <v>1981</v>
      </c>
      <c r="X1235">
        <v>1982</v>
      </c>
      <c r="Y1235">
        <v>1983</v>
      </c>
      <c r="Z1235">
        <v>1984</v>
      </c>
      <c r="AA1235">
        <v>1985</v>
      </c>
      <c r="AB1235">
        <v>1986</v>
      </c>
      <c r="AC1235">
        <v>1987</v>
      </c>
      <c r="AD1235">
        <v>1988</v>
      </c>
      <c r="AE1235">
        <v>1989</v>
      </c>
      <c r="AF1235">
        <v>1990</v>
      </c>
      <c r="AG1235">
        <v>1991</v>
      </c>
      <c r="AH1235">
        <v>1992</v>
      </c>
      <c r="AI1235">
        <v>1993</v>
      </c>
      <c r="AJ1235">
        <v>1994</v>
      </c>
      <c r="AK1235">
        <v>1995</v>
      </c>
      <c r="AL1235">
        <v>1996</v>
      </c>
      <c r="AM1235">
        <v>1997</v>
      </c>
      <c r="AN1235">
        <v>1998</v>
      </c>
      <c r="AO1235">
        <v>1999</v>
      </c>
      <c r="AP1235">
        <v>2000</v>
      </c>
      <c r="AQ1235">
        <v>2001</v>
      </c>
      <c r="AR1235">
        <v>2002</v>
      </c>
      <c r="AS1235">
        <v>2003</v>
      </c>
      <c r="AT1235">
        <v>2004</v>
      </c>
      <c r="AU1235">
        <v>2005</v>
      </c>
      <c r="AV1235">
        <v>2006</v>
      </c>
      <c r="AW1235">
        <v>2007</v>
      </c>
      <c r="AX1235">
        <v>2008</v>
      </c>
      <c r="AY1235">
        <v>2009</v>
      </c>
      <c r="AZ1235">
        <v>2010</v>
      </c>
      <c r="BA1235">
        <v>2011</v>
      </c>
      <c r="BB1235">
        <v>2012</v>
      </c>
      <c r="BC1235">
        <v>2013</v>
      </c>
      <c r="BD1235">
        <v>2014</v>
      </c>
      <c r="BE1235">
        <v>2015</v>
      </c>
      <c r="BF1235">
        <v>2016</v>
      </c>
      <c r="BG1235">
        <v>2017</v>
      </c>
      <c r="BH1235">
        <v>2018</v>
      </c>
      <c r="BI1235">
        <v>2019</v>
      </c>
      <c r="BJ1235">
        <v>2020</v>
      </c>
      <c r="BK1235">
        <v>2021</v>
      </c>
      <c r="BL1235">
        <v>2022</v>
      </c>
      <c r="BM1235">
        <v>2023</v>
      </c>
      <c r="BN1235">
        <v>2024</v>
      </c>
    </row>
    <row r="1236" spans="1:66" ht="15" customHeight="1" x14ac:dyDescent="0.25">
      <c r="A1236" t="s">
        <v>1255</v>
      </c>
      <c r="C1236" s="65"/>
      <c r="D1236" t="s">
        <v>2956</v>
      </c>
      <c r="E1236" s="45" t="s">
        <v>514</v>
      </c>
      <c r="G1236" s="45" t="s">
        <v>1853</v>
      </c>
      <c r="H1236" s="45" t="s">
        <v>1865</v>
      </c>
      <c r="I1236">
        <f t="shared" si="122"/>
        <v>2020</v>
      </c>
      <c r="J1236">
        <f t="shared" si="121"/>
        <v>2024</v>
      </c>
      <c r="K1236" s="2" t="str">
        <f t="shared" si="123"/>
        <v>-</v>
      </c>
      <c r="BJ1236">
        <v>2020</v>
      </c>
      <c r="BK1236">
        <v>2021</v>
      </c>
      <c r="BL1236">
        <v>2022</v>
      </c>
      <c r="BM1236">
        <v>2023</v>
      </c>
      <c r="BN1236">
        <v>2024</v>
      </c>
    </row>
    <row r="1237" spans="1:66" ht="15" customHeight="1" x14ac:dyDescent="0.25">
      <c r="A1237" t="s">
        <v>1255</v>
      </c>
      <c r="C1237" s="65"/>
      <c r="D1237" t="s">
        <v>515</v>
      </c>
      <c r="E1237" s="45" t="s">
        <v>878</v>
      </c>
      <c r="G1237" s="45" t="s">
        <v>1833</v>
      </c>
      <c r="H1237" s="45" t="s">
        <v>1855</v>
      </c>
      <c r="I1237">
        <f t="shared" si="122"/>
        <v>1991</v>
      </c>
      <c r="J1237">
        <f t="shared" si="121"/>
        <v>2024</v>
      </c>
      <c r="K1237" s="2" t="str">
        <f t="shared" si="123"/>
        <v>-</v>
      </c>
      <c r="AG1237">
        <v>1991</v>
      </c>
      <c r="AH1237">
        <v>1992</v>
      </c>
      <c r="AI1237">
        <v>1993</v>
      </c>
      <c r="AJ1237">
        <v>1994</v>
      </c>
      <c r="AK1237">
        <v>1995</v>
      </c>
      <c r="AL1237">
        <v>1996</v>
      </c>
      <c r="AM1237">
        <v>1997</v>
      </c>
      <c r="AN1237">
        <v>1998</v>
      </c>
      <c r="AO1237">
        <v>1999</v>
      </c>
      <c r="AP1237">
        <v>2000</v>
      </c>
      <c r="AQ1237">
        <v>2001</v>
      </c>
      <c r="AR1237">
        <v>2002</v>
      </c>
      <c r="AS1237">
        <v>2003</v>
      </c>
      <c r="AT1237">
        <v>2004</v>
      </c>
      <c r="AU1237">
        <v>2005</v>
      </c>
      <c r="AV1237">
        <v>2006</v>
      </c>
      <c r="AW1237">
        <v>2007</v>
      </c>
      <c r="AX1237">
        <v>2008</v>
      </c>
      <c r="AY1237">
        <v>2009</v>
      </c>
      <c r="AZ1237">
        <v>2010</v>
      </c>
      <c r="BA1237">
        <v>2011</v>
      </c>
      <c r="BB1237">
        <v>2012</v>
      </c>
      <c r="BC1237">
        <v>2013</v>
      </c>
      <c r="BD1237">
        <v>2014</v>
      </c>
      <c r="BE1237">
        <v>2015</v>
      </c>
      <c r="BF1237">
        <v>2016</v>
      </c>
      <c r="BG1237">
        <v>2017</v>
      </c>
      <c r="BH1237">
        <v>2018</v>
      </c>
      <c r="BI1237">
        <v>2019</v>
      </c>
      <c r="BJ1237">
        <v>2020</v>
      </c>
      <c r="BK1237">
        <v>2021</v>
      </c>
      <c r="BL1237">
        <v>2022</v>
      </c>
      <c r="BM1237">
        <v>2023</v>
      </c>
      <c r="BN1237">
        <v>2024</v>
      </c>
    </row>
    <row r="1238" spans="1:66" ht="15" customHeight="1" x14ac:dyDescent="0.25">
      <c r="A1238" t="s">
        <v>1255</v>
      </c>
      <c r="C1238" s="65"/>
      <c r="D1238" t="s">
        <v>3265</v>
      </c>
      <c r="E1238" s="45" t="s">
        <v>867</v>
      </c>
      <c r="G1238" s="45"/>
      <c r="H1238" s="45"/>
      <c r="I1238">
        <f>MIN(L1238:BT1238)</f>
        <v>2024</v>
      </c>
      <c r="J1238">
        <f>MAX(L1238:BT1238)</f>
        <v>2024</v>
      </c>
      <c r="K1238" s="2" t="str">
        <f>IF(J1238-I1238+1-COUNTA(L1238:BT1238)=0, "-", "Yes")</f>
        <v>-</v>
      </c>
      <c r="BN1238">
        <v>2024</v>
      </c>
    </row>
    <row r="1239" spans="1:66" ht="15" customHeight="1" x14ac:dyDescent="0.25">
      <c r="A1239" t="s">
        <v>1255</v>
      </c>
      <c r="C1239" s="65"/>
      <c r="D1239" t="s">
        <v>3266</v>
      </c>
      <c r="E1239" s="45" t="s">
        <v>3272</v>
      </c>
      <c r="G1239" s="45"/>
      <c r="H1239" s="45"/>
      <c r="I1239">
        <f>MIN(L1239:BT1239)</f>
        <v>2024</v>
      </c>
      <c r="J1239">
        <f>MAX(L1239:BT1239)</f>
        <v>2024</v>
      </c>
      <c r="K1239" s="2" t="str">
        <f>IF(J1239-I1239+1-COUNTA(L1239:BT1239)=0, "-", "Yes")</f>
        <v>-</v>
      </c>
      <c r="BN1239">
        <v>2024</v>
      </c>
    </row>
    <row r="1240" spans="1:66" ht="15" customHeight="1" x14ac:dyDescent="0.25">
      <c r="A1240" t="s">
        <v>1255</v>
      </c>
      <c r="C1240" s="65"/>
      <c r="D1240" t="s">
        <v>516</v>
      </c>
      <c r="E1240" s="45" t="s">
        <v>879</v>
      </c>
      <c r="G1240" s="45" t="s">
        <v>1866</v>
      </c>
      <c r="H1240" s="45" t="s">
        <v>1867</v>
      </c>
      <c r="I1240">
        <f t="shared" si="122"/>
        <v>1980</v>
      </c>
      <c r="J1240">
        <f t="shared" si="121"/>
        <v>2024</v>
      </c>
      <c r="K1240" s="2" t="str">
        <f t="shared" si="123"/>
        <v>-</v>
      </c>
      <c r="V1240">
        <v>1980</v>
      </c>
      <c r="W1240">
        <v>1981</v>
      </c>
      <c r="X1240">
        <v>1982</v>
      </c>
      <c r="Y1240">
        <v>1983</v>
      </c>
      <c r="Z1240">
        <v>1984</v>
      </c>
      <c r="AA1240">
        <v>1985</v>
      </c>
      <c r="AB1240">
        <v>1986</v>
      </c>
      <c r="AC1240">
        <v>1987</v>
      </c>
      <c r="AD1240">
        <v>1988</v>
      </c>
      <c r="AE1240">
        <v>1989</v>
      </c>
      <c r="AF1240">
        <v>1990</v>
      </c>
      <c r="AG1240">
        <v>1991</v>
      </c>
      <c r="AH1240">
        <v>1992</v>
      </c>
      <c r="AI1240">
        <v>1993</v>
      </c>
      <c r="AJ1240">
        <v>1994</v>
      </c>
      <c r="AK1240">
        <v>1995</v>
      </c>
      <c r="AL1240">
        <v>1996</v>
      </c>
      <c r="AM1240">
        <v>1997</v>
      </c>
      <c r="AN1240">
        <v>1998</v>
      </c>
      <c r="AO1240">
        <v>1999</v>
      </c>
      <c r="AP1240">
        <v>2000</v>
      </c>
      <c r="AQ1240">
        <v>2001</v>
      </c>
      <c r="AR1240">
        <v>2002</v>
      </c>
      <c r="AS1240">
        <v>2003</v>
      </c>
      <c r="AT1240">
        <v>2004</v>
      </c>
      <c r="AU1240">
        <v>2005</v>
      </c>
      <c r="AV1240">
        <v>2006</v>
      </c>
      <c r="AW1240">
        <v>2007</v>
      </c>
      <c r="AX1240">
        <v>2008</v>
      </c>
      <c r="AY1240">
        <v>2009</v>
      </c>
      <c r="AZ1240">
        <v>2010</v>
      </c>
      <c r="BA1240">
        <v>2011</v>
      </c>
      <c r="BB1240">
        <v>2012</v>
      </c>
      <c r="BC1240">
        <v>2013</v>
      </c>
      <c r="BD1240">
        <v>2014</v>
      </c>
      <c r="BE1240">
        <v>2015</v>
      </c>
      <c r="BF1240">
        <v>2016</v>
      </c>
      <c r="BG1240">
        <v>2017</v>
      </c>
      <c r="BH1240">
        <v>2018</v>
      </c>
      <c r="BI1240">
        <v>2019</v>
      </c>
      <c r="BJ1240">
        <v>2020</v>
      </c>
      <c r="BK1240">
        <v>2021</v>
      </c>
      <c r="BL1240">
        <v>2022</v>
      </c>
      <c r="BM1240">
        <v>2023</v>
      </c>
      <c r="BN1240">
        <v>2024</v>
      </c>
    </row>
    <row r="1241" spans="1:66" ht="15" customHeight="1" x14ac:dyDescent="0.25">
      <c r="A1241" t="s">
        <v>1255</v>
      </c>
      <c r="C1241" s="65"/>
      <c r="D1241" t="s">
        <v>3267</v>
      </c>
      <c r="E1241" s="45" t="s">
        <v>3273</v>
      </c>
      <c r="G1241" s="45"/>
      <c r="H1241" s="45"/>
      <c r="I1241">
        <f t="shared" si="122"/>
        <v>2024</v>
      </c>
      <c r="J1241">
        <f>MAX(L1241:BT1241)</f>
        <v>2024</v>
      </c>
      <c r="K1241" s="2" t="str">
        <f t="shared" si="123"/>
        <v>-</v>
      </c>
      <c r="BN1241">
        <v>2024</v>
      </c>
    </row>
    <row r="1242" spans="1:66" ht="15" customHeight="1" x14ac:dyDescent="0.25">
      <c r="A1242" t="s">
        <v>1255</v>
      </c>
      <c r="C1242" s="65"/>
      <c r="D1242" t="s">
        <v>3268</v>
      </c>
      <c r="E1242" s="45" t="s">
        <v>1109</v>
      </c>
      <c r="G1242" s="45"/>
      <c r="H1242" s="45"/>
      <c r="I1242">
        <f t="shared" si="122"/>
        <v>2024</v>
      </c>
      <c r="J1242">
        <f>MAX(L1242:BT1242)</f>
        <v>2024</v>
      </c>
      <c r="K1242" s="2" t="str">
        <f t="shared" si="123"/>
        <v>-</v>
      </c>
      <c r="BN1242">
        <v>2024</v>
      </c>
    </row>
    <row r="1243" spans="1:66" ht="15" customHeight="1" x14ac:dyDescent="0.25">
      <c r="A1243" t="s">
        <v>1255</v>
      </c>
      <c r="C1243" s="65"/>
      <c r="D1243" t="s">
        <v>3269</v>
      </c>
      <c r="E1243" s="45" t="s">
        <v>1125</v>
      </c>
      <c r="G1243" s="45"/>
      <c r="H1243" s="45"/>
      <c r="I1243">
        <f>MIN(L1243:BT1243)</f>
        <v>2024</v>
      </c>
      <c r="J1243">
        <f>MAX(L1243:BT1243)</f>
        <v>2024</v>
      </c>
      <c r="K1243" s="2" t="str">
        <f>IF(J1243-I1243+1-COUNTA(L1243:BT1243)=0, "-", "Yes")</f>
        <v>-</v>
      </c>
      <c r="BN1243">
        <v>2024</v>
      </c>
    </row>
    <row r="1244" spans="1:66" ht="15" customHeight="1" x14ac:dyDescent="0.25">
      <c r="C1244" s="63"/>
      <c r="E1244" s="45"/>
      <c r="G1244" s="45"/>
      <c r="H1244" s="45"/>
    </row>
    <row r="1245" spans="1:66" ht="15" customHeight="1" x14ac:dyDescent="0.25">
      <c r="A1245" t="s">
        <v>1256</v>
      </c>
      <c r="B1245" s="1" t="str">
        <f>A1245&amp;MIN(I1245:I1285)&amp;"(-"&amp;MAX(J1245:J1285)&amp;")"</f>
        <v>LMDB1995(-2024)</v>
      </c>
      <c r="C1245" s="60"/>
      <c r="D1245" t="s">
        <v>517</v>
      </c>
      <c r="E1245" s="45" t="s">
        <v>518</v>
      </c>
      <c r="G1245" s="45" t="s">
        <v>1970</v>
      </c>
      <c r="H1245" s="45" t="s">
        <v>1971</v>
      </c>
      <c r="I1245">
        <f t="shared" si="122"/>
        <v>1995</v>
      </c>
      <c r="J1245">
        <f t="shared" ref="J1245:J1285" si="124">MAX(L1245:BT1245)</f>
        <v>2024</v>
      </c>
      <c r="K1245" s="2" t="str">
        <f t="shared" si="123"/>
        <v>-</v>
      </c>
      <c r="AK1245">
        <v>1995</v>
      </c>
      <c r="AL1245">
        <v>1996</v>
      </c>
      <c r="AM1245">
        <v>1997</v>
      </c>
      <c r="AN1245">
        <v>1998</v>
      </c>
      <c r="AO1245">
        <v>1999</v>
      </c>
      <c r="AP1245">
        <v>2000</v>
      </c>
      <c r="AQ1245">
        <v>2001</v>
      </c>
      <c r="AR1245">
        <v>2002</v>
      </c>
      <c r="AS1245">
        <v>2003</v>
      </c>
      <c r="AT1245">
        <v>2004</v>
      </c>
      <c r="AU1245">
        <v>2005</v>
      </c>
      <c r="AV1245">
        <v>2006</v>
      </c>
      <c r="AW1245">
        <v>2007</v>
      </c>
      <c r="AX1245">
        <v>2008</v>
      </c>
      <c r="AY1245">
        <v>2009</v>
      </c>
      <c r="AZ1245">
        <v>2010</v>
      </c>
      <c r="BA1245">
        <v>2011</v>
      </c>
      <c r="BB1245">
        <v>2012</v>
      </c>
      <c r="BC1245">
        <v>2013</v>
      </c>
      <c r="BD1245">
        <v>2014</v>
      </c>
      <c r="BE1245">
        <v>2015</v>
      </c>
      <c r="BF1245">
        <v>2016</v>
      </c>
      <c r="BG1245">
        <v>2017</v>
      </c>
      <c r="BH1245">
        <v>2018</v>
      </c>
      <c r="BI1245">
        <v>2019</v>
      </c>
      <c r="BJ1245">
        <v>2020</v>
      </c>
      <c r="BK1245">
        <v>2021</v>
      </c>
      <c r="BL1245">
        <v>2022</v>
      </c>
      <c r="BM1245">
        <v>2023</v>
      </c>
      <c r="BN1245">
        <v>2024</v>
      </c>
    </row>
    <row r="1246" spans="1:66" ht="15" customHeight="1" x14ac:dyDescent="0.25">
      <c r="A1246" t="s">
        <v>1256</v>
      </c>
      <c r="C1246" s="60"/>
      <c r="D1246" t="s">
        <v>519</v>
      </c>
      <c r="E1246" s="45" t="s">
        <v>880</v>
      </c>
      <c r="G1246" s="45" t="s">
        <v>880</v>
      </c>
      <c r="H1246" s="45" t="s">
        <v>1923</v>
      </c>
      <c r="I1246">
        <f t="shared" si="122"/>
        <v>1995</v>
      </c>
      <c r="J1246">
        <f t="shared" si="124"/>
        <v>2024</v>
      </c>
      <c r="K1246" s="2" t="str">
        <f t="shared" si="123"/>
        <v>-</v>
      </c>
      <c r="AK1246">
        <v>1995</v>
      </c>
      <c r="AL1246">
        <v>1996</v>
      </c>
      <c r="AM1246">
        <v>1997</v>
      </c>
      <c r="AN1246">
        <v>1998</v>
      </c>
      <c r="AO1246">
        <v>1999</v>
      </c>
      <c r="AP1246">
        <v>2000</v>
      </c>
      <c r="AQ1246">
        <v>2001</v>
      </c>
      <c r="AR1246">
        <v>2002</v>
      </c>
      <c r="AS1246">
        <v>2003</v>
      </c>
      <c r="AT1246">
        <v>2004</v>
      </c>
      <c r="AU1246">
        <v>2005</v>
      </c>
      <c r="AV1246">
        <v>2006</v>
      </c>
      <c r="AW1246">
        <v>2007</v>
      </c>
      <c r="AX1246">
        <v>2008</v>
      </c>
      <c r="AY1246">
        <v>2009</v>
      </c>
      <c r="AZ1246">
        <v>2010</v>
      </c>
      <c r="BA1246">
        <v>2011</v>
      </c>
      <c r="BB1246">
        <v>2012</v>
      </c>
      <c r="BC1246">
        <v>2013</v>
      </c>
      <c r="BD1246">
        <v>2014</v>
      </c>
      <c r="BE1246">
        <v>2015</v>
      </c>
      <c r="BF1246">
        <v>2016</v>
      </c>
      <c r="BG1246">
        <v>2017</v>
      </c>
      <c r="BH1246">
        <v>2018</v>
      </c>
      <c r="BI1246">
        <v>2019</v>
      </c>
      <c r="BJ1246">
        <v>2020</v>
      </c>
      <c r="BK1246">
        <v>2021</v>
      </c>
      <c r="BL1246">
        <v>2022</v>
      </c>
      <c r="BM1246">
        <v>2023</v>
      </c>
      <c r="BN1246">
        <v>2024</v>
      </c>
    </row>
    <row r="1247" spans="1:66" ht="15" customHeight="1" x14ac:dyDescent="0.25">
      <c r="A1247" t="s">
        <v>1256</v>
      </c>
      <c r="C1247" s="60"/>
      <c r="D1247" t="s">
        <v>520</v>
      </c>
      <c r="E1247" s="45" t="s">
        <v>521</v>
      </c>
      <c r="G1247" s="45" t="s">
        <v>521</v>
      </c>
      <c r="H1247" s="45" t="s">
        <v>1924</v>
      </c>
      <c r="I1247">
        <f t="shared" si="122"/>
        <v>1995</v>
      </c>
      <c r="J1247">
        <f t="shared" si="124"/>
        <v>2024</v>
      </c>
      <c r="K1247" s="2" t="str">
        <f t="shared" si="123"/>
        <v>-</v>
      </c>
      <c r="AK1247">
        <v>1995</v>
      </c>
      <c r="AL1247">
        <v>1996</v>
      </c>
      <c r="AM1247">
        <v>1997</v>
      </c>
      <c r="AN1247">
        <v>1998</v>
      </c>
      <c r="AO1247">
        <v>1999</v>
      </c>
      <c r="AP1247">
        <v>2000</v>
      </c>
      <c r="AQ1247">
        <v>2001</v>
      </c>
      <c r="AR1247">
        <v>2002</v>
      </c>
      <c r="AS1247">
        <v>2003</v>
      </c>
      <c r="AT1247">
        <v>2004</v>
      </c>
      <c r="AU1247">
        <v>2005</v>
      </c>
      <c r="AV1247">
        <v>2006</v>
      </c>
      <c r="AW1247">
        <v>2007</v>
      </c>
      <c r="AX1247">
        <v>2008</v>
      </c>
      <c r="AY1247">
        <v>2009</v>
      </c>
      <c r="AZ1247">
        <v>2010</v>
      </c>
      <c r="BA1247">
        <v>2011</v>
      </c>
      <c r="BB1247">
        <v>2012</v>
      </c>
      <c r="BC1247">
        <v>2013</v>
      </c>
      <c r="BD1247">
        <v>2014</v>
      </c>
      <c r="BE1247">
        <v>2015</v>
      </c>
      <c r="BF1247">
        <v>2016</v>
      </c>
      <c r="BG1247">
        <v>2017</v>
      </c>
      <c r="BH1247">
        <v>2018</v>
      </c>
      <c r="BI1247">
        <v>2019</v>
      </c>
      <c r="BJ1247">
        <v>2020</v>
      </c>
      <c r="BK1247">
        <v>2021</v>
      </c>
      <c r="BL1247">
        <v>2022</v>
      </c>
      <c r="BM1247">
        <v>2023</v>
      </c>
      <c r="BN1247">
        <v>2024</v>
      </c>
    </row>
    <row r="1248" spans="1:66" ht="15" customHeight="1" x14ac:dyDescent="0.25">
      <c r="A1248" t="s">
        <v>1256</v>
      </c>
      <c r="C1248" s="60"/>
      <c r="D1248" t="s">
        <v>522</v>
      </c>
      <c r="E1248" s="45" t="s">
        <v>881</v>
      </c>
      <c r="G1248" s="45" t="s">
        <v>1972</v>
      </c>
      <c r="H1248" s="45" t="s">
        <v>1977</v>
      </c>
      <c r="I1248">
        <f t="shared" si="122"/>
        <v>1995</v>
      </c>
      <c r="J1248">
        <f t="shared" si="124"/>
        <v>2024</v>
      </c>
      <c r="K1248" s="2" t="str">
        <f t="shared" si="123"/>
        <v>-</v>
      </c>
      <c r="AK1248">
        <v>1995</v>
      </c>
      <c r="AL1248">
        <v>1996</v>
      </c>
      <c r="AM1248">
        <v>1997</v>
      </c>
      <c r="AN1248">
        <v>1998</v>
      </c>
      <c r="AO1248">
        <v>1999</v>
      </c>
      <c r="AP1248">
        <v>2000</v>
      </c>
      <c r="AQ1248">
        <v>2001</v>
      </c>
      <c r="AR1248">
        <v>2002</v>
      </c>
      <c r="AS1248">
        <v>2003</v>
      </c>
      <c r="AT1248">
        <v>2004</v>
      </c>
      <c r="AU1248">
        <v>2005</v>
      </c>
      <c r="AV1248">
        <v>2006</v>
      </c>
      <c r="AW1248">
        <v>2007</v>
      </c>
      <c r="AX1248">
        <v>2008</v>
      </c>
      <c r="AY1248">
        <v>2009</v>
      </c>
      <c r="AZ1248">
        <v>2010</v>
      </c>
      <c r="BA1248">
        <v>2011</v>
      </c>
      <c r="BB1248">
        <v>2012</v>
      </c>
      <c r="BC1248">
        <v>2013</v>
      </c>
      <c r="BD1248">
        <v>2014</v>
      </c>
      <c r="BE1248">
        <v>2015</v>
      </c>
      <c r="BF1248">
        <v>2016</v>
      </c>
      <c r="BG1248">
        <v>2017</v>
      </c>
      <c r="BH1248">
        <v>2018</v>
      </c>
      <c r="BI1248">
        <v>2019</v>
      </c>
      <c r="BJ1248">
        <v>2020</v>
      </c>
      <c r="BK1248">
        <v>2021</v>
      </c>
      <c r="BL1248">
        <v>2022</v>
      </c>
      <c r="BM1248">
        <v>2023</v>
      </c>
      <c r="BN1248">
        <v>2024</v>
      </c>
    </row>
    <row r="1249" spans="1:66" ht="15" customHeight="1" x14ac:dyDescent="0.25">
      <c r="A1249" t="s">
        <v>1256</v>
      </c>
      <c r="C1249" s="60"/>
      <c r="D1249" t="s">
        <v>523</v>
      </c>
      <c r="E1249" s="45" t="s">
        <v>882</v>
      </c>
      <c r="G1249" s="45" t="s">
        <v>1978</v>
      </c>
      <c r="H1249" s="45" t="s">
        <v>1973</v>
      </c>
      <c r="I1249">
        <f t="shared" si="122"/>
        <v>1995</v>
      </c>
      <c r="J1249">
        <f t="shared" si="124"/>
        <v>2024</v>
      </c>
      <c r="K1249" s="2" t="str">
        <f t="shared" si="123"/>
        <v>-</v>
      </c>
      <c r="AK1249">
        <v>1995</v>
      </c>
      <c r="AL1249">
        <v>1996</v>
      </c>
      <c r="AM1249">
        <v>1997</v>
      </c>
      <c r="AN1249">
        <v>1998</v>
      </c>
      <c r="AO1249">
        <v>1999</v>
      </c>
      <c r="AP1249">
        <v>2000</v>
      </c>
      <c r="AQ1249">
        <v>2001</v>
      </c>
      <c r="AR1249">
        <v>2002</v>
      </c>
      <c r="AS1249">
        <v>2003</v>
      </c>
      <c r="AT1249">
        <v>2004</v>
      </c>
      <c r="AU1249">
        <v>2005</v>
      </c>
      <c r="AV1249">
        <v>2006</v>
      </c>
      <c r="AW1249">
        <v>2007</v>
      </c>
      <c r="AX1249">
        <v>2008</v>
      </c>
      <c r="AY1249">
        <v>2009</v>
      </c>
      <c r="AZ1249">
        <v>2010</v>
      </c>
      <c r="BA1249">
        <v>2011</v>
      </c>
      <c r="BB1249">
        <v>2012</v>
      </c>
      <c r="BC1249">
        <v>2013</v>
      </c>
      <c r="BD1249">
        <v>2014</v>
      </c>
      <c r="BE1249">
        <v>2015</v>
      </c>
      <c r="BF1249">
        <v>2016</v>
      </c>
      <c r="BG1249">
        <v>2017</v>
      </c>
      <c r="BH1249">
        <v>2018</v>
      </c>
      <c r="BI1249">
        <v>2019</v>
      </c>
      <c r="BJ1249">
        <v>2020</v>
      </c>
      <c r="BK1249">
        <v>2021</v>
      </c>
      <c r="BL1249">
        <v>2022</v>
      </c>
      <c r="BM1249">
        <v>2023</v>
      </c>
      <c r="BN1249">
        <v>2024</v>
      </c>
    </row>
    <row r="1250" spans="1:66" ht="15" customHeight="1" x14ac:dyDescent="0.25">
      <c r="A1250" t="s">
        <v>1256</v>
      </c>
      <c r="C1250" s="60"/>
      <c r="D1250" t="s">
        <v>524</v>
      </c>
      <c r="E1250" s="45" t="s">
        <v>883</v>
      </c>
      <c r="G1250" s="45" t="s">
        <v>1979</v>
      </c>
      <c r="H1250" s="45" t="s">
        <v>1974</v>
      </c>
      <c r="I1250">
        <f t="shared" si="122"/>
        <v>1995</v>
      </c>
      <c r="J1250">
        <f t="shared" si="124"/>
        <v>2024</v>
      </c>
      <c r="K1250" s="2" t="str">
        <f t="shared" si="123"/>
        <v>-</v>
      </c>
      <c r="AK1250">
        <v>1995</v>
      </c>
      <c r="AL1250">
        <v>1996</v>
      </c>
      <c r="AM1250">
        <v>1997</v>
      </c>
      <c r="AN1250">
        <v>1998</v>
      </c>
      <c r="AO1250">
        <v>1999</v>
      </c>
      <c r="AP1250">
        <v>2000</v>
      </c>
      <c r="AQ1250">
        <v>2001</v>
      </c>
      <c r="AR1250">
        <v>2002</v>
      </c>
      <c r="AS1250">
        <v>2003</v>
      </c>
      <c r="AT1250">
        <v>2004</v>
      </c>
      <c r="AU1250">
        <v>2005</v>
      </c>
      <c r="AV1250">
        <v>2006</v>
      </c>
      <c r="AW1250">
        <v>2007</v>
      </c>
      <c r="AX1250">
        <v>2008</v>
      </c>
      <c r="AY1250">
        <v>2009</v>
      </c>
      <c r="AZ1250">
        <v>2010</v>
      </c>
      <c r="BA1250">
        <v>2011</v>
      </c>
      <c r="BB1250">
        <v>2012</v>
      </c>
      <c r="BC1250">
        <v>2013</v>
      </c>
      <c r="BD1250">
        <v>2014</v>
      </c>
      <c r="BE1250">
        <v>2015</v>
      </c>
      <c r="BF1250">
        <v>2016</v>
      </c>
      <c r="BG1250">
        <v>2017</v>
      </c>
      <c r="BH1250">
        <v>2018</v>
      </c>
      <c r="BI1250">
        <v>2019</v>
      </c>
      <c r="BJ1250">
        <v>2020</v>
      </c>
      <c r="BK1250">
        <v>2021</v>
      </c>
      <c r="BL1250">
        <v>2022</v>
      </c>
      <c r="BM1250">
        <v>2023</v>
      </c>
      <c r="BN1250">
        <v>2024</v>
      </c>
    </row>
    <row r="1251" spans="1:66" ht="15" customHeight="1" x14ac:dyDescent="0.25">
      <c r="A1251" t="s">
        <v>1256</v>
      </c>
      <c r="C1251" s="60"/>
      <c r="D1251" t="s">
        <v>525</v>
      </c>
      <c r="E1251" s="45" t="s">
        <v>884</v>
      </c>
      <c r="G1251" s="45" t="s">
        <v>1980</v>
      </c>
      <c r="H1251" s="45" t="s">
        <v>1975</v>
      </c>
      <c r="I1251">
        <f t="shared" si="122"/>
        <v>1995</v>
      </c>
      <c r="J1251">
        <f t="shared" si="124"/>
        <v>2024</v>
      </c>
      <c r="K1251" s="2" t="str">
        <f t="shared" si="123"/>
        <v>-</v>
      </c>
      <c r="AK1251">
        <v>1995</v>
      </c>
      <c r="AL1251">
        <v>1996</v>
      </c>
      <c r="AM1251">
        <v>1997</v>
      </c>
      <c r="AN1251">
        <v>1998</v>
      </c>
      <c r="AO1251">
        <v>1999</v>
      </c>
      <c r="AP1251">
        <v>2000</v>
      </c>
      <c r="AQ1251">
        <v>2001</v>
      </c>
      <c r="AR1251">
        <v>2002</v>
      </c>
      <c r="AS1251">
        <v>2003</v>
      </c>
      <c r="AT1251">
        <v>2004</v>
      </c>
      <c r="AU1251">
        <v>2005</v>
      </c>
      <c r="AV1251">
        <v>2006</v>
      </c>
      <c r="AW1251">
        <v>2007</v>
      </c>
      <c r="AX1251">
        <v>2008</v>
      </c>
      <c r="AY1251">
        <v>2009</v>
      </c>
      <c r="AZ1251">
        <v>2010</v>
      </c>
      <c r="BA1251">
        <v>2011</v>
      </c>
      <c r="BB1251">
        <v>2012</v>
      </c>
      <c r="BC1251">
        <v>2013</v>
      </c>
      <c r="BD1251">
        <v>2014</v>
      </c>
      <c r="BE1251">
        <v>2015</v>
      </c>
      <c r="BF1251">
        <v>2016</v>
      </c>
      <c r="BG1251">
        <v>2017</v>
      </c>
      <c r="BH1251">
        <v>2018</v>
      </c>
      <c r="BI1251">
        <v>2019</v>
      </c>
      <c r="BJ1251">
        <v>2020</v>
      </c>
      <c r="BK1251">
        <v>2021</v>
      </c>
      <c r="BL1251">
        <v>2022</v>
      </c>
      <c r="BM1251">
        <v>2023</v>
      </c>
      <c r="BN1251">
        <v>2024</v>
      </c>
    </row>
    <row r="1252" spans="1:66" ht="15" customHeight="1" x14ac:dyDescent="0.25">
      <c r="A1252" t="s">
        <v>1256</v>
      </c>
      <c r="C1252" s="60"/>
      <c r="D1252" t="s">
        <v>526</v>
      </c>
      <c r="E1252" s="45" t="s">
        <v>885</v>
      </c>
      <c r="G1252" s="45" t="s">
        <v>1981</v>
      </c>
      <c r="H1252" s="45" t="s">
        <v>1976</v>
      </c>
      <c r="I1252">
        <f t="shared" si="122"/>
        <v>1995</v>
      </c>
      <c r="J1252">
        <f t="shared" si="124"/>
        <v>2024</v>
      </c>
      <c r="K1252" s="2" t="str">
        <f t="shared" si="123"/>
        <v>-</v>
      </c>
      <c r="AK1252">
        <v>1995</v>
      </c>
      <c r="AL1252">
        <v>1996</v>
      </c>
      <c r="AM1252">
        <v>1997</v>
      </c>
      <c r="AN1252">
        <v>1998</v>
      </c>
      <c r="AO1252">
        <v>1999</v>
      </c>
      <c r="AP1252">
        <v>2000</v>
      </c>
      <c r="AQ1252">
        <v>2001</v>
      </c>
      <c r="AR1252">
        <v>2002</v>
      </c>
      <c r="AS1252">
        <v>2003</v>
      </c>
      <c r="AT1252">
        <v>2004</v>
      </c>
      <c r="AU1252">
        <v>2005</v>
      </c>
      <c r="AV1252">
        <v>2006</v>
      </c>
      <c r="AW1252">
        <v>2007</v>
      </c>
      <c r="AX1252">
        <v>2008</v>
      </c>
      <c r="AY1252">
        <v>2009</v>
      </c>
      <c r="AZ1252">
        <v>2010</v>
      </c>
      <c r="BA1252">
        <v>2011</v>
      </c>
      <c r="BB1252">
        <v>2012</v>
      </c>
      <c r="BC1252">
        <v>2013</v>
      </c>
      <c r="BD1252">
        <v>2014</v>
      </c>
      <c r="BE1252">
        <v>2015</v>
      </c>
      <c r="BF1252">
        <v>2016</v>
      </c>
      <c r="BG1252">
        <v>2017</v>
      </c>
      <c r="BH1252">
        <v>2018</v>
      </c>
      <c r="BI1252">
        <v>2019</v>
      </c>
      <c r="BJ1252">
        <v>2020</v>
      </c>
      <c r="BK1252">
        <v>2021</v>
      </c>
      <c r="BL1252">
        <v>2022</v>
      </c>
      <c r="BM1252">
        <v>2023</v>
      </c>
      <c r="BN1252">
        <v>2024</v>
      </c>
    </row>
    <row r="1253" spans="1:66" ht="15" customHeight="1" x14ac:dyDescent="0.25">
      <c r="A1253" t="s">
        <v>1256</v>
      </c>
      <c r="C1253" s="60"/>
      <c r="D1253" t="s">
        <v>527</v>
      </c>
      <c r="E1253" s="45" t="s">
        <v>886</v>
      </c>
      <c r="G1253" s="45" t="s">
        <v>1925</v>
      </c>
      <c r="H1253" s="45" t="s">
        <v>1926</v>
      </c>
      <c r="I1253">
        <f t="shared" si="122"/>
        <v>1995</v>
      </c>
      <c r="J1253">
        <f t="shared" si="124"/>
        <v>2024</v>
      </c>
      <c r="K1253" s="2" t="str">
        <f t="shared" si="123"/>
        <v>-</v>
      </c>
      <c r="AK1253">
        <v>1995</v>
      </c>
      <c r="AL1253">
        <v>1996</v>
      </c>
      <c r="AM1253">
        <v>1997</v>
      </c>
      <c r="AN1253">
        <v>1998</v>
      </c>
      <c r="AO1253">
        <v>1999</v>
      </c>
      <c r="AP1253">
        <v>2000</v>
      </c>
      <c r="AQ1253">
        <v>2001</v>
      </c>
      <c r="AR1253">
        <v>2002</v>
      </c>
      <c r="AS1253">
        <v>2003</v>
      </c>
      <c r="AT1253">
        <v>2004</v>
      </c>
      <c r="AU1253">
        <v>2005</v>
      </c>
      <c r="AV1253">
        <v>2006</v>
      </c>
      <c r="AW1253">
        <v>2007</v>
      </c>
      <c r="AX1253">
        <v>2008</v>
      </c>
      <c r="AY1253">
        <v>2009</v>
      </c>
      <c r="AZ1253">
        <v>2010</v>
      </c>
      <c r="BA1253">
        <v>2011</v>
      </c>
      <c r="BB1253">
        <v>2012</v>
      </c>
      <c r="BC1253">
        <v>2013</v>
      </c>
      <c r="BD1253">
        <v>2014</v>
      </c>
      <c r="BE1253">
        <v>2015</v>
      </c>
      <c r="BF1253">
        <v>2016</v>
      </c>
      <c r="BG1253">
        <v>2017</v>
      </c>
      <c r="BH1253">
        <v>2018</v>
      </c>
      <c r="BI1253">
        <v>2019</v>
      </c>
      <c r="BJ1253">
        <v>2020</v>
      </c>
      <c r="BK1253">
        <v>2021</v>
      </c>
      <c r="BL1253">
        <v>2022</v>
      </c>
      <c r="BM1253">
        <v>2023</v>
      </c>
      <c r="BN1253">
        <v>2024</v>
      </c>
    </row>
    <row r="1254" spans="1:66" ht="15" customHeight="1" x14ac:dyDescent="0.25">
      <c r="A1254" t="s">
        <v>1256</v>
      </c>
      <c r="C1254" s="60"/>
      <c r="D1254" t="s">
        <v>528</v>
      </c>
      <c r="E1254" s="45" t="s">
        <v>529</v>
      </c>
      <c r="G1254" s="45" t="s">
        <v>529</v>
      </c>
      <c r="H1254" s="45" t="s">
        <v>1927</v>
      </c>
      <c r="I1254">
        <f t="shared" si="122"/>
        <v>1995</v>
      </c>
      <c r="J1254">
        <f t="shared" si="124"/>
        <v>2022</v>
      </c>
      <c r="K1254" s="2" t="str">
        <f t="shared" si="123"/>
        <v>-</v>
      </c>
      <c r="AK1254">
        <v>1995</v>
      </c>
      <c r="AL1254">
        <v>1996</v>
      </c>
      <c r="AM1254">
        <v>1997</v>
      </c>
      <c r="AN1254">
        <v>1998</v>
      </c>
      <c r="AO1254">
        <v>1999</v>
      </c>
      <c r="AP1254">
        <v>2000</v>
      </c>
      <c r="AQ1254">
        <v>2001</v>
      </c>
      <c r="AR1254">
        <v>2002</v>
      </c>
      <c r="AS1254">
        <v>2003</v>
      </c>
      <c r="AT1254">
        <v>2004</v>
      </c>
      <c r="AU1254">
        <v>2005</v>
      </c>
      <c r="AV1254">
        <v>2006</v>
      </c>
      <c r="AW1254">
        <v>2007</v>
      </c>
      <c r="AX1254">
        <v>2008</v>
      </c>
      <c r="AY1254">
        <v>2009</v>
      </c>
      <c r="AZ1254">
        <v>2010</v>
      </c>
      <c r="BA1254">
        <v>2011</v>
      </c>
      <c r="BB1254">
        <v>2012</v>
      </c>
      <c r="BC1254">
        <v>2013</v>
      </c>
      <c r="BD1254">
        <v>2014</v>
      </c>
      <c r="BE1254">
        <v>2015</v>
      </c>
      <c r="BF1254">
        <v>2016</v>
      </c>
      <c r="BG1254">
        <v>2017</v>
      </c>
      <c r="BH1254">
        <v>2018</v>
      </c>
      <c r="BI1254">
        <v>2019</v>
      </c>
      <c r="BJ1254">
        <v>2020</v>
      </c>
      <c r="BK1254">
        <v>2021</v>
      </c>
      <c r="BL1254">
        <v>2022</v>
      </c>
    </row>
    <row r="1255" spans="1:66" ht="15" customHeight="1" x14ac:dyDescent="0.25">
      <c r="A1255" t="s">
        <v>1256</v>
      </c>
      <c r="C1255" s="60"/>
      <c r="D1255" t="s">
        <v>530</v>
      </c>
      <c r="E1255" s="45" t="s">
        <v>531</v>
      </c>
      <c r="G1255" s="45" t="s">
        <v>1928</v>
      </c>
      <c r="H1255" s="45" t="s">
        <v>1929</v>
      </c>
      <c r="I1255">
        <f t="shared" si="122"/>
        <v>1995</v>
      </c>
      <c r="J1255">
        <f t="shared" si="124"/>
        <v>2024</v>
      </c>
      <c r="K1255" s="2" t="str">
        <f t="shared" si="123"/>
        <v>-</v>
      </c>
      <c r="AK1255">
        <v>1995</v>
      </c>
      <c r="AL1255">
        <v>1996</v>
      </c>
      <c r="AM1255">
        <v>1997</v>
      </c>
      <c r="AN1255">
        <v>1998</v>
      </c>
      <c r="AO1255">
        <v>1999</v>
      </c>
      <c r="AP1255">
        <v>2000</v>
      </c>
      <c r="AQ1255">
        <v>2001</v>
      </c>
      <c r="AR1255">
        <v>2002</v>
      </c>
      <c r="AS1255">
        <v>2003</v>
      </c>
      <c r="AT1255">
        <v>2004</v>
      </c>
      <c r="AU1255">
        <v>2005</v>
      </c>
      <c r="AV1255">
        <v>2006</v>
      </c>
      <c r="AW1255">
        <v>2007</v>
      </c>
      <c r="AX1255">
        <v>2008</v>
      </c>
      <c r="AY1255">
        <v>2009</v>
      </c>
      <c r="AZ1255">
        <v>2010</v>
      </c>
      <c r="BA1255">
        <v>2011</v>
      </c>
      <c r="BB1255">
        <v>2012</v>
      </c>
      <c r="BC1255">
        <v>2013</v>
      </c>
      <c r="BD1255">
        <v>2014</v>
      </c>
      <c r="BE1255">
        <v>2015</v>
      </c>
      <c r="BF1255">
        <v>2016</v>
      </c>
      <c r="BG1255">
        <v>2017</v>
      </c>
      <c r="BH1255">
        <v>2018</v>
      </c>
      <c r="BI1255">
        <v>2019</v>
      </c>
      <c r="BJ1255">
        <v>2020</v>
      </c>
      <c r="BK1255">
        <v>2021</v>
      </c>
      <c r="BL1255">
        <v>2022</v>
      </c>
      <c r="BM1255">
        <v>2023</v>
      </c>
      <c r="BN1255">
        <v>2024</v>
      </c>
    </row>
    <row r="1256" spans="1:66" ht="15" customHeight="1" x14ac:dyDescent="0.25">
      <c r="A1256" t="s">
        <v>1256</v>
      </c>
      <c r="C1256" s="60"/>
      <c r="D1256" t="s">
        <v>532</v>
      </c>
      <c r="E1256" s="45" t="s">
        <v>533</v>
      </c>
      <c r="G1256" s="45" t="s">
        <v>1930</v>
      </c>
      <c r="H1256" s="45" t="s">
        <v>1931</v>
      </c>
      <c r="I1256">
        <f t="shared" si="122"/>
        <v>1995</v>
      </c>
      <c r="J1256">
        <f t="shared" si="124"/>
        <v>2024</v>
      </c>
      <c r="K1256" s="2" t="str">
        <f t="shared" si="123"/>
        <v>-</v>
      </c>
      <c r="AK1256">
        <v>1995</v>
      </c>
      <c r="AL1256">
        <v>1996</v>
      </c>
      <c r="AM1256">
        <v>1997</v>
      </c>
      <c r="AN1256">
        <v>1998</v>
      </c>
      <c r="AO1256">
        <v>1999</v>
      </c>
      <c r="AP1256">
        <v>2000</v>
      </c>
      <c r="AQ1256">
        <v>2001</v>
      </c>
      <c r="AR1256">
        <v>2002</v>
      </c>
      <c r="AS1256">
        <v>2003</v>
      </c>
      <c r="AT1256">
        <v>2004</v>
      </c>
      <c r="AU1256">
        <v>2005</v>
      </c>
      <c r="AV1256">
        <v>2006</v>
      </c>
      <c r="AW1256">
        <v>2007</v>
      </c>
      <c r="AX1256">
        <v>2008</v>
      </c>
      <c r="AY1256">
        <v>2009</v>
      </c>
      <c r="AZ1256">
        <v>2010</v>
      </c>
      <c r="BA1256">
        <v>2011</v>
      </c>
      <c r="BB1256">
        <v>2012</v>
      </c>
      <c r="BC1256">
        <v>2013</v>
      </c>
      <c r="BD1256">
        <v>2014</v>
      </c>
      <c r="BE1256">
        <v>2015</v>
      </c>
      <c r="BF1256">
        <v>2016</v>
      </c>
      <c r="BG1256">
        <v>2017</v>
      </c>
      <c r="BH1256">
        <v>2018</v>
      </c>
      <c r="BI1256">
        <v>2019</v>
      </c>
      <c r="BJ1256">
        <v>2020</v>
      </c>
      <c r="BK1256">
        <v>2021</v>
      </c>
      <c r="BL1256">
        <v>2022</v>
      </c>
      <c r="BM1256">
        <v>2023</v>
      </c>
      <c r="BN1256">
        <v>2024</v>
      </c>
    </row>
    <row r="1257" spans="1:66" ht="15" customHeight="1" x14ac:dyDescent="0.25">
      <c r="A1257" t="s">
        <v>1256</v>
      </c>
      <c r="C1257" s="60"/>
      <c r="D1257" t="s">
        <v>534</v>
      </c>
      <c r="E1257" s="45" t="s">
        <v>887</v>
      </c>
      <c r="G1257" s="45" t="s">
        <v>1932</v>
      </c>
      <c r="H1257" s="45" t="s">
        <v>1933</v>
      </c>
      <c r="I1257">
        <f t="shared" si="122"/>
        <v>1995</v>
      </c>
      <c r="J1257">
        <f t="shared" si="124"/>
        <v>2024</v>
      </c>
      <c r="K1257" s="2" t="str">
        <f t="shared" si="123"/>
        <v>-</v>
      </c>
      <c r="AK1257">
        <v>1995</v>
      </c>
      <c r="AL1257">
        <v>1996</v>
      </c>
      <c r="AM1257">
        <v>1997</v>
      </c>
      <c r="AN1257">
        <v>1998</v>
      </c>
      <c r="AO1257">
        <v>1999</v>
      </c>
      <c r="AP1257">
        <v>2000</v>
      </c>
      <c r="AQ1257">
        <v>2001</v>
      </c>
      <c r="AR1257">
        <v>2002</v>
      </c>
      <c r="AS1257">
        <v>2003</v>
      </c>
      <c r="AT1257">
        <v>2004</v>
      </c>
      <c r="AU1257">
        <v>2005</v>
      </c>
      <c r="AV1257">
        <v>2006</v>
      </c>
      <c r="AW1257">
        <v>2007</v>
      </c>
      <c r="AX1257">
        <v>2008</v>
      </c>
      <c r="AY1257">
        <v>2009</v>
      </c>
      <c r="AZ1257">
        <v>2010</v>
      </c>
      <c r="BA1257">
        <v>2011</v>
      </c>
      <c r="BB1257">
        <v>2012</v>
      </c>
      <c r="BC1257">
        <v>2013</v>
      </c>
      <c r="BD1257">
        <v>2014</v>
      </c>
      <c r="BE1257">
        <v>2015</v>
      </c>
      <c r="BF1257">
        <v>2016</v>
      </c>
      <c r="BG1257">
        <v>2017</v>
      </c>
      <c r="BH1257">
        <v>2018</v>
      </c>
      <c r="BI1257">
        <v>2019</v>
      </c>
      <c r="BJ1257">
        <v>2020</v>
      </c>
      <c r="BK1257">
        <v>2021</v>
      </c>
      <c r="BL1257">
        <v>2022</v>
      </c>
      <c r="BM1257">
        <v>2023</v>
      </c>
      <c r="BN1257">
        <v>2024</v>
      </c>
    </row>
    <row r="1258" spans="1:66" ht="15" customHeight="1" x14ac:dyDescent="0.25">
      <c r="A1258" t="s">
        <v>1256</v>
      </c>
      <c r="C1258" s="60"/>
      <c r="D1258" t="s">
        <v>535</v>
      </c>
      <c r="E1258" s="45" t="s">
        <v>888</v>
      </c>
      <c r="G1258" s="45" t="s">
        <v>1934</v>
      </c>
      <c r="H1258" s="45" t="s">
        <v>1935</v>
      </c>
      <c r="I1258">
        <f t="shared" si="122"/>
        <v>1995</v>
      </c>
      <c r="J1258">
        <f t="shared" si="124"/>
        <v>2024</v>
      </c>
      <c r="K1258" s="2" t="str">
        <f t="shared" si="123"/>
        <v>-</v>
      </c>
      <c r="AK1258">
        <v>1995</v>
      </c>
      <c r="AL1258">
        <v>1996</v>
      </c>
      <c r="AM1258">
        <v>1997</v>
      </c>
      <c r="AN1258">
        <v>1998</v>
      </c>
      <c r="AO1258">
        <v>1999</v>
      </c>
      <c r="AP1258">
        <v>2000</v>
      </c>
      <c r="AQ1258">
        <v>2001</v>
      </c>
      <c r="AR1258">
        <v>2002</v>
      </c>
      <c r="AS1258">
        <v>2003</v>
      </c>
      <c r="AT1258">
        <v>2004</v>
      </c>
      <c r="AU1258">
        <v>2005</v>
      </c>
      <c r="AV1258">
        <v>2006</v>
      </c>
      <c r="AW1258">
        <v>2007</v>
      </c>
      <c r="AX1258">
        <v>2008</v>
      </c>
      <c r="AY1258">
        <v>2009</v>
      </c>
      <c r="AZ1258">
        <v>2010</v>
      </c>
      <c r="BA1258">
        <v>2011</v>
      </c>
      <c r="BB1258">
        <v>2012</v>
      </c>
      <c r="BC1258">
        <v>2013</v>
      </c>
      <c r="BD1258">
        <v>2014</v>
      </c>
      <c r="BE1258">
        <v>2015</v>
      </c>
      <c r="BF1258">
        <v>2016</v>
      </c>
      <c r="BG1258">
        <v>2017</v>
      </c>
      <c r="BH1258">
        <v>2018</v>
      </c>
      <c r="BI1258">
        <v>2019</v>
      </c>
      <c r="BJ1258">
        <v>2020</v>
      </c>
      <c r="BK1258">
        <v>2021</v>
      </c>
      <c r="BL1258">
        <v>2022</v>
      </c>
      <c r="BM1258">
        <v>2023</v>
      </c>
      <c r="BN1258">
        <v>2024</v>
      </c>
    </row>
    <row r="1259" spans="1:66" ht="15" customHeight="1" x14ac:dyDescent="0.25">
      <c r="A1259" t="s">
        <v>1256</v>
      </c>
      <c r="C1259" s="60"/>
      <c r="D1259" t="s">
        <v>536</v>
      </c>
      <c r="E1259" s="45" t="s">
        <v>537</v>
      </c>
      <c r="G1259" s="45" t="s">
        <v>537</v>
      </c>
      <c r="H1259" s="45" t="s">
        <v>1936</v>
      </c>
      <c r="I1259">
        <f t="shared" si="122"/>
        <v>1995</v>
      </c>
      <c r="J1259">
        <f t="shared" si="124"/>
        <v>2024</v>
      </c>
      <c r="K1259" s="2" t="str">
        <f t="shared" si="123"/>
        <v>-</v>
      </c>
      <c r="AK1259">
        <v>1995</v>
      </c>
      <c r="AL1259">
        <v>1996</v>
      </c>
      <c r="AM1259">
        <v>1997</v>
      </c>
      <c r="AN1259">
        <v>1998</v>
      </c>
      <c r="AO1259">
        <v>1999</v>
      </c>
      <c r="AP1259">
        <v>2000</v>
      </c>
      <c r="AQ1259">
        <v>2001</v>
      </c>
      <c r="AR1259">
        <v>2002</v>
      </c>
      <c r="AS1259">
        <v>2003</v>
      </c>
      <c r="AT1259">
        <v>2004</v>
      </c>
      <c r="AU1259">
        <v>2005</v>
      </c>
      <c r="AV1259">
        <v>2006</v>
      </c>
      <c r="AW1259">
        <v>2007</v>
      </c>
      <c r="AX1259">
        <v>2008</v>
      </c>
      <c r="AY1259">
        <v>2009</v>
      </c>
      <c r="AZ1259">
        <v>2010</v>
      </c>
      <c r="BA1259">
        <v>2011</v>
      </c>
      <c r="BB1259">
        <v>2012</v>
      </c>
      <c r="BC1259">
        <v>2013</v>
      </c>
      <c r="BD1259">
        <v>2014</v>
      </c>
      <c r="BE1259">
        <v>2015</v>
      </c>
      <c r="BF1259">
        <v>2016</v>
      </c>
      <c r="BG1259">
        <v>2017</v>
      </c>
      <c r="BH1259">
        <v>2018</v>
      </c>
      <c r="BI1259">
        <v>2019</v>
      </c>
      <c r="BJ1259">
        <v>2020</v>
      </c>
      <c r="BK1259">
        <v>2021</v>
      </c>
      <c r="BL1259">
        <v>2022</v>
      </c>
      <c r="BM1259">
        <v>2023</v>
      </c>
      <c r="BN1259">
        <v>2024</v>
      </c>
    </row>
    <row r="1260" spans="1:66" ht="15" customHeight="1" x14ac:dyDescent="0.25">
      <c r="A1260" t="s">
        <v>1256</v>
      </c>
      <c r="C1260" s="60"/>
      <c r="D1260" t="s">
        <v>538</v>
      </c>
      <c r="E1260" s="45" t="s">
        <v>539</v>
      </c>
      <c r="G1260" s="45" t="s">
        <v>539</v>
      </c>
      <c r="H1260" s="45" t="s">
        <v>1937</v>
      </c>
      <c r="I1260">
        <f t="shared" si="122"/>
        <v>1995</v>
      </c>
      <c r="J1260">
        <f t="shared" si="124"/>
        <v>2024</v>
      </c>
      <c r="K1260" s="2" t="str">
        <f t="shared" si="123"/>
        <v>-</v>
      </c>
      <c r="AK1260">
        <v>1995</v>
      </c>
      <c r="AL1260">
        <v>1996</v>
      </c>
      <c r="AM1260">
        <v>1997</v>
      </c>
      <c r="AN1260">
        <v>1998</v>
      </c>
      <c r="AO1260">
        <v>1999</v>
      </c>
      <c r="AP1260">
        <v>2000</v>
      </c>
      <c r="AQ1260">
        <v>2001</v>
      </c>
      <c r="AR1260">
        <v>2002</v>
      </c>
      <c r="AS1260">
        <v>2003</v>
      </c>
      <c r="AT1260">
        <v>2004</v>
      </c>
      <c r="AU1260">
        <v>2005</v>
      </c>
      <c r="AV1260">
        <v>2006</v>
      </c>
      <c r="AW1260">
        <v>2007</v>
      </c>
      <c r="AX1260">
        <v>2008</v>
      </c>
      <c r="AY1260">
        <v>2009</v>
      </c>
      <c r="AZ1260">
        <v>2010</v>
      </c>
      <c r="BA1260">
        <v>2011</v>
      </c>
      <c r="BB1260">
        <v>2012</v>
      </c>
      <c r="BC1260">
        <v>2013</v>
      </c>
      <c r="BD1260">
        <v>2014</v>
      </c>
      <c r="BE1260">
        <v>2015</v>
      </c>
      <c r="BF1260">
        <v>2016</v>
      </c>
      <c r="BG1260">
        <v>2017</v>
      </c>
      <c r="BH1260">
        <v>2018</v>
      </c>
      <c r="BI1260">
        <v>2019</v>
      </c>
      <c r="BJ1260">
        <v>2020</v>
      </c>
      <c r="BK1260">
        <v>2021</v>
      </c>
      <c r="BL1260">
        <v>2022</v>
      </c>
      <c r="BM1260">
        <v>2023</v>
      </c>
      <c r="BN1260">
        <v>2024</v>
      </c>
    </row>
    <row r="1261" spans="1:66" ht="15" customHeight="1" x14ac:dyDescent="0.25">
      <c r="A1261" t="s">
        <v>1256</v>
      </c>
      <c r="C1261" s="60"/>
      <c r="D1261" t="s">
        <v>540</v>
      </c>
      <c r="E1261" s="45" t="s">
        <v>541</v>
      </c>
      <c r="G1261" s="45" t="s">
        <v>1938</v>
      </c>
      <c r="H1261" s="45" t="s">
        <v>1939</v>
      </c>
      <c r="I1261">
        <f t="shared" si="122"/>
        <v>1995</v>
      </c>
      <c r="J1261">
        <f t="shared" si="124"/>
        <v>2024</v>
      </c>
      <c r="K1261" s="2" t="str">
        <f t="shared" si="123"/>
        <v>-</v>
      </c>
      <c r="AK1261">
        <v>1995</v>
      </c>
      <c r="AL1261">
        <v>1996</v>
      </c>
      <c r="AM1261">
        <v>1997</v>
      </c>
      <c r="AN1261">
        <v>1998</v>
      </c>
      <c r="AO1261">
        <v>1999</v>
      </c>
      <c r="AP1261">
        <v>2000</v>
      </c>
      <c r="AQ1261">
        <v>2001</v>
      </c>
      <c r="AR1261">
        <v>2002</v>
      </c>
      <c r="AS1261">
        <v>2003</v>
      </c>
      <c r="AT1261">
        <v>2004</v>
      </c>
      <c r="AU1261">
        <v>2005</v>
      </c>
      <c r="AV1261">
        <v>2006</v>
      </c>
      <c r="AW1261">
        <v>2007</v>
      </c>
      <c r="AX1261">
        <v>2008</v>
      </c>
      <c r="AY1261">
        <v>2009</v>
      </c>
      <c r="AZ1261">
        <v>2010</v>
      </c>
      <c r="BA1261">
        <v>2011</v>
      </c>
      <c r="BB1261">
        <v>2012</v>
      </c>
      <c r="BC1261">
        <v>2013</v>
      </c>
      <c r="BD1261">
        <v>2014</v>
      </c>
      <c r="BE1261">
        <v>2015</v>
      </c>
      <c r="BF1261">
        <v>2016</v>
      </c>
      <c r="BG1261">
        <v>2017</v>
      </c>
      <c r="BH1261">
        <v>2018</v>
      </c>
      <c r="BI1261">
        <v>2019</v>
      </c>
      <c r="BJ1261">
        <v>2020</v>
      </c>
      <c r="BK1261">
        <v>2021</v>
      </c>
      <c r="BL1261">
        <v>2022</v>
      </c>
      <c r="BM1261">
        <v>2023</v>
      </c>
      <c r="BN1261">
        <v>2024</v>
      </c>
    </row>
    <row r="1262" spans="1:66" ht="15" customHeight="1" x14ac:dyDescent="0.25">
      <c r="A1262" t="s">
        <v>1256</v>
      </c>
      <c r="C1262" s="60"/>
      <c r="D1262" t="s">
        <v>542</v>
      </c>
      <c r="E1262" s="45" t="s">
        <v>543</v>
      </c>
      <c r="G1262" s="45" t="s">
        <v>543</v>
      </c>
      <c r="H1262" s="45" t="s">
        <v>1940</v>
      </c>
      <c r="I1262">
        <f t="shared" si="122"/>
        <v>1995</v>
      </c>
      <c r="J1262">
        <f t="shared" si="124"/>
        <v>2024</v>
      </c>
      <c r="K1262" s="2" t="str">
        <f t="shared" si="123"/>
        <v>-</v>
      </c>
      <c r="AK1262">
        <v>1995</v>
      </c>
      <c r="AL1262">
        <v>1996</v>
      </c>
      <c r="AM1262">
        <v>1997</v>
      </c>
      <c r="AN1262">
        <v>1998</v>
      </c>
      <c r="AO1262">
        <v>1999</v>
      </c>
      <c r="AP1262">
        <v>2000</v>
      </c>
      <c r="AQ1262">
        <v>2001</v>
      </c>
      <c r="AR1262">
        <v>2002</v>
      </c>
      <c r="AS1262">
        <v>2003</v>
      </c>
      <c r="AT1262">
        <v>2004</v>
      </c>
      <c r="AU1262">
        <v>2005</v>
      </c>
      <c r="AV1262">
        <v>2006</v>
      </c>
      <c r="AW1262">
        <v>2007</v>
      </c>
      <c r="AX1262">
        <v>2008</v>
      </c>
      <c r="AY1262">
        <v>2009</v>
      </c>
      <c r="AZ1262">
        <v>2010</v>
      </c>
      <c r="BA1262">
        <v>2011</v>
      </c>
      <c r="BB1262">
        <v>2012</v>
      </c>
      <c r="BC1262">
        <v>2013</v>
      </c>
      <c r="BD1262">
        <v>2014</v>
      </c>
      <c r="BE1262">
        <v>2015</v>
      </c>
      <c r="BF1262">
        <v>2016</v>
      </c>
      <c r="BG1262">
        <v>2017</v>
      </c>
      <c r="BH1262">
        <v>2018</v>
      </c>
      <c r="BI1262">
        <v>2019</v>
      </c>
      <c r="BJ1262">
        <v>2020</v>
      </c>
      <c r="BK1262">
        <v>2021</v>
      </c>
      <c r="BL1262">
        <v>2022</v>
      </c>
      <c r="BM1262">
        <v>2023</v>
      </c>
      <c r="BN1262">
        <v>2024</v>
      </c>
    </row>
    <row r="1263" spans="1:66" ht="15" customHeight="1" x14ac:dyDescent="0.25">
      <c r="A1263" t="s">
        <v>1256</v>
      </c>
      <c r="C1263" s="60"/>
      <c r="D1263" t="s">
        <v>544</v>
      </c>
      <c r="E1263" s="45" t="s">
        <v>889</v>
      </c>
      <c r="G1263" s="45" t="s">
        <v>1941</v>
      </c>
      <c r="H1263" s="45" t="s">
        <v>1942</v>
      </c>
      <c r="I1263">
        <f t="shared" si="122"/>
        <v>1995</v>
      </c>
      <c r="J1263">
        <f t="shared" si="124"/>
        <v>2024</v>
      </c>
      <c r="K1263" s="2" t="str">
        <f t="shared" si="123"/>
        <v>-</v>
      </c>
      <c r="AK1263">
        <v>1995</v>
      </c>
      <c r="AL1263">
        <v>1996</v>
      </c>
      <c r="AM1263">
        <v>1997</v>
      </c>
      <c r="AN1263">
        <v>1998</v>
      </c>
      <c r="AO1263">
        <v>1999</v>
      </c>
      <c r="AP1263">
        <v>2000</v>
      </c>
      <c r="AQ1263">
        <v>2001</v>
      </c>
      <c r="AR1263">
        <v>2002</v>
      </c>
      <c r="AS1263">
        <v>2003</v>
      </c>
      <c r="AT1263">
        <v>2004</v>
      </c>
      <c r="AU1263">
        <v>2005</v>
      </c>
      <c r="AV1263">
        <v>2006</v>
      </c>
      <c r="AW1263">
        <v>2007</v>
      </c>
      <c r="AX1263">
        <v>2008</v>
      </c>
      <c r="AY1263">
        <v>2009</v>
      </c>
      <c r="AZ1263">
        <v>2010</v>
      </c>
      <c r="BA1263">
        <v>2011</v>
      </c>
      <c r="BB1263">
        <v>2012</v>
      </c>
      <c r="BC1263">
        <v>2013</v>
      </c>
      <c r="BD1263">
        <v>2014</v>
      </c>
      <c r="BE1263">
        <v>2015</v>
      </c>
      <c r="BF1263">
        <v>2016</v>
      </c>
      <c r="BG1263">
        <v>2017</v>
      </c>
      <c r="BH1263">
        <v>2018</v>
      </c>
      <c r="BI1263">
        <v>2019</v>
      </c>
      <c r="BJ1263">
        <v>2020</v>
      </c>
      <c r="BK1263">
        <v>2021</v>
      </c>
      <c r="BL1263">
        <v>2022</v>
      </c>
      <c r="BM1263">
        <v>2023</v>
      </c>
      <c r="BN1263">
        <v>2024</v>
      </c>
    </row>
    <row r="1264" spans="1:66" ht="15" customHeight="1" x14ac:dyDescent="0.25">
      <c r="A1264" t="s">
        <v>1256</v>
      </c>
      <c r="C1264" s="60"/>
      <c r="D1264" t="s">
        <v>545</v>
      </c>
      <c r="E1264" s="45" t="s">
        <v>546</v>
      </c>
      <c r="G1264" s="45" t="s">
        <v>546</v>
      </c>
      <c r="H1264" s="45" t="s">
        <v>1943</v>
      </c>
      <c r="I1264">
        <f t="shared" si="122"/>
        <v>1995</v>
      </c>
      <c r="J1264">
        <f t="shared" si="124"/>
        <v>2024</v>
      </c>
      <c r="K1264" s="2" t="str">
        <f t="shared" si="123"/>
        <v>-</v>
      </c>
      <c r="AK1264">
        <v>1995</v>
      </c>
      <c r="AL1264">
        <v>1996</v>
      </c>
      <c r="AM1264">
        <v>1997</v>
      </c>
      <c r="AN1264">
        <v>1998</v>
      </c>
      <c r="AO1264">
        <v>1999</v>
      </c>
      <c r="AP1264">
        <v>2000</v>
      </c>
      <c r="AQ1264">
        <v>2001</v>
      </c>
      <c r="AR1264">
        <v>2002</v>
      </c>
      <c r="AS1264">
        <v>2003</v>
      </c>
      <c r="AT1264">
        <v>2004</v>
      </c>
      <c r="AU1264">
        <v>2005</v>
      </c>
      <c r="AV1264">
        <v>2006</v>
      </c>
      <c r="AW1264">
        <v>2007</v>
      </c>
      <c r="AX1264">
        <v>2008</v>
      </c>
      <c r="AY1264">
        <v>2009</v>
      </c>
      <c r="AZ1264">
        <v>2010</v>
      </c>
      <c r="BA1264">
        <v>2011</v>
      </c>
      <c r="BB1264">
        <v>2012</v>
      </c>
      <c r="BC1264">
        <v>2013</v>
      </c>
      <c r="BD1264">
        <v>2014</v>
      </c>
      <c r="BE1264">
        <v>2015</v>
      </c>
      <c r="BF1264">
        <v>2016</v>
      </c>
      <c r="BG1264">
        <v>2017</v>
      </c>
      <c r="BH1264">
        <v>2018</v>
      </c>
      <c r="BI1264">
        <v>2019</v>
      </c>
      <c r="BJ1264">
        <v>2020</v>
      </c>
      <c r="BK1264">
        <v>2021</v>
      </c>
      <c r="BL1264">
        <v>2022</v>
      </c>
      <c r="BM1264">
        <v>2023</v>
      </c>
      <c r="BN1264">
        <v>2024</v>
      </c>
    </row>
    <row r="1265" spans="1:66" ht="15" customHeight="1" x14ac:dyDescent="0.25">
      <c r="A1265" t="s">
        <v>1256</v>
      </c>
      <c r="C1265" s="60"/>
      <c r="D1265" t="s">
        <v>47</v>
      </c>
      <c r="E1265" s="45" t="s">
        <v>48</v>
      </c>
      <c r="G1265" s="45" t="s">
        <v>736</v>
      </c>
      <c r="H1265" s="45" t="s">
        <v>1889</v>
      </c>
      <c r="I1265">
        <f t="shared" si="122"/>
        <v>1995</v>
      </c>
      <c r="J1265">
        <f t="shared" si="124"/>
        <v>2024</v>
      </c>
      <c r="K1265" s="2" t="str">
        <f t="shared" si="123"/>
        <v>-</v>
      </c>
      <c r="AK1265">
        <v>1995</v>
      </c>
      <c r="AL1265">
        <v>1996</v>
      </c>
      <c r="AM1265">
        <v>1997</v>
      </c>
      <c r="AN1265">
        <v>1998</v>
      </c>
      <c r="AO1265">
        <v>1999</v>
      </c>
      <c r="AP1265">
        <v>2000</v>
      </c>
      <c r="AQ1265">
        <v>2001</v>
      </c>
      <c r="AR1265">
        <v>2002</v>
      </c>
      <c r="AS1265">
        <v>2003</v>
      </c>
      <c r="AT1265">
        <v>2004</v>
      </c>
      <c r="AU1265">
        <v>2005</v>
      </c>
      <c r="AV1265">
        <v>2006</v>
      </c>
      <c r="AW1265">
        <v>2007</v>
      </c>
      <c r="AX1265">
        <v>2008</v>
      </c>
      <c r="AY1265">
        <v>2009</v>
      </c>
      <c r="AZ1265">
        <v>2010</v>
      </c>
      <c r="BA1265">
        <v>2011</v>
      </c>
      <c r="BB1265">
        <v>2012</v>
      </c>
      <c r="BC1265">
        <v>2013</v>
      </c>
      <c r="BD1265">
        <v>2014</v>
      </c>
      <c r="BE1265">
        <v>2015</v>
      </c>
      <c r="BF1265">
        <v>2016</v>
      </c>
      <c r="BG1265">
        <v>2017</v>
      </c>
      <c r="BH1265">
        <v>2018</v>
      </c>
      <c r="BI1265">
        <v>2019</v>
      </c>
      <c r="BJ1265">
        <v>2020</v>
      </c>
      <c r="BK1265">
        <v>2021</v>
      </c>
      <c r="BL1265">
        <v>2022</v>
      </c>
      <c r="BM1265">
        <v>2023</v>
      </c>
      <c r="BN1265">
        <v>2024</v>
      </c>
    </row>
    <row r="1266" spans="1:66" ht="15" customHeight="1" x14ac:dyDescent="0.25">
      <c r="A1266" t="s">
        <v>1256</v>
      </c>
      <c r="C1266" s="60"/>
      <c r="D1266" t="s">
        <v>547</v>
      </c>
      <c r="E1266" s="45" t="s">
        <v>548</v>
      </c>
      <c r="G1266" s="45" t="s">
        <v>548</v>
      </c>
      <c r="H1266" s="45" t="s">
        <v>1944</v>
      </c>
      <c r="I1266">
        <f t="shared" si="122"/>
        <v>1995</v>
      </c>
      <c r="J1266">
        <f t="shared" si="124"/>
        <v>2024</v>
      </c>
      <c r="K1266" s="2" t="str">
        <f t="shared" si="123"/>
        <v>-</v>
      </c>
      <c r="AK1266">
        <v>1995</v>
      </c>
      <c r="AL1266">
        <v>1996</v>
      </c>
      <c r="AM1266">
        <v>1997</v>
      </c>
      <c r="AN1266">
        <v>1998</v>
      </c>
      <c r="AO1266">
        <v>1999</v>
      </c>
      <c r="AP1266">
        <v>2000</v>
      </c>
      <c r="AQ1266">
        <v>2001</v>
      </c>
      <c r="AR1266">
        <v>2002</v>
      </c>
      <c r="AS1266">
        <v>2003</v>
      </c>
      <c r="AT1266">
        <v>2004</v>
      </c>
      <c r="AU1266">
        <v>2005</v>
      </c>
      <c r="AV1266">
        <v>2006</v>
      </c>
      <c r="AW1266">
        <v>2007</v>
      </c>
      <c r="AX1266">
        <v>2008</v>
      </c>
      <c r="AY1266">
        <v>2009</v>
      </c>
      <c r="AZ1266">
        <v>2010</v>
      </c>
      <c r="BA1266">
        <v>2011</v>
      </c>
      <c r="BB1266">
        <v>2012</v>
      </c>
      <c r="BC1266">
        <v>2013</v>
      </c>
      <c r="BD1266">
        <v>2014</v>
      </c>
      <c r="BE1266">
        <v>2015</v>
      </c>
      <c r="BF1266">
        <v>2016</v>
      </c>
      <c r="BG1266">
        <v>2017</v>
      </c>
      <c r="BH1266">
        <v>2018</v>
      </c>
      <c r="BI1266">
        <v>2019</v>
      </c>
      <c r="BJ1266">
        <v>2020</v>
      </c>
      <c r="BK1266">
        <v>2021</v>
      </c>
      <c r="BL1266">
        <v>2022</v>
      </c>
      <c r="BM1266">
        <v>2023</v>
      </c>
      <c r="BN1266">
        <v>2024</v>
      </c>
    </row>
    <row r="1267" spans="1:66" ht="15" customHeight="1" x14ac:dyDescent="0.25">
      <c r="A1267" t="s">
        <v>1256</v>
      </c>
      <c r="C1267" s="60"/>
      <c r="D1267" t="s">
        <v>549</v>
      </c>
      <c r="E1267" s="45" t="s">
        <v>890</v>
      </c>
      <c r="G1267" s="45" t="s">
        <v>1945</v>
      </c>
      <c r="H1267" s="45" t="s">
        <v>1946</v>
      </c>
      <c r="I1267">
        <f t="shared" si="122"/>
        <v>1995</v>
      </c>
      <c r="J1267">
        <f t="shared" si="124"/>
        <v>2024</v>
      </c>
      <c r="K1267" s="2" t="str">
        <f t="shared" si="123"/>
        <v>-</v>
      </c>
      <c r="AK1267">
        <v>1995</v>
      </c>
      <c r="AL1267">
        <v>1996</v>
      </c>
      <c r="AM1267">
        <v>1997</v>
      </c>
      <c r="AN1267">
        <v>1998</v>
      </c>
      <c r="AO1267">
        <v>1999</v>
      </c>
      <c r="AP1267">
        <v>2000</v>
      </c>
      <c r="AQ1267">
        <v>2001</v>
      </c>
      <c r="AR1267">
        <v>2002</v>
      </c>
      <c r="AS1267">
        <v>2003</v>
      </c>
      <c r="AT1267">
        <v>2004</v>
      </c>
      <c r="AU1267">
        <v>2005</v>
      </c>
      <c r="AV1267">
        <v>2006</v>
      </c>
      <c r="AW1267">
        <v>2007</v>
      </c>
      <c r="AX1267">
        <v>2008</v>
      </c>
      <c r="AY1267">
        <v>2009</v>
      </c>
      <c r="AZ1267">
        <v>2010</v>
      </c>
      <c r="BA1267">
        <v>2011</v>
      </c>
      <c r="BB1267">
        <v>2012</v>
      </c>
      <c r="BC1267">
        <v>2013</v>
      </c>
      <c r="BD1267">
        <v>2014</v>
      </c>
      <c r="BE1267">
        <v>2015</v>
      </c>
      <c r="BF1267">
        <v>2016</v>
      </c>
      <c r="BG1267">
        <v>2017</v>
      </c>
      <c r="BH1267">
        <v>2018</v>
      </c>
      <c r="BI1267">
        <v>2019</v>
      </c>
      <c r="BJ1267">
        <v>2020</v>
      </c>
      <c r="BK1267">
        <v>2021</v>
      </c>
      <c r="BL1267">
        <v>2022</v>
      </c>
      <c r="BM1267">
        <v>2023</v>
      </c>
      <c r="BN1267">
        <v>2024</v>
      </c>
    </row>
    <row r="1268" spans="1:66" ht="15" customHeight="1" x14ac:dyDescent="0.25">
      <c r="A1268" t="s">
        <v>1256</v>
      </c>
      <c r="C1268" s="60"/>
      <c r="D1268" t="s">
        <v>550</v>
      </c>
      <c r="E1268" s="45" t="s">
        <v>891</v>
      </c>
      <c r="G1268" s="45" t="s">
        <v>1947</v>
      </c>
      <c r="H1268" s="45" t="s">
        <v>1948</v>
      </c>
      <c r="I1268">
        <f t="shared" si="122"/>
        <v>1995</v>
      </c>
      <c r="J1268">
        <f t="shared" si="124"/>
        <v>2024</v>
      </c>
      <c r="K1268" s="2" t="str">
        <f t="shared" si="123"/>
        <v>-</v>
      </c>
      <c r="AK1268">
        <v>1995</v>
      </c>
      <c r="AL1268">
        <v>1996</v>
      </c>
      <c r="AM1268">
        <v>1997</v>
      </c>
      <c r="AN1268">
        <v>1998</v>
      </c>
      <c r="AO1268">
        <v>1999</v>
      </c>
      <c r="AP1268">
        <v>2000</v>
      </c>
      <c r="AQ1268">
        <v>2001</v>
      </c>
      <c r="AR1268">
        <v>2002</v>
      </c>
      <c r="AS1268">
        <v>2003</v>
      </c>
      <c r="AT1268">
        <v>2004</v>
      </c>
      <c r="AU1268">
        <v>2005</v>
      </c>
      <c r="AV1268">
        <v>2006</v>
      </c>
      <c r="AW1268">
        <v>2007</v>
      </c>
      <c r="AX1268">
        <v>2008</v>
      </c>
      <c r="AY1268">
        <v>2009</v>
      </c>
      <c r="AZ1268">
        <v>2010</v>
      </c>
      <c r="BA1268">
        <v>2011</v>
      </c>
      <c r="BB1268">
        <v>2012</v>
      </c>
      <c r="BC1268">
        <v>2013</v>
      </c>
      <c r="BD1268">
        <v>2014</v>
      </c>
      <c r="BE1268">
        <v>2015</v>
      </c>
      <c r="BF1268">
        <v>2016</v>
      </c>
      <c r="BG1268">
        <v>2017</v>
      </c>
      <c r="BH1268">
        <v>2018</v>
      </c>
      <c r="BI1268">
        <v>2019</v>
      </c>
      <c r="BJ1268">
        <v>2020</v>
      </c>
      <c r="BK1268">
        <v>2021</v>
      </c>
      <c r="BL1268">
        <v>2022</v>
      </c>
      <c r="BM1268">
        <v>2023</v>
      </c>
      <c r="BN1268">
        <v>2024</v>
      </c>
    </row>
    <row r="1269" spans="1:66" ht="15" customHeight="1" x14ac:dyDescent="0.25">
      <c r="A1269" t="s">
        <v>1256</v>
      </c>
      <c r="C1269" s="60"/>
      <c r="D1269" t="s">
        <v>551</v>
      </c>
      <c r="E1269" s="45" t="s">
        <v>551</v>
      </c>
      <c r="G1269" s="45" t="s">
        <v>1949</v>
      </c>
      <c r="H1269" s="45" t="s">
        <v>1950</v>
      </c>
      <c r="I1269">
        <f t="shared" si="122"/>
        <v>1995</v>
      </c>
      <c r="J1269">
        <f t="shared" si="124"/>
        <v>2024</v>
      </c>
      <c r="K1269" s="2" t="str">
        <f t="shared" si="123"/>
        <v>-</v>
      </c>
      <c r="AK1269">
        <v>1995</v>
      </c>
      <c r="AL1269">
        <v>1996</v>
      </c>
      <c r="AM1269">
        <v>1997</v>
      </c>
      <c r="AN1269">
        <v>1998</v>
      </c>
      <c r="AO1269">
        <v>1999</v>
      </c>
      <c r="AP1269">
        <v>2000</v>
      </c>
      <c r="AQ1269">
        <v>2001</v>
      </c>
      <c r="AR1269">
        <v>2002</v>
      </c>
      <c r="AS1269">
        <v>2003</v>
      </c>
      <c r="AT1269">
        <v>2004</v>
      </c>
      <c r="AU1269">
        <v>2005</v>
      </c>
      <c r="AV1269">
        <v>2006</v>
      </c>
      <c r="AW1269">
        <v>2007</v>
      </c>
      <c r="AX1269">
        <v>2008</v>
      </c>
      <c r="AY1269">
        <v>2009</v>
      </c>
      <c r="AZ1269">
        <v>2010</v>
      </c>
      <c r="BA1269">
        <v>2011</v>
      </c>
      <c r="BB1269">
        <v>2012</v>
      </c>
      <c r="BC1269">
        <v>2013</v>
      </c>
      <c r="BD1269">
        <v>2014</v>
      </c>
      <c r="BE1269">
        <v>2015</v>
      </c>
      <c r="BF1269">
        <v>2016</v>
      </c>
      <c r="BG1269">
        <v>2017</v>
      </c>
      <c r="BH1269">
        <v>2018</v>
      </c>
      <c r="BI1269">
        <v>2019</v>
      </c>
      <c r="BJ1269">
        <v>2020</v>
      </c>
      <c r="BK1269">
        <v>2021</v>
      </c>
      <c r="BL1269">
        <v>2022</v>
      </c>
      <c r="BM1269">
        <v>2023</v>
      </c>
      <c r="BN1269">
        <v>2024</v>
      </c>
    </row>
    <row r="1270" spans="1:66" ht="15" customHeight="1" x14ac:dyDescent="0.25">
      <c r="A1270" t="s">
        <v>1256</v>
      </c>
      <c r="C1270" s="60"/>
      <c r="D1270" t="s">
        <v>552</v>
      </c>
      <c r="E1270" s="45" t="s">
        <v>553</v>
      </c>
      <c r="G1270" s="45" t="s">
        <v>553</v>
      </c>
      <c r="H1270" s="45" t="s">
        <v>1951</v>
      </c>
      <c r="I1270">
        <f t="shared" si="122"/>
        <v>1995</v>
      </c>
      <c r="J1270">
        <f t="shared" si="124"/>
        <v>2024</v>
      </c>
      <c r="K1270" s="2" t="str">
        <f t="shared" si="123"/>
        <v>-</v>
      </c>
      <c r="AK1270">
        <v>1995</v>
      </c>
      <c r="AL1270">
        <v>1996</v>
      </c>
      <c r="AM1270">
        <v>1997</v>
      </c>
      <c r="AN1270">
        <v>1998</v>
      </c>
      <c r="AO1270">
        <v>1999</v>
      </c>
      <c r="AP1270">
        <v>2000</v>
      </c>
      <c r="AQ1270">
        <v>2001</v>
      </c>
      <c r="AR1270">
        <v>2002</v>
      </c>
      <c r="AS1270">
        <v>2003</v>
      </c>
      <c r="AT1270">
        <v>2004</v>
      </c>
      <c r="AU1270">
        <v>2005</v>
      </c>
      <c r="AV1270">
        <v>2006</v>
      </c>
      <c r="AW1270">
        <v>2007</v>
      </c>
      <c r="AX1270">
        <v>2008</v>
      </c>
      <c r="AY1270">
        <v>2009</v>
      </c>
      <c r="AZ1270">
        <v>2010</v>
      </c>
      <c r="BA1270">
        <v>2011</v>
      </c>
      <c r="BB1270">
        <v>2012</v>
      </c>
      <c r="BC1270">
        <v>2013</v>
      </c>
      <c r="BD1270">
        <v>2014</v>
      </c>
      <c r="BE1270">
        <v>2015</v>
      </c>
      <c r="BF1270">
        <v>2016</v>
      </c>
      <c r="BG1270">
        <v>2017</v>
      </c>
      <c r="BH1270">
        <v>2018</v>
      </c>
      <c r="BI1270">
        <v>2019</v>
      </c>
      <c r="BJ1270">
        <v>2020</v>
      </c>
      <c r="BK1270">
        <v>2021</v>
      </c>
      <c r="BL1270">
        <v>2022</v>
      </c>
      <c r="BM1270">
        <v>2023</v>
      </c>
      <c r="BN1270">
        <v>2024</v>
      </c>
    </row>
    <row r="1271" spans="1:66" ht="15" customHeight="1" x14ac:dyDescent="0.25">
      <c r="A1271" t="s">
        <v>1256</v>
      </c>
      <c r="C1271" s="60"/>
      <c r="D1271" t="s">
        <v>21</v>
      </c>
      <c r="E1271" s="45" t="s">
        <v>12</v>
      </c>
      <c r="F1271" s="7" t="s">
        <v>1303</v>
      </c>
      <c r="G1271" s="45" t="s">
        <v>733</v>
      </c>
      <c r="H1271" s="45" t="s">
        <v>1533</v>
      </c>
      <c r="I1271">
        <f t="shared" si="122"/>
        <v>1995</v>
      </c>
      <c r="J1271">
        <f t="shared" si="124"/>
        <v>2024</v>
      </c>
      <c r="K1271" s="2" t="str">
        <f t="shared" si="123"/>
        <v>-</v>
      </c>
      <c r="AK1271">
        <v>1995</v>
      </c>
      <c r="AL1271">
        <v>1996</v>
      </c>
      <c r="AM1271">
        <v>1997</v>
      </c>
      <c r="AN1271">
        <v>1998</v>
      </c>
      <c r="AO1271">
        <v>1999</v>
      </c>
      <c r="AP1271">
        <v>2000</v>
      </c>
      <c r="AQ1271">
        <v>2001</v>
      </c>
      <c r="AR1271">
        <v>2002</v>
      </c>
      <c r="AS1271">
        <v>2003</v>
      </c>
      <c r="AT1271">
        <v>2004</v>
      </c>
      <c r="AU1271">
        <v>2005</v>
      </c>
      <c r="AV1271">
        <v>2006</v>
      </c>
      <c r="AW1271">
        <v>2007</v>
      </c>
      <c r="AX1271">
        <v>2008</v>
      </c>
      <c r="AY1271">
        <v>2009</v>
      </c>
      <c r="AZ1271">
        <v>2010</v>
      </c>
      <c r="BA1271">
        <v>2011</v>
      </c>
      <c r="BB1271">
        <v>2012</v>
      </c>
      <c r="BC1271">
        <v>2013</v>
      </c>
      <c r="BD1271">
        <v>2014</v>
      </c>
      <c r="BE1271">
        <v>2015</v>
      </c>
      <c r="BF1271">
        <v>2016</v>
      </c>
      <c r="BG1271">
        <v>2017</v>
      </c>
      <c r="BH1271">
        <v>2018</v>
      </c>
      <c r="BI1271">
        <v>2019</v>
      </c>
      <c r="BJ1271">
        <v>2020</v>
      </c>
      <c r="BK1271">
        <v>2021</v>
      </c>
      <c r="BL1271">
        <v>2022</v>
      </c>
      <c r="BM1271">
        <v>2023</v>
      </c>
      <c r="BN1271">
        <v>2024</v>
      </c>
    </row>
    <row r="1272" spans="1:66" ht="15" customHeight="1" x14ac:dyDescent="0.25">
      <c r="A1272" t="s">
        <v>1256</v>
      </c>
      <c r="C1272" s="60"/>
      <c r="D1272" t="s">
        <v>554</v>
      </c>
      <c r="E1272" s="45" t="s">
        <v>555</v>
      </c>
      <c r="G1272" s="45" t="s">
        <v>555</v>
      </c>
      <c r="H1272" s="45" t="s">
        <v>1952</v>
      </c>
      <c r="I1272">
        <f t="shared" si="122"/>
        <v>1995</v>
      </c>
      <c r="J1272">
        <f t="shared" si="124"/>
        <v>2024</v>
      </c>
      <c r="K1272" s="2" t="str">
        <f t="shared" si="123"/>
        <v>-</v>
      </c>
      <c r="AK1272">
        <v>1995</v>
      </c>
      <c r="AL1272">
        <v>1996</v>
      </c>
      <c r="AM1272">
        <v>1997</v>
      </c>
      <c r="AN1272">
        <v>1998</v>
      </c>
      <c r="AO1272">
        <v>1999</v>
      </c>
      <c r="AP1272">
        <v>2000</v>
      </c>
      <c r="AQ1272">
        <v>2001</v>
      </c>
      <c r="AR1272">
        <v>2002</v>
      </c>
      <c r="AS1272">
        <v>2003</v>
      </c>
      <c r="AT1272">
        <v>2004</v>
      </c>
      <c r="AU1272">
        <v>2005</v>
      </c>
      <c r="AV1272">
        <v>2006</v>
      </c>
      <c r="AW1272">
        <v>2007</v>
      </c>
      <c r="AX1272">
        <v>2008</v>
      </c>
      <c r="AY1272">
        <v>2009</v>
      </c>
      <c r="AZ1272">
        <v>2010</v>
      </c>
      <c r="BA1272">
        <v>2011</v>
      </c>
      <c r="BB1272">
        <v>2012</v>
      </c>
      <c r="BC1272">
        <v>2013</v>
      </c>
      <c r="BD1272">
        <v>2014</v>
      </c>
      <c r="BE1272">
        <v>2015</v>
      </c>
      <c r="BF1272">
        <v>2016</v>
      </c>
      <c r="BG1272">
        <v>2017</v>
      </c>
      <c r="BH1272">
        <v>2018</v>
      </c>
      <c r="BI1272">
        <v>2019</v>
      </c>
      <c r="BJ1272">
        <v>2020</v>
      </c>
      <c r="BK1272">
        <v>2021</v>
      </c>
      <c r="BL1272">
        <v>2022</v>
      </c>
      <c r="BM1272">
        <v>2023</v>
      </c>
      <c r="BN1272">
        <v>2024</v>
      </c>
    </row>
    <row r="1273" spans="1:66" ht="15" customHeight="1" x14ac:dyDescent="0.25">
      <c r="A1273" t="s">
        <v>1256</v>
      </c>
      <c r="C1273" s="60"/>
      <c r="D1273" t="s">
        <v>556</v>
      </c>
      <c r="E1273" s="45" t="s">
        <v>557</v>
      </c>
      <c r="G1273" s="45" t="s">
        <v>557</v>
      </c>
      <c r="H1273" s="45" t="s">
        <v>1953</v>
      </c>
      <c r="I1273">
        <f t="shared" si="122"/>
        <v>1995</v>
      </c>
      <c r="J1273">
        <f t="shared" si="124"/>
        <v>2024</v>
      </c>
      <c r="K1273" s="2" t="str">
        <f t="shared" si="123"/>
        <v>-</v>
      </c>
      <c r="AK1273">
        <v>1995</v>
      </c>
      <c r="AL1273">
        <v>1996</v>
      </c>
      <c r="AM1273">
        <v>1997</v>
      </c>
      <c r="AN1273">
        <v>1998</v>
      </c>
      <c r="AO1273">
        <v>1999</v>
      </c>
      <c r="AP1273">
        <v>2000</v>
      </c>
      <c r="AQ1273">
        <v>2001</v>
      </c>
      <c r="AR1273">
        <v>2002</v>
      </c>
      <c r="AS1273">
        <v>2003</v>
      </c>
      <c r="AT1273">
        <v>2004</v>
      </c>
      <c r="AU1273">
        <v>2005</v>
      </c>
      <c r="AV1273">
        <v>2006</v>
      </c>
      <c r="AW1273">
        <v>2007</v>
      </c>
      <c r="AX1273">
        <v>2008</v>
      </c>
      <c r="AY1273">
        <v>2009</v>
      </c>
      <c r="AZ1273">
        <v>2010</v>
      </c>
      <c r="BA1273">
        <v>2011</v>
      </c>
      <c r="BB1273">
        <v>2012</v>
      </c>
      <c r="BC1273">
        <v>2013</v>
      </c>
      <c r="BD1273">
        <v>2014</v>
      </c>
      <c r="BE1273">
        <v>2015</v>
      </c>
      <c r="BF1273">
        <v>2016</v>
      </c>
      <c r="BG1273">
        <v>2017</v>
      </c>
      <c r="BH1273">
        <v>2018</v>
      </c>
      <c r="BI1273">
        <v>2019</v>
      </c>
      <c r="BJ1273">
        <v>2020</v>
      </c>
      <c r="BK1273">
        <v>2021</v>
      </c>
      <c r="BL1273">
        <v>2022</v>
      </c>
      <c r="BM1273">
        <v>2023</v>
      </c>
      <c r="BN1273">
        <v>2024</v>
      </c>
    </row>
    <row r="1274" spans="1:66" ht="15" customHeight="1" x14ac:dyDescent="0.25">
      <c r="A1274" t="s">
        <v>1256</v>
      </c>
      <c r="C1274" s="60"/>
      <c r="D1274" t="s">
        <v>558</v>
      </c>
      <c r="E1274" s="45" t="s">
        <v>559</v>
      </c>
      <c r="G1274" s="45" t="s">
        <v>559</v>
      </c>
      <c r="H1274" s="45" t="s">
        <v>1954</v>
      </c>
      <c r="I1274">
        <f t="shared" si="122"/>
        <v>1995</v>
      </c>
      <c r="J1274">
        <f t="shared" si="124"/>
        <v>2024</v>
      </c>
      <c r="K1274" s="2" t="str">
        <f t="shared" si="123"/>
        <v>-</v>
      </c>
      <c r="AK1274">
        <v>1995</v>
      </c>
      <c r="AL1274">
        <v>1996</v>
      </c>
      <c r="AM1274">
        <v>1997</v>
      </c>
      <c r="AN1274">
        <v>1998</v>
      </c>
      <c r="AO1274">
        <v>1999</v>
      </c>
      <c r="AP1274">
        <v>2000</v>
      </c>
      <c r="AQ1274">
        <v>2001</v>
      </c>
      <c r="AR1274">
        <v>2002</v>
      </c>
      <c r="AS1274">
        <v>2003</v>
      </c>
      <c r="AT1274">
        <v>2004</v>
      </c>
      <c r="AU1274">
        <v>2005</v>
      </c>
      <c r="AV1274">
        <v>2006</v>
      </c>
      <c r="AW1274">
        <v>2007</v>
      </c>
      <c r="AX1274">
        <v>2008</v>
      </c>
      <c r="AY1274">
        <v>2009</v>
      </c>
      <c r="AZ1274">
        <v>2010</v>
      </c>
      <c r="BA1274">
        <v>2011</v>
      </c>
      <c r="BB1274">
        <v>2012</v>
      </c>
      <c r="BC1274">
        <v>2013</v>
      </c>
      <c r="BD1274">
        <v>2014</v>
      </c>
      <c r="BE1274">
        <v>2015</v>
      </c>
      <c r="BF1274">
        <v>2016</v>
      </c>
      <c r="BG1274">
        <v>2017</v>
      </c>
      <c r="BH1274">
        <v>2018</v>
      </c>
      <c r="BI1274">
        <v>2019</v>
      </c>
      <c r="BJ1274">
        <v>2020</v>
      </c>
      <c r="BK1274">
        <v>2021</v>
      </c>
      <c r="BL1274">
        <v>2022</v>
      </c>
      <c r="BM1274">
        <v>2023</v>
      </c>
      <c r="BN1274">
        <v>2024</v>
      </c>
    </row>
    <row r="1275" spans="1:66" ht="15" customHeight="1" x14ac:dyDescent="0.25">
      <c r="A1275" t="s">
        <v>1256</v>
      </c>
      <c r="C1275" s="60"/>
      <c r="D1275" t="s">
        <v>560</v>
      </c>
      <c r="E1275" s="45" t="s">
        <v>561</v>
      </c>
      <c r="G1275" s="45" t="s">
        <v>561</v>
      </c>
      <c r="H1275" s="45" t="s">
        <v>1955</v>
      </c>
      <c r="I1275">
        <f t="shared" si="122"/>
        <v>1995</v>
      </c>
      <c r="J1275">
        <f t="shared" si="124"/>
        <v>2024</v>
      </c>
      <c r="K1275" s="2" t="str">
        <f t="shared" si="123"/>
        <v>-</v>
      </c>
      <c r="AK1275">
        <v>1995</v>
      </c>
      <c r="AL1275">
        <v>1996</v>
      </c>
      <c r="AM1275">
        <v>1997</v>
      </c>
      <c r="AN1275">
        <v>1998</v>
      </c>
      <c r="AO1275">
        <v>1999</v>
      </c>
      <c r="AP1275">
        <v>2000</v>
      </c>
      <c r="AQ1275">
        <v>2001</v>
      </c>
      <c r="AR1275">
        <v>2002</v>
      </c>
      <c r="AS1275">
        <v>2003</v>
      </c>
      <c r="AT1275">
        <v>2004</v>
      </c>
      <c r="AU1275">
        <v>2005</v>
      </c>
      <c r="AV1275">
        <v>2006</v>
      </c>
      <c r="AW1275">
        <v>2007</v>
      </c>
      <c r="AX1275">
        <v>2008</v>
      </c>
      <c r="AY1275">
        <v>2009</v>
      </c>
      <c r="AZ1275">
        <v>2010</v>
      </c>
      <c r="BA1275">
        <v>2011</v>
      </c>
      <c r="BB1275">
        <v>2012</v>
      </c>
      <c r="BC1275">
        <v>2013</v>
      </c>
      <c r="BD1275">
        <v>2014</v>
      </c>
      <c r="BE1275">
        <v>2015</v>
      </c>
      <c r="BF1275">
        <v>2016</v>
      </c>
      <c r="BG1275">
        <v>2017</v>
      </c>
      <c r="BH1275">
        <v>2018</v>
      </c>
      <c r="BI1275">
        <v>2019</v>
      </c>
      <c r="BJ1275">
        <v>2020</v>
      </c>
      <c r="BK1275">
        <v>2021</v>
      </c>
      <c r="BL1275">
        <v>2022</v>
      </c>
      <c r="BM1275">
        <v>2023</v>
      </c>
      <c r="BN1275">
        <v>2024</v>
      </c>
    </row>
    <row r="1276" spans="1:66" ht="15" customHeight="1" x14ac:dyDescent="0.25">
      <c r="A1276" t="s">
        <v>1256</v>
      </c>
      <c r="C1276" s="60"/>
      <c r="D1276" t="s">
        <v>562</v>
      </c>
      <c r="E1276" s="45" t="s">
        <v>563</v>
      </c>
      <c r="G1276" s="45" t="s">
        <v>1956</v>
      </c>
      <c r="H1276" s="45" t="s">
        <v>1957</v>
      </c>
      <c r="I1276">
        <f t="shared" si="122"/>
        <v>1995</v>
      </c>
      <c r="J1276">
        <f t="shared" si="124"/>
        <v>2024</v>
      </c>
      <c r="K1276" s="2" t="str">
        <f t="shared" si="123"/>
        <v>-</v>
      </c>
      <c r="AK1276">
        <v>1995</v>
      </c>
      <c r="AL1276">
        <v>1996</v>
      </c>
      <c r="AM1276">
        <v>1997</v>
      </c>
      <c r="AN1276">
        <v>1998</v>
      </c>
      <c r="AO1276">
        <v>1999</v>
      </c>
      <c r="AP1276">
        <v>2000</v>
      </c>
      <c r="AQ1276">
        <v>2001</v>
      </c>
      <c r="AR1276">
        <v>2002</v>
      </c>
      <c r="AS1276">
        <v>2003</v>
      </c>
      <c r="AT1276">
        <v>2004</v>
      </c>
      <c r="AU1276">
        <v>2005</v>
      </c>
      <c r="AV1276">
        <v>2006</v>
      </c>
      <c r="AW1276">
        <v>2007</v>
      </c>
      <c r="AX1276">
        <v>2008</v>
      </c>
      <c r="AY1276">
        <v>2009</v>
      </c>
      <c r="AZ1276">
        <v>2010</v>
      </c>
      <c r="BA1276">
        <v>2011</v>
      </c>
      <c r="BB1276">
        <v>2012</v>
      </c>
      <c r="BC1276">
        <v>2013</v>
      </c>
      <c r="BD1276">
        <v>2014</v>
      </c>
      <c r="BE1276">
        <v>2015</v>
      </c>
      <c r="BF1276">
        <v>2016</v>
      </c>
      <c r="BG1276">
        <v>2017</v>
      </c>
      <c r="BH1276">
        <v>2018</v>
      </c>
      <c r="BI1276">
        <v>2019</v>
      </c>
      <c r="BJ1276">
        <v>2020</v>
      </c>
      <c r="BK1276">
        <v>2021</v>
      </c>
      <c r="BL1276">
        <v>2022</v>
      </c>
      <c r="BM1276">
        <v>2023</v>
      </c>
      <c r="BN1276">
        <v>2024</v>
      </c>
    </row>
    <row r="1277" spans="1:66" ht="15" customHeight="1" x14ac:dyDescent="0.25">
      <c r="A1277" t="s">
        <v>1256</v>
      </c>
      <c r="C1277" s="60"/>
      <c r="D1277" t="s">
        <v>564</v>
      </c>
      <c r="E1277" s="45" t="s">
        <v>565</v>
      </c>
      <c r="G1277" s="45" t="s">
        <v>1958</v>
      </c>
      <c r="H1277" s="45" t="s">
        <v>1959</v>
      </c>
      <c r="I1277">
        <f t="shared" si="122"/>
        <v>1995</v>
      </c>
      <c r="J1277">
        <f t="shared" si="124"/>
        <v>2024</v>
      </c>
      <c r="K1277" s="2" t="str">
        <f t="shared" si="123"/>
        <v>-</v>
      </c>
      <c r="AK1277">
        <v>1995</v>
      </c>
      <c r="AL1277">
        <v>1996</v>
      </c>
      <c r="AM1277">
        <v>1997</v>
      </c>
      <c r="AN1277">
        <v>1998</v>
      </c>
      <c r="AO1277">
        <v>1999</v>
      </c>
      <c r="AP1277">
        <v>2000</v>
      </c>
      <c r="AQ1277">
        <v>2001</v>
      </c>
      <c r="AR1277">
        <v>2002</v>
      </c>
      <c r="AS1277">
        <v>2003</v>
      </c>
      <c r="AT1277">
        <v>2004</v>
      </c>
      <c r="AU1277">
        <v>2005</v>
      </c>
      <c r="AV1277">
        <v>2006</v>
      </c>
      <c r="AW1277">
        <v>2007</v>
      </c>
      <c r="AX1277">
        <v>2008</v>
      </c>
      <c r="AY1277">
        <v>2009</v>
      </c>
      <c r="AZ1277">
        <v>2010</v>
      </c>
      <c r="BA1277">
        <v>2011</v>
      </c>
      <c r="BB1277">
        <v>2012</v>
      </c>
      <c r="BC1277">
        <v>2013</v>
      </c>
      <c r="BD1277">
        <v>2014</v>
      </c>
      <c r="BE1277">
        <v>2015</v>
      </c>
      <c r="BF1277">
        <v>2016</v>
      </c>
      <c r="BG1277">
        <v>2017</v>
      </c>
      <c r="BH1277">
        <v>2018</v>
      </c>
      <c r="BI1277">
        <v>2019</v>
      </c>
      <c r="BJ1277">
        <v>2020</v>
      </c>
      <c r="BK1277">
        <v>2021</v>
      </c>
      <c r="BL1277">
        <v>2022</v>
      </c>
      <c r="BM1277">
        <v>2023</v>
      </c>
      <c r="BN1277">
        <v>2024</v>
      </c>
    </row>
    <row r="1278" spans="1:66" ht="15" customHeight="1" x14ac:dyDescent="0.25">
      <c r="A1278" t="s">
        <v>1256</v>
      </c>
      <c r="C1278" s="60"/>
      <c r="D1278" t="s">
        <v>566</v>
      </c>
      <c r="E1278" s="45" t="s">
        <v>892</v>
      </c>
      <c r="G1278" s="45" t="s">
        <v>1960</v>
      </c>
      <c r="H1278" s="45" t="s">
        <v>1961</v>
      </c>
      <c r="I1278">
        <f t="shared" si="122"/>
        <v>1995</v>
      </c>
      <c r="J1278">
        <f t="shared" si="124"/>
        <v>2024</v>
      </c>
      <c r="K1278" s="2" t="str">
        <f t="shared" si="123"/>
        <v>-</v>
      </c>
      <c r="AK1278">
        <v>1995</v>
      </c>
      <c r="AL1278">
        <v>1996</v>
      </c>
      <c r="AM1278">
        <v>1997</v>
      </c>
      <c r="AN1278">
        <v>1998</v>
      </c>
      <c r="AO1278">
        <v>1999</v>
      </c>
      <c r="AP1278">
        <v>2000</v>
      </c>
      <c r="AQ1278">
        <v>2001</v>
      </c>
      <c r="AR1278">
        <v>2002</v>
      </c>
      <c r="AS1278">
        <v>2003</v>
      </c>
      <c r="AT1278">
        <v>2004</v>
      </c>
      <c r="AU1278">
        <v>2005</v>
      </c>
      <c r="AV1278">
        <v>2006</v>
      </c>
      <c r="AW1278">
        <v>2007</v>
      </c>
      <c r="AX1278">
        <v>2008</v>
      </c>
      <c r="AY1278">
        <v>2009</v>
      </c>
      <c r="AZ1278">
        <v>2010</v>
      </c>
      <c r="BA1278">
        <v>2011</v>
      </c>
      <c r="BB1278">
        <v>2012</v>
      </c>
      <c r="BC1278">
        <v>2013</v>
      </c>
      <c r="BD1278">
        <v>2014</v>
      </c>
      <c r="BE1278">
        <v>2015</v>
      </c>
      <c r="BF1278">
        <v>2016</v>
      </c>
      <c r="BG1278">
        <v>2017</v>
      </c>
      <c r="BH1278">
        <v>2018</v>
      </c>
      <c r="BI1278">
        <v>2019</v>
      </c>
      <c r="BJ1278">
        <v>2020</v>
      </c>
      <c r="BK1278">
        <v>2021</v>
      </c>
      <c r="BL1278">
        <v>2022</v>
      </c>
      <c r="BM1278">
        <v>2023</v>
      </c>
      <c r="BN1278">
        <v>2024</v>
      </c>
    </row>
    <row r="1279" spans="1:66" ht="15" customHeight="1" x14ac:dyDescent="0.25">
      <c r="A1279" t="s">
        <v>1256</v>
      </c>
      <c r="C1279" s="60"/>
      <c r="D1279" t="s">
        <v>567</v>
      </c>
      <c r="E1279" s="45" t="s">
        <v>893</v>
      </c>
      <c r="G1279" s="45" t="s">
        <v>1962</v>
      </c>
      <c r="H1279" s="45" t="s">
        <v>1963</v>
      </c>
      <c r="I1279">
        <f t="shared" si="122"/>
        <v>1995</v>
      </c>
      <c r="J1279">
        <f t="shared" si="124"/>
        <v>2024</v>
      </c>
      <c r="K1279" s="2" t="str">
        <f t="shared" si="123"/>
        <v>-</v>
      </c>
      <c r="AK1279">
        <v>1995</v>
      </c>
      <c r="AL1279">
        <v>1996</v>
      </c>
      <c r="AM1279">
        <v>1997</v>
      </c>
      <c r="AN1279">
        <v>1998</v>
      </c>
      <c r="AO1279">
        <v>1999</v>
      </c>
      <c r="AP1279">
        <v>2000</v>
      </c>
      <c r="AQ1279">
        <v>2001</v>
      </c>
      <c r="AR1279">
        <v>2002</v>
      </c>
      <c r="AS1279">
        <v>2003</v>
      </c>
      <c r="AT1279">
        <v>2004</v>
      </c>
      <c r="AU1279">
        <v>2005</v>
      </c>
      <c r="AV1279">
        <v>2006</v>
      </c>
      <c r="AW1279">
        <v>2007</v>
      </c>
      <c r="AX1279">
        <v>2008</v>
      </c>
      <c r="AY1279">
        <v>2009</v>
      </c>
      <c r="AZ1279">
        <v>2010</v>
      </c>
      <c r="BA1279">
        <v>2011</v>
      </c>
      <c r="BB1279">
        <v>2012</v>
      </c>
      <c r="BC1279">
        <v>2013</v>
      </c>
      <c r="BD1279">
        <v>2014</v>
      </c>
      <c r="BE1279">
        <v>2015</v>
      </c>
      <c r="BF1279">
        <v>2016</v>
      </c>
      <c r="BG1279">
        <v>2017</v>
      </c>
      <c r="BH1279">
        <v>2018</v>
      </c>
      <c r="BI1279">
        <v>2019</v>
      </c>
      <c r="BJ1279">
        <v>2020</v>
      </c>
      <c r="BK1279">
        <v>2021</v>
      </c>
      <c r="BL1279">
        <v>2022</v>
      </c>
      <c r="BM1279">
        <v>2023</v>
      </c>
      <c r="BN1279">
        <v>2024</v>
      </c>
    </row>
    <row r="1280" spans="1:66" ht="15" customHeight="1" x14ac:dyDescent="0.25">
      <c r="A1280" t="s">
        <v>1256</v>
      </c>
      <c r="C1280" s="60"/>
      <c r="D1280" t="s">
        <v>568</v>
      </c>
      <c r="E1280" s="45" t="s">
        <v>894</v>
      </c>
      <c r="G1280" s="45" t="s">
        <v>1964</v>
      </c>
      <c r="H1280" s="45" t="s">
        <v>1965</v>
      </c>
      <c r="I1280">
        <f t="shared" si="122"/>
        <v>1995</v>
      </c>
      <c r="J1280">
        <f t="shared" si="124"/>
        <v>2024</v>
      </c>
      <c r="K1280" s="2" t="str">
        <f t="shared" si="123"/>
        <v>-</v>
      </c>
      <c r="AK1280">
        <v>1995</v>
      </c>
      <c r="AL1280">
        <v>1996</v>
      </c>
      <c r="AM1280">
        <v>1997</v>
      </c>
      <c r="AN1280">
        <v>1998</v>
      </c>
      <c r="AO1280">
        <v>1999</v>
      </c>
      <c r="AP1280">
        <v>2000</v>
      </c>
      <c r="AQ1280">
        <v>2001</v>
      </c>
      <c r="AR1280">
        <v>2002</v>
      </c>
      <c r="AS1280">
        <v>2003</v>
      </c>
      <c r="AT1280">
        <v>2004</v>
      </c>
      <c r="AU1280">
        <v>2005</v>
      </c>
      <c r="AV1280">
        <v>2006</v>
      </c>
      <c r="AW1280">
        <v>2007</v>
      </c>
      <c r="AX1280">
        <v>2008</v>
      </c>
      <c r="AY1280">
        <v>2009</v>
      </c>
      <c r="AZ1280">
        <v>2010</v>
      </c>
      <c r="BA1280">
        <v>2011</v>
      </c>
      <c r="BB1280">
        <v>2012</v>
      </c>
      <c r="BC1280">
        <v>2013</v>
      </c>
      <c r="BD1280">
        <v>2014</v>
      </c>
      <c r="BE1280">
        <v>2015</v>
      </c>
      <c r="BF1280">
        <v>2016</v>
      </c>
      <c r="BG1280">
        <v>2017</v>
      </c>
      <c r="BH1280">
        <v>2018</v>
      </c>
      <c r="BI1280">
        <v>2019</v>
      </c>
      <c r="BJ1280">
        <v>2020</v>
      </c>
      <c r="BK1280">
        <v>2021</v>
      </c>
      <c r="BL1280">
        <v>2022</v>
      </c>
      <c r="BM1280">
        <v>2023</v>
      </c>
      <c r="BN1280">
        <v>2024</v>
      </c>
    </row>
    <row r="1281" spans="1:66" ht="15" customHeight="1" x14ac:dyDescent="0.25">
      <c r="A1281" t="s">
        <v>1256</v>
      </c>
      <c r="C1281" s="60"/>
      <c r="D1281" t="s">
        <v>569</v>
      </c>
      <c r="E1281" s="45" t="s">
        <v>570</v>
      </c>
      <c r="G1281" s="45" t="s">
        <v>570</v>
      </c>
      <c r="H1281" s="45" t="s">
        <v>1966</v>
      </c>
      <c r="I1281">
        <f t="shared" si="122"/>
        <v>1995</v>
      </c>
      <c r="J1281">
        <f t="shared" si="124"/>
        <v>2024</v>
      </c>
      <c r="K1281" s="2" t="str">
        <f t="shared" si="123"/>
        <v>-</v>
      </c>
      <c r="AK1281">
        <v>1995</v>
      </c>
      <c r="AL1281">
        <v>1996</v>
      </c>
      <c r="AM1281">
        <v>1997</v>
      </c>
      <c r="AN1281">
        <v>1998</v>
      </c>
      <c r="AO1281">
        <v>1999</v>
      </c>
      <c r="AP1281">
        <v>2000</v>
      </c>
      <c r="AQ1281">
        <v>2001</v>
      </c>
      <c r="AR1281">
        <v>2002</v>
      </c>
      <c r="AS1281">
        <v>2003</v>
      </c>
      <c r="AT1281">
        <v>2004</v>
      </c>
      <c r="AU1281">
        <v>2005</v>
      </c>
      <c r="AV1281">
        <v>2006</v>
      </c>
      <c r="AW1281">
        <v>2007</v>
      </c>
      <c r="AX1281">
        <v>2008</v>
      </c>
      <c r="AY1281">
        <v>2009</v>
      </c>
      <c r="AZ1281">
        <v>2010</v>
      </c>
      <c r="BA1281">
        <v>2011</v>
      </c>
      <c r="BB1281">
        <v>2012</v>
      </c>
      <c r="BC1281">
        <v>2013</v>
      </c>
      <c r="BD1281">
        <v>2014</v>
      </c>
      <c r="BE1281">
        <v>2015</v>
      </c>
      <c r="BF1281">
        <v>2016</v>
      </c>
      <c r="BG1281">
        <v>2017</v>
      </c>
      <c r="BH1281">
        <v>2018</v>
      </c>
      <c r="BI1281">
        <v>2019</v>
      </c>
      <c r="BJ1281">
        <v>2020</v>
      </c>
      <c r="BK1281">
        <v>2021</v>
      </c>
      <c r="BL1281">
        <v>2022</v>
      </c>
      <c r="BM1281">
        <v>2023</v>
      </c>
      <c r="BN1281">
        <v>2024</v>
      </c>
    </row>
    <row r="1282" spans="1:66" ht="15" customHeight="1" x14ac:dyDescent="0.25">
      <c r="A1282" t="s">
        <v>1256</v>
      </c>
      <c r="C1282" s="60"/>
      <c r="D1282" t="s">
        <v>571</v>
      </c>
      <c r="E1282" s="45" t="s">
        <v>895</v>
      </c>
      <c r="G1282" s="45" t="s">
        <v>895</v>
      </c>
      <c r="H1282" s="45" t="s">
        <v>1967</v>
      </c>
      <c r="I1282">
        <f t="shared" si="122"/>
        <v>1995</v>
      </c>
      <c r="J1282">
        <f t="shared" si="124"/>
        <v>2024</v>
      </c>
      <c r="K1282" s="2" t="str">
        <f t="shared" si="123"/>
        <v>-</v>
      </c>
      <c r="AK1282">
        <v>1995</v>
      </c>
      <c r="AL1282">
        <v>1996</v>
      </c>
      <c r="AM1282">
        <v>1997</v>
      </c>
      <c r="AN1282">
        <v>1998</v>
      </c>
      <c r="AO1282">
        <v>1999</v>
      </c>
      <c r="AP1282">
        <v>2000</v>
      </c>
      <c r="AQ1282">
        <v>2001</v>
      </c>
      <c r="AR1282">
        <v>2002</v>
      </c>
      <c r="AS1282">
        <v>2003</v>
      </c>
      <c r="AT1282">
        <v>2004</v>
      </c>
      <c r="AU1282">
        <v>2005</v>
      </c>
      <c r="AV1282">
        <v>2006</v>
      </c>
      <c r="AW1282">
        <v>2007</v>
      </c>
      <c r="AX1282">
        <v>2008</v>
      </c>
      <c r="AY1282">
        <v>2009</v>
      </c>
      <c r="AZ1282">
        <v>2010</v>
      </c>
      <c r="BA1282">
        <v>2011</v>
      </c>
      <c r="BB1282">
        <v>2012</v>
      </c>
      <c r="BC1282">
        <v>2013</v>
      </c>
      <c r="BD1282">
        <v>2014</v>
      </c>
      <c r="BE1282">
        <v>2015</v>
      </c>
      <c r="BF1282">
        <v>2016</v>
      </c>
      <c r="BG1282">
        <v>2017</v>
      </c>
      <c r="BH1282">
        <v>2018</v>
      </c>
      <c r="BI1282">
        <v>2019</v>
      </c>
      <c r="BJ1282">
        <v>2020</v>
      </c>
      <c r="BK1282">
        <v>2021</v>
      </c>
      <c r="BL1282">
        <v>2022</v>
      </c>
      <c r="BM1282">
        <v>2023</v>
      </c>
      <c r="BN1282">
        <v>2024</v>
      </c>
    </row>
    <row r="1283" spans="1:66" ht="15" customHeight="1" x14ac:dyDescent="0.25">
      <c r="A1283" t="s">
        <v>1256</v>
      </c>
      <c r="C1283" s="60"/>
      <c r="D1283" t="s">
        <v>572</v>
      </c>
      <c r="E1283" s="45" t="s">
        <v>12</v>
      </c>
      <c r="G1283" s="45" t="s">
        <v>1968</v>
      </c>
      <c r="H1283" s="45" t="s">
        <v>1969</v>
      </c>
      <c r="I1283">
        <f t="shared" si="122"/>
        <v>1995</v>
      </c>
      <c r="J1283">
        <f t="shared" si="124"/>
        <v>2024</v>
      </c>
      <c r="K1283" s="2" t="str">
        <f t="shared" si="123"/>
        <v>-</v>
      </c>
      <c r="AK1283">
        <v>1995</v>
      </c>
      <c r="AL1283">
        <v>1996</v>
      </c>
      <c r="AM1283">
        <v>1997</v>
      </c>
      <c r="AN1283">
        <v>1998</v>
      </c>
      <c r="AO1283">
        <v>1999</v>
      </c>
      <c r="AP1283">
        <v>2000</v>
      </c>
      <c r="AQ1283">
        <v>2001</v>
      </c>
      <c r="AR1283">
        <v>2002</v>
      </c>
      <c r="AS1283">
        <v>2003</v>
      </c>
      <c r="AT1283">
        <v>2004</v>
      </c>
      <c r="AU1283">
        <v>2005</v>
      </c>
      <c r="AV1283">
        <v>2006</v>
      </c>
      <c r="AW1283">
        <v>2007</v>
      </c>
      <c r="AX1283">
        <v>2008</v>
      </c>
      <c r="AY1283">
        <v>2009</v>
      </c>
      <c r="AZ1283">
        <v>2010</v>
      </c>
      <c r="BA1283">
        <v>2011</v>
      </c>
      <c r="BB1283">
        <v>2012</v>
      </c>
      <c r="BC1283">
        <v>2013</v>
      </c>
      <c r="BD1283">
        <v>2014</v>
      </c>
      <c r="BE1283">
        <v>2015</v>
      </c>
      <c r="BF1283">
        <v>2016</v>
      </c>
      <c r="BG1283">
        <v>2017</v>
      </c>
      <c r="BH1283">
        <v>2018</v>
      </c>
      <c r="BI1283">
        <v>2019</v>
      </c>
      <c r="BJ1283">
        <v>2020</v>
      </c>
      <c r="BK1283">
        <v>2021</v>
      </c>
      <c r="BL1283">
        <v>2022</v>
      </c>
      <c r="BM1283">
        <v>2023</v>
      </c>
      <c r="BN1283">
        <v>2024</v>
      </c>
    </row>
    <row r="1284" spans="1:66" ht="15" customHeight="1" x14ac:dyDescent="0.25">
      <c r="A1284" t="s">
        <v>1256</v>
      </c>
      <c r="C1284" s="60"/>
      <c r="D1284" t="s">
        <v>573</v>
      </c>
      <c r="E1284" s="45" t="s">
        <v>12</v>
      </c>
      <c r="G1284" s="45" t="s">
        <v>1968</v>
      </c>
      <c r="H1284" s="45" t="s">
        <v>1969</v>
      </c>
      <c r="I1284">
        <f t="shared" si="122"/>
        <v>1995</v>
      </c>
      <c r="J1284">
        <f t="shared" si="124"/>
        <v>2024</v>
      </c>
      <c r="K1284" s="2" t="str">
        <f t="shared" si="123"/>
        <v>-</v>
      </c>
      <c r="AK1284">
        <v>1995</v>
      </c>
      <c r="AL1284">
        <v>1996</v>
      </c>
      <c r="AM1284">
        <v>1997</v>
      </c>
      <c r="AN1284">
        <v>1998</v>
      </c>
      <c r="AO1284">
        <v>1999</v>
      </c>
      <c r="AP1284">
        <v>2000</v>
      </c>
      <c r="AQ1284">
        <v>2001</v>
      </c>
      <c r="AR1284">
        <v>2002</v>
      </c>
      <c r="AS1284">
        <v>2003</v>
      </c>
      <c r="AT1284">
        <v>2004</v>
      </c>
      <c r="AU1284">
        <v>2005</v>
      </c>
      <c r="AV1284">
        <v>2006</v>
      </c>
      <c r="AW1284">
        <v>2007</v>
      </c>
      <c r="AX1284">
        <v>2008</v>
      </c>
      <c r="AY1284">
        <v>2009</v>
      </c>
      <c r="AZ1284">
        <v>2010</v>
      </c>
      <c r="BA1284">
        <v>2011</v>
      </c>
      <c r="BB1284">
        <v>2012</v>
      </c>
      <c r="BC1284">
        <v>2013</v>
      </c>
      <c r="BD1284">
        <v>2014</v>
      </c>
      <c r="BE1284">
        <v>2015</v>
      </c>
      <c r="BF1284">
        <v>2016</v>
      </c>
      <c r="BG1284">
        <v>2017</v>
      </c>
      <c r="BH1284">
        <v>2018</v>
      </c>
      <c r="BI1284">
        <v>2019</v>
      </c>
      <c r="BJ1284">
        <v>2020</v>
      </c>
      <c r="BK1284">
        <v>2021</v>
      </c>
      <c r="BL1284">
        <v>2022</v>
      </c>
      <c r="BM1284">
        <v>2023</v>
      </c>
      <c r="BN1284">
        <v>2024</v>
      </c>
    </row>
    <row r="1285" spans="1:66" ht="15" customHeight="1" x14ac:dyDescent="0.25">
      <c r="A1285" t="s">
        <v>1256</v>
      </c>
      <c r="C1285" s="60"/>
      <c r="D1285" t="s">
        <v>574</v>
      </c>
      <c r="E1285" s="45" t="s">
        <v>575</v>
      </c>
      <c r="G1285" s="45" t="s">
        <v>575</v>
      </c>
      <c r="H1285" s="45" t="s">
        <v>575</v>
      </c>
      <c r="I1285">
        <f>MIN(L1285:BT1285)</f>
        <v>1995</v>
      </c>
      <c r="J1285">
        <f t="shared" si="124"/>
        <v>2024</v>
      </c>
      <c r="K1285" s="2" t="str">
        <f t="shared" si="123"/>
        <v>-</v>
      </c>
      <c r="AK1285">
        <v>1995</v>
      </c>
      <c r="AL1285">
        <v>1996</v>
      </c>
      <c r="AM1285">
        <v>1997</v>
      </c>
      <c r="AN1285">
        <v>1998</v>
      </c>
      <c r="AO1285">
        <v>1999</v>
      </c>
      <c r="AP1285">
        <v>2000</v>
      </c>
      <c r="AQ1285">
        <v>2001</v>
      </c>
      <c r="AR1285">
        <v>2002</v>
      </c>
      <c r="AS1285">
        <v>2003</v>
      </c>
      <c r="AT1285">
        <v>2004</v>
      </c>
      <c r="AU1285">
        <v>2005</v>
      </c>
      <c r="AV1285">
        <v>2006</v>
      </c>
      <c r="AW1285">
        <v>2007</v>
      </c>
      <c r="AX1285">
        <v>2008</v>
      </c>
      <c r="AY1285">
        <v>2009</v>
      </c>
      <c r="AZ1285">
        <v>2010</v>
      </c>
      <c r="BA1285">
        <v>2011</v>
      </c>
      <c r="BB1285">
        <v>2012</v>
      </c>
      <c r="BC1285">
        <v>2013</v>
      </c>
      <c r="BD1285">
        <v>2014</v>
      </c>
      <c r="BE1285">
        <v>2015</v>
      </c>
      <c r="BF1285">
        <v>2016</v>
      </c>
      <c r="BG1285">
        <v>2017</v>
      </c>
      <c r="BH1285">
        <v>2018</v>
      </c>
      <c r="BI1285">
        <v>2019</v>
      </c>
      <c r="BJ1285">
        <v>2020</v>
      </c>
      <c r="BK1285">
        <v>2021</v>
      </c>
      <c r="BL1285">
        <v>2022</v>
      </c>
      <c r="BM1285">
        <v>2023</v>
      </c>
      <c r="BN1285">
        <v>2024</v>
      </c>
    </row>
    <row r="1286" spans="1:66" ht="15" customHeight="1" x14ac:dyDescent="0.25">
      <c r="C1286" s="63"/>
      <c r="E1286" s="45"/>
      <c r="G1286" s="45"/>
      <c r="H1286" s="45"/>
    </row>
    <row r="1287" spans="1:66" ht="15" customHeight="1" x14ac:dyDescent="0.25">
      <c r="A1287" t="s">
        <v>1257</v>
      </c>
      <c r="B1287" s="1" t="str">
        <f>A1287&amp;MIN(I1287:I1300)&amp;"(-"&amp;MAX(J1287:J1300)&amp;")"</f>
        <v>LON1997(-2010)</v>
      </c>
      <c r="C1287" s="77"/>
      <c r="D1287" t="s">
        <v>291</v>
      </c>
      <c r="E1287" s="45" t="s">
        <v>576</v>
      </c>
      <c r="G1287" s="45" t="s">
        <v>576</v>
      </c>
      <c r="H1287" s="45" t="s">
        <v>1709</v>
      </c>
      <c r="I1287">
        <f t="shared" ref="I1287:I1300" si="125">MIN(L1287:BT1287)</f>
        <v>1997</v>
      </c>
      <c r="J1287">
        <f t="shared" ref="J1287:J1300" si="126">MAX(L1287:BT1287)</f>
        <v>2010</v>
      </c>
      <c r="K1287" s="2" t="str">
        <f t="shared" si="123"/>
        <v>-</v>
      </c>
      <c r="AM1287">
        <v>1997</v>
      </c>
      <c r="AN1287">
        <v>1998</v>
      </c>
      <c r="AO1287">
        <v>1999</v>
      </c>
      <c r="AP1287">
        <v>2000</v>
      </c>
      <c r="AQ1287">
        <v>2001</v>
      </c>
      <c r="AR1287">
        <v>2002</v>
      </c>
      <c r="AS1287">
        <v>2003</v>
      </c>
      <c r="AT1287">
        <v>2004</v>
      </c>
      <c r="AU1287">
        <v>2005</v>
      </c>
      <c r="AV1287">
        <v>2006</v>
      </c>
      <c r="AW1287">
        <v>2007</v>
      </c>
      <c r="AX1287">
        <v>2008</v>
      </c>
      <c r="AY1287">
        <v>2009</v>
      </c>
      <c r="AZ1287">
        <v>2010</v>
      </c>
    </row>
    <row r="1288" spans="1:66" ht="15" customHeight="1" x14ac:dyDescent="0.25">
      <c r="A1288" t="s">
        <v>1257</v>
      </c>
      <c r="C1288" s="77"/>
      <c r="D1288" t="s">
        <v>577</v>
      </c>
      <c r="E1288" s="45" t="s">
        <v>578</v>
      </c>
      <c r="G1288" s="45"/>
      <c r="H1288" s="45"/>
      <c r="I1288">
        <f t="shared" si="125"/>
        <v>1997</v>
      </c>
      <c r="J1288">
        <f t="shared" si="126"/>
        <v>2007</v>
      </c>
      <c r="K1288" s="2" t="str">
        <f t="shared" si="123"/>
        <v>-</v>
      </c>
      <c r="AM1288">
        <v>1997</v>
      </c>
      <c r="AN1288">
        <v>1998</v>
      </c>
      <c r="AO1288">
        <v>1999</v>
      </c>
      <c r="AP1288">
        <v>2000</v>
      </c>
      <c r="AQ1288">
        <v>2001</v>
      </c>
      <c r="AR1288">
        <v>2002</v>
      </c>
      <c r="AS1288">
        <v>2003</v>
      </c>
      <c r="AT1288">
        <v>2004</v>
      </c>
      <c r="AU1288">
        <v>2005</v>
      </c>
      <c r="AV1288">
        <v>2006</v>
      </c>
      <c r="AW1288">
        <v>2007</v>
      </c>
    </row>
    <row r="1289" spans="1:66" ht="15" customHeight="1" x14ac:dyDescent="0.25">
      <c r="A1289" t="s">
        <v>1257</v>
      </c>
      <c r="C1289" s="77"/>
      <c r="D1289" t="s">
        <v>579</v>
      </c>
      <c r="E1289" s="45" t="s">
        <v>580</v>
      </c>
      <c r="G1289" s="45" t="s">
        <v>580</v>
      </c>
      <c r="H1289" s="45" t="s">
        <v>1710</v>
      </c>
      <c r="I1289">
        <f t="shared" si="125"/>
        <v>1997</v>
      </c>
      <c r="J1289">
        <f t="shared" si="126"/>
        <v>2010</v>
      </c>
      <c r="K1289" s="2" t="str">
        <f t="shared" si="123"/>
        <v>-</v>
      </c>
      <c r="AM1289">
        <v>1997</v>
      </c>
      <c r="AN1289">
        <v>1998</v>
      </c>
      <c r="AO1289">
        <v>1999</v>
      </c>
      <c r="AP1289">
        <v>2000</v>
      </c>
      <c r="AQ1289">
        <v>2001</v>
      </c>
      <c r="AR1289">
        <v>2002</v>
      </c>
      <c r="AS1289">
        <v>2003</v>
      </c>
      <c r="AT1289">
        <v>2004</v>
      </c>
      <c r="AU1289">
        <v>2005</v>
      </c>
      <c r="AV1289">
        <v>2006</v>
      </c>
      <c r="AW1289">
        <v>2007</v>
      </c>
      <c r="AX1289">
        <v>2008</v>
      </c>
      <c r="AY1289">
        <v>2009</v>
      </c>
      <c r="AZ1289">
        <v>2010</v>
      </c>
    </row>
    <row r="1290" spans="1:66" ht="15" customHeight="1" x14ac:dyDescent="0.25">
      <c r="A1290" t="s">
        <v>1257</v>
      </c>
      <c r="C1290" s="77"/>
      <c r="D1290" t="s">
        <v>581</v>
      </c>
      <c r="E1290" s="45" t="s">
        <v>582</v>
      </c>
      <c r="G1290" s="45" t="s">
        <v>582</v>
      </c>
      <c r="H1290" s="45" t="s">
        <v>1719</v>
      </c>
      <c r="I1290">
        <f t="shared" si="125"/>
        <v>2002</v>
      </c>
      <c r="J1290">
        <f t="shared" si="126"/>
        <v>2010</v>
      </c>
      <c r="K1290" s="2" t="str">
        <f t="shared" si="123"/>
        <v>-</v>
      </c>
      <c r="AR1290">
        <v>2002</v>
      </c>
      <c r="AS1290">
        <v>2003</v>
      </c>
      <c r="AT1290">
        <v>2004</v>
      </c>
      <c r="AU1290">
        <v>2005</v>
      </c>
      <c r="AV1290">
        <v>2006</v>
      </c>
      <c r="AW1290">
        <v>2007</v>
      </c>
      <c r="AX1290">
        <v>2008</v>
      </c>
      <c r="AY1290">
        <v>2009</v>
      </c>
      <c r="AZ1290">
        <v>2010</v>
      </c>
    </row>
    <row r="1291" spans="1:66" ht="15" customHeight="1" x14ac:dyDescent="0.25">
      <c r="A1291" t="s">
        <v>1257</v>
      </c>
      <c r="C1291" s="77"/>
      <c r="D1291" t="s">
        <v>583</v>
      </c>
      <c r="E1291" s="45" t="s">
        <v>584</v>
      </c>
      <c r="G1291" s="45" t="s">
        <v>1711</v>
      </c>
      <c r="H1291" s="45" t="s">
        <v>1712</v>
      </c>
      <c r="I1291">
        <f t="shared" si="125"/>
        <v>1997</v>
      </c>
      <c r="J1291">
        <f t="shared" si="126"/>
        <v>2010</v>
      </c>
      <c r="K1291" s="2" t="str">
        <f t="shared" si="123"/>
        <v>-</v>
      </c>
      <c r="AM1291">
        <v>1997</v>
      </c>
      <c r="AN1291">
        <v>1998</v>
      </c>
      <c r="AO1291">
        <v>1999</v>
      </c>
      <c r="AP1291">
        <v>2000</v>
      </c>
      <c r="AQ1291">
        <v>2001</v>
      </c>
      <c r="AR1291">
        <v>2002</v>
      </c>
      <c r="AS1291">
        <v>2003</v>
      </c>
      <c r="AT1291">
        <v>2004</v>
      </c>
      <c r="AU1291">
        <v>2005</v>
      </c>
      <c r="AV1291">
        <v>2006</v>
      </c>
      <c r="AW1291">
        <v>2007</v>
      </c>
      <c r="AX1291">
        <v>2008</v>
      </c>
      <c r="AY1291">
        <v>2009</v>
      </c>
      <c r="AZ1291">
        <v>2010</v>
      </c>
    </row>
    <row r="1292" spans="1:66" ht="15" customHeight="1" x14ac:dyDescent="0.25">
      <c r="A1292" t="s">
        <v>1257</v>
      </c>
      <c r="C1292" s="77"/>
      <c r="D1292" t="s">
        <v>585</v>
      </c>
      <c r="E1292" s="45" t="s">
        <v>586</v>
      </c>
      <c r="G1292" s="45" t="s">
        <v>586</v>
      </c>
      <c r="H1292" s="45" t="s">
        <v>1713</v>
      </c>
      <c r="I1292">
        <f t="shared" si="125"/>
        <v>1997</v>
      </c>
      <c r="J1292">
        <f t="shared" si="126"/>
        <v>2010</v>
      </c>
      <c r="K1292" s="2" t="str">
        <f t="shared" ref="K1292:K1300" si="127">IF(J1292-I1292+1-COUNTA(L1292:BT1292)=0, "-", "Yes")</f>
        <v>-</v>
      </c>
      <c r="AM1292">
        <v>1997</v>
      </c>
      <c r="AN1292">
        <v>1998</v>
      </c>
      <c r="AO1292">
        <v>1999</v>
      </c>
      <c r="AP1292">
        <v>2000</v>
      </c>
      <c r="AQ1292">
        <v>2001</v>
      </c>
      <c r="AR1292">
        <v>2002</v>
      </c>
      <c r="AS1292">
        <v>2003</v>
      </c>
      <c r="AT1292">
        <v>2004</v>
      </c>
      <c r="AU1292">
        <v>2005</v>
      </c>
      <c r="AV1292">
        <v>2006</v>
      </c>
      <c r="AW1292">
        <v>2007</v>
      </c>
      <c r="AX1292">
        <v>2008</v>
      </c>
      <c r="AY1292">
        <v>2009</v>
      </c>
      <c r="AZ1292">
        <v>2010</v>
      </c>
    </row>
    <row r="1293" spans="1:66" ht="15" customHeight="1" x14ac:dyDescent="0.25">
      <c r="A1293" t="s">
        <v>1257</v>
      </c>
      <c r="C1293" s="77"/>
      <c r="D1293" t="s">
        <v>587</v>
      </c>
      <c r="E1293" s="45" t="s">
        <v>588</v>
      </c>
      <c r="G1293" s="45" t="s">
        <v>588</v>
      </c>
      <c r="H1293" s="45" t="s">
        <v>1720</v>
      </c>
      <c r="I1293">
        <f t="shared" si="125"/>
        <v>1997</v>
      </c>
      <c r="J1293">
        <f t="shared" si="126"/>
        <v>2010</v>
      </c>
      <c r="K1293" s="2" t="str">
        <f t="shared" si="127"/>
        <v>-</v>
      </c>
      <c r="AM1293">
        <v>1997</v>
      </c>
      <c r="AN1293">
        <v>1998</v>
      </c>
      <c r="AO1293">
        <v>1999</v>
      </c>
      <c r="AP1293">
        <v>2000</v>
      </c>
      <c r="AQ1293">
        <v>2001</v>
      </c>
      <c r="AR1293">
        <v>2002</v>
      </c>
      <c r="AS1293">
        <v>2003</v>
      </c>
      <c r="AT1293">
        <v>2004</v>
      </c>
      <c r="AU1293">
        <v>2005</v>
      </c>
      <c r="AV1293">
        <v>2006</v>
      </c>
      <c r="AW1293">
        <v>2007</v>
      </c>
      <c r="AX1293">
        <v>2008</v>
      </c>
      <c r="AY1293">
        <v>2009</v>
      </c>
      <c r="AZ1293">
        <v>2010</v>
      </c>
    </row>
    <row r="1294" spans="1:66" ht="15" customHeight="1" x14ac:dyDescent="0.25">
      <c r="A1294" t="s">
        <v>1257</v>
      </c>
      <c r="C1294" s="77"/>
      <c r="D1294" t="s">
        <v>21</v>
      </c>
      <c r="E1294" s="45" t="s">
        <v>12</v>
      </c>
      <c r="F1294" s="7" t="s">
        <v>1303</v>
      </c>
      <c r="G1294" s="45" t="s">
        <v>733</v>
      </c>
      <c r="H1294" s="45" t="s">
        <v>1533</v>
      </c>
      <c r="I1294">
        <f t="shared" si="125"/>
        <v>1997</v>
      </c>
      <c r="J1294">
        <f t="shared" si="126"/>
        <v>2010</v>
      </c>
      <c r="K1294" s="2" t="str">
        <f t="shared" si="127"/>
        <v>-</v>
      </c>
      <c r="AM1294">
        <v>1997</v>
      </c>
      <c r="AN1294">
        <v>1998</v>
      </c>
      <c r="AO1294">
        <v>1999</v>
      </c>
      <c r="AP1294">
        <v>2000</v>
      </c>
      <c r="AQ1294">
        <v>2001</v>
      </c>
      <c r="AR1294">
        <v>2002</v>
      </c>
      <c r="AS1294">
        <v>2003</v>
      </c>
      <c r="AT1294">
        <v>2004</v>
      </c>
      <c r="AU1294">
        <v>2005</v>
      </c>
      <c r="AV1294">
        <v>2006</v>
      </c>
      <c r="AW1294">
        <v>2007</v>
      </c>
      <c r="AX1294">
        <v>2008</v>
      </c>
      <c r="AY1294">
        <v>2009</v>
      </c>
      <c r="AZ1294">
        <v>2010</v>
      </c>
    </row>
    <row r="1295" spans="1:66" ht="15" customHeight="1" x14ac:dyDescent="0.25">
      <c r="A1295" t="s">
        <v>1257</v>
      </c>
      <c r="C1295" s="77"/>
      <c r="D1295" t="s">
        <v>589</v>
      </c>
      <c r="E1295" s="45" t="s">
        <v>590</v>
      </c>
      <c r="G1295" s="45" t="s">
        <v>590</v>
      </c>
      <c r="H1295" s="45" t="s">
        <v>1707</v>
      </c>
      <c r="I1295">
        <f t="shared" si="125"/>
        <v>1997</v>
      </c>
      <c r="J1295">
        <f t="shared" si="126"/>
        <v>2010</v>
      </c>
      <c r="K1295" s="2" t="str">
        <f t="shared" si="127"/>
        <v>-</v>
      </c>
      <c r="AM1295">
        <v>1997</v>
      </c>
      <c r="AN1295">
        <v>1998</v>
      </c>
      <c r="AO1295">
        <v>1999</v>
      </c>
      <c r="AP1295">
        <v>2000</v>
      </c>
      <c r="AQ1295">
        <v>2001</v>
      </c>
      <c r="AR1295">
        <v>2002</v>
      </c>
      <c r="AS1295">
        <v>2003</v>
      </c>
      <c r="AT1295">
        <v>2004</v>
      </c>
      <c r="AU1295">
        <v>2005</v>
      </c>
      <c r="AV1295">
        <v>2006</v>
      </c>
      <c r="AW1295">
        <v>2007</v>
      </c>
      <c r="AX1295">
        <v>2008</v>
      </c>
      <c r="AY1295">
        <v>2009</v>
      </c>
      <c r="AZ1295">
        <v>2010</v>
      </c>
    </row>
    <row r="1296" spans="1:66" ht="15" customHeight="1" x14ac:dyDescent="0.25">
      <c r="A1296" t="s">
        <v>1257</v>
      </c>
      <c r="C1296" s="77"/>
      <c r="D1296" t="s">
        <v>591</v>
      </c>
      <c r="E1296" s="45" t="s">
        <v>592</v>
      </c>
      <c r="G1296" s="45" t="s">
        <v>592</v>
      </c>
      <c r="H1296" s="45" t="s">
        <v>1708</v>
      </c>
      <c r="I1296">
        <f t="shared" si="125"/>
        <v>1997</v>
      </c>
      <c r="J1296">
        <f t="shared" si="126"/>
        <v>2010</v>
      </c>
      <c r="K1296" s="2" t="str">
        <f t="shared" si="127"/>
        <v>-</v>
      </c>
      <c r="AM1296">
        <v>1997</v>
      </c>
      <c r="AN1296">
        <v>1998</v>
      </c>
      <c r="AO1296">
        <v>1999</v>
      </c>
      <c r="AP1296">
        <v>2000</v>
      </c>
      <c r="AQ1296">
        <v>2001</v>
      </c>
      <c r="AR1296">
        <v>2002</v>
      </c>
      <c r="AS1296">
        <v>2003</v>
      </c>
      <c r="AT1296">
        <v>2004</v>
      </c>
      <c r="AU1296">
        <v>2005</v>
      </c>
      <c r="AV1296">
        <v>2006</v>
      </c>
      <c r="AW1296">
        <v>2007</v>
      </c>
      <c r="AX1296">
        <v>2008</v>
      </c>
      <c r="AY1296">
        <v>2009</v>
      </c>
      <c r="AZ1296">
        <v>2010</v>
      </c>
    </row>
    <row r="1297" spans="1:65" ht="15" customHeight="1" x14ac:dyDescent="0.25">
      <c r="A1297" t="s">
        <v>1257</v>
      </c>
      <c r="C1297" s="77"/>
      <c r="D1297" t="s">
        <v>593</v>
      </c>
      <c r="E1297" s="45" t="s">
        <v>594</v>
      </c>
      <c r="G1297" s="45" t="s">
        <v>1714</v>
      </c>
      <c r="H1297" s="45" t="s">
        <v>1715</v>
      </c>
      <c r="I1297">
        <f t="shared" si="125"/>
        <v>2002</v>
      </c>
      <c r="J1297">
        <f t="shared" si="126"/>
        <v>2010</v>
      </c>
      <c r="K1297" s="2" t="str">
        <f t="shared" si="127"/>
        <v>-</v>
      </c>
      <c r="AR1297">
        <v>2002</v>
      </c>
      <c r="AS1297">
        <v>2003</v>
      </c>
      <c r="AT1297">
        <v>2004</v>
      </c>
      <c r="AU1297">
        <v>2005</v>
      </c>
      <c r="AV1297">
        <v>2006</v>
      </c>
      <c r="AW1297">
        <v>2007</v>
      </c>
      <c r="AX1297">
        <v>2008</v>
      </c>
      <c r="AY1297">
        <v>2009</v>
      </c>
      <c r="AZ1297">
        <v>2010</v>
      </c>
    </row>
    <row r="1298" spans="1:65" ht="15" customHeight="1" x14ac:dyDescent="0.25">
      <c r="A1298" t="s">
        <v>1257</v>
      </c>
      <c r="C1298" s="77"/>
      <c r="D1298" t="s">
        <v>595</v>
      </c>
      <c r="E1298" s="45" t="s">
        <v>596</v>
      </c>
      <c r="G1298" s="45" t="s">
        <v>596</v>
      </c>
      <c r="H1298" s="45" t="s">
        <v>1716</v>
      </c>
      <c r="I1298">
        <f t="shared" si="125"/>
        <v>1997</v>
      </c>
      <c r="J1298">
        <f t="shared" si="126"/>
        <v>2010</v>
      </c>
      <c r="K1298" s="2" t="str">
        <f t="shared" si="127"/>
        <v>-</v>
      </c>
      <c r="AM1298">
        <v>1997</v>
      </c>
      <c r="AN1298">
        <v>1998</v>
      </c>
      <c r="AO1298">
        <v>1999</v>
      </c>
      <c r="AP1298">
        <v>2000</v>
      </c>
      <c r="AQ1298">
        <v>2001</v>
      </c>
      <c r="AR1298">
        <v>2002</v>
      </c>
      <c r="AS1298">
        <v>2003</v>
      </c>
      <c r="AT1298">
        <v>2004</v>
      </c>
      <c r="AU1298">
        <v>2005</v>
      </c>
      <c r="AV1298">
        <v>2006</v>
      </c>
      <c r="AW1298">
        <v>2007</v>
      </c>
      <c r="AX1298">
        <v>2008</v>
      </c>
      <c r="AY1298">
        <v>2009</v>
      </c>
      <c r="AZ1298">
        <v>2010</v>
      </c>
    </row>
    <row r="1299" spans="1:65" ht="15" customHeight="1" x14ac:dyDescent="0.25">
      <c r="A1299" t="s">
        <v>1257</v>
      </c>
      <c r="C1299" s="77"/>
      <c r="D1299" t="s">
        <v>597</v>
      </c>
      <c r="E1299" s="45" t="s">
        <v>598</v>
      </c>
      <c r="G1299" s="45" t="s">
        <v>598</v>
      </c>
      <c r="H1299" s="45" t="s">
        <v>1717</v>
      </c>
      <c r="I1299">
        <f t="shared" si="125"/>
        <v>1997</v>
      </c>
      <c r="J1299">
        <f t="shared" si="126"/>
        <v>2010</v>
      </c>
      <c r="K1299" s="2" t="str">
        <f t="shared" si="127"/>
        <v>-</v>
      </c>
      <c r="AM1299">
        <v>1997</v>
      </c>
      <c r="AN1299">
        <v>1998</v>
      </c>
      <c r="AO1299">
        <v>1999</v>
      </c>
      <c r="AP1299">
        <v>2000</v>
      </c>
      <c r="AQ1299">
        <v>2001</v>
      </c>
      <c r="AR1299">
        <v>2002</v>
      </c>
      <c r="AS1299">
        <v>2003</v>
      </c>
      <c r="AT1299">
        <v>2004</v>
      </c>
      <c r="AU1299">
        <v>2005</v>
      </c>
      <c r="AV1299">
        <v>2006</v>
      </c>
      <c r="AW1299">
        <v>2007</v>
      </c>
      <c r="AX1299">
        <v>2008</v>
      </c>
      <c r="AY1299">
        <v>2009</v>
      </c>
      <c r="AZ1299">
        <v>2010</v>
      </c>
    </row>
    <row r="1300" spans="1:65" ht="15" customHeight="1" x14ac:dyDescent="0.25">
      <c r="A1300" t="s">
        <v>1257</v>
      </c>
      <c r="C1300" s="77"/>
      <c r="D1300" t="s">
        <v>599</v>
      </c>
      <c r="E1300" s="45" t="s">
        <v>600</v>
      </c>
      <c r="G1300" s="45" t="s">
        <v>600</v>
      </c>
      <c r="H1300" s="45" t="s">
        <v>1718</v>
      </c>
      <c r="I1300">
        <f t="shared" si="125"/>
        <v>1997</v>
      </c>
      <c r="J1300">
        <f t="shared" si="126"/>
        <v>2010</v>
      </c>
      <c r="K1300" s="2" t="str">
        <f t="shared" si="127"/>
        <v>-</v>
      </c>
      <c r="AM1300">
        <v>1997</v>
      </c>
      <c r="AN1300">
        <v>1998</v>
      </c>
      <c r="AO1300">
        <v>1999</v>
      </c>
      <c r="AP1300">
        <v>2000</v>
      </c>
      <c r="AQ1300">
        <v>2001</v>
      </c>
      <c r="AR1300">
        <v>2002</v>
      </c>
      <c r="AS1300">
        <v>2003</v>
      </c>
      <c r="AT1300">
        <v>2004</v>
      </c>
      <c r="AU1300">
        <v>2005</v>
      </c>
      <c r="AV1300">
        <v>2006</v>
      </c>
      <c r="AW1300">
        <v>2007</v>
      </c>
      <c r="AX1300">
        <v>2008</v>
      </c>
      <c r="AY1300">
        <v>2009</v>
      </c>
      <c r="AZ1300">
        <v>2010</v>
      </c>
    </row>
    <row r="1301" spans="1:65" ht="15" customHeight="1" x14ac:dyDescent="0.25">
      <c r="C1301" s="63"/>
      <c r="E1301" s="45"/>
      <c r="G1301" s="45"/>
      <c r="H1301" s="45"/>
    </row>
    <row r="1302" spans="1:65" ht="15" customHeight="1" x14ac:dyDescent="0.25">
      <c r="A1302" t="s">
        <v>3538</v>
      </c>
      <c r="B1302" s="1" t="str">
        <f>A1302&amp;J1302</f>
        <v>LPR_A_KONTAKT2023</v>
      </c>
      <c r="C1302" s="60"/>
      <c r="D1302" t="s">
        <v>3539</v>
      </c>
      <c r="E1302" s="45" t="s">
        <v>4047</v>
      </c>
      <c r="G1302" s="45"/>
      <c r="H1302" s="45"/>
      <c r="J1302">
        <f t="shared" ref="J1302:J1354" si="128">MAX(L1302:BT1302)</f>
        <v>2023</v>
      </c>
      <c r="BM1302">
        <v>2023</v>
      </c>
    </row>
    <row r="1303" spans="1:65" ht="15" customHeight="1" x14ac:dyDescent="0.25">
      <c r="A1303" t="s">
        <v>3538</v>
      </c>
      <c r="C1303" s="60"/>
      <c r="D1303" t="s">
        <v>3540</v>
      </c>
      <c r="E1303" s="45" t="s">
        <v>4048</v>
      </c>
      <c r="G1303" s="45"/>
      <c r="H1303" s="45"/>
      <c r="J1303">
        <f t="shared" si="128"/>
        <v>2023</v>
      </c>
      <c r="BM1303">
        <v>2023</v>
      </c>
    </row>
    <row r="1304" spans="1:65" ht="15" customHeight="1" x14ac:dyDescent="0.25">
      <c r="A1304" t="s">
        <v>3538</v>
      </c>
      <c r="C1304" s="60"/>
      <c r="D1304" t="s">
        <v>3541</v>
      </c>
      <c r="E1304" s="45" t="s">
        <v>4056</v>
      </c>
      <c r="G1304" s="45"/>
      <c r="H1304" s="45"/>
      <c r="J1304">
        <f t="shared" si="128"/>
        <v>2023</v>
      </c>
      <c r="BM1304">
        <v>2023</v>
      </c>
    </row>
    <row r="1305" spans="1:65" ht="15" customHeight="1" x14ac:dyDescent="0.25">
      <c r="A1305" t="s">
        <v>3538</v>
      </c>
      <c r="C1305" s="60"/>
      <c r="D1305" t="s">
        <v>3542</v>
      </c>
      <c r="E1305" s="45" t="s">
        <v>4061</v>
      </c>
      <c r="G1305" s="45"/>
      <c r="H1305" s="45"/>
      <c r="J1305">
        <f t="shared" si="128"/>
        <v>2023</v>
      </c>
      <c r="BM1305">
        <v>2023</v>
      </c>
    </row>
    <row r="1306" spans="1:65" ht="15" customHeight="1" x14ac:dyDescent="0.25">
      <c r="A1306" t="s">
        <v>3538</v>
      </c>
      <c r="C1306" s="60"/>
      <c r="D1306" t="s">
        <v>3543</v>
      </c>
      <c r="E1306" s="45" t="s">
        <v>4062</v>
      </c>
      <c r="G1306" s="45"/>
      <c r="H1306" s="45"/>
      <c r="J1306">
        <f t="shared" si="128"/>
        <v>2023</v>
      </c>
      <c r="BM1306">
        <v>2023</v>
      </c>
    </row>
    <row r="1307" spans="1:65" ht="15" customHeight="1" x14ac:dyDescent="0.25">
      <c r="A1307" t="s">
        <v>3538</v>
      </c>
      <c r="C1307" s="60"/>
      <c r="D1307" t="s">
        <v>3544</v>
      </c>
      <c r="E1307" s="45" t="s">
        <v>4057</v>
      </c>
      <c r="G1307" s="45"/>
      <c r="H1307" s="45"/>
      <c r="J1307">
        <f t="shared" si="128"/>
        <v>2023</v>
      </c>
      <c r="BM1307">
        <v>2023</v>
      </c>
    </row>
    <row r="1308" spans="1:65" ht="15" customHeight="1" x14ac:dyDescent="0.25">
      <c r="A1308" t="s">
        <v>3538</v>
      </c>
      <c r="C1308" s="60"/>
      <c r="D1308" t="s">
        <v>3545</v>
      </c>
      <c r="E1308" s="45" t="s">
        <v>4058</v>
      </c>
      <c r="G1308" s="45"/>
      <c r="H1308" s="45"/>
      <c r="J1308">
        <f t="shared" si="128"/>
        <v>2023</v>
      </c>
      <c r="BM1308">
        <v>2023</v>
      </c>
    </row>
    <row r="1309" spans="1:65" ht="15" customHeight="1" x14ac:dyDescent="0.25">
      <c r="A1309" t="s">
        <v>3538</v>
      </c>
      <c r="C1309" s="60"/>
      <c r="D1309" t="s">
        <v>3546</v>
      </c>
      <c r="E1309" s="45" t="s">
        <v>4059</v>
      </c>
      <c r="G1309" s="45"/>
      <c r="H1309" s="45"/>
      <c r="J1309">
        <f t="shared" si="128"/>
        <v>2023</v>
      </c>
      <c r="BM1309">
        <v>2023</v>
      </c>
    </row>
    <row r="1310" spans="1:65" ht="15" customHeight="1" x14ac:dyDescent="0.25">
      <c r="A1310" t="s">
        <v>3538</v>
      </c>
      <c r="C1310" s="60"/>
      <c r="D1310" t="s">
        <v>3547</v>
      </c>
      <c r="E1310" s="45" t="s">
        <v>4060</v>
      </c>
      <c r="G1310" s="45"/>
      <c r="H1310" s="45"/>
      <c r="J1310">
        <f t="shared" si="128"/>
        <v>2023</v>
      </c>
      <c r="BM1310">
        <v>2023</v>
      </c>
    </row>
    <row r="1311" spans="1:65" ht="15" customHeight="1" x14ac:dyDescent="0.25">
      <c r="A1311" t="s">
        <v>3538</v>
      </c>
      <c r="C1311" s="60"/>
      <c r="D1311" t="s">
        <v>3548</v>
      </c>
      <c r="E1311" s="45" t="s">
        <v>4064</v>
      </c>
      <c r="G1311" s="45"/>
      <c r="H1311" s="45"/>
      <c r="J1311">
        <f t="shared" si="128"/>
        <v>2023</v>
      </c>
      <c r="BM1311">
        <v>2023</v>
      </c>
    </row>
    <row r="1312" spans="1:65" ht="15" customHeight="1" x14ac:dyDescent="0.25">
      <c r="A1312" t="s">
        <v>3538</v>
      </c>
      <c r="C1312" s="60"/>
      <c r="D1312" t="s">
        <v>3549</v>
      </c>
      <c r="E1312" s="45" t="s">
        <v>4063</v>
      </c>
      <c r="G1312" s="45"/>
      <c r="H1312" s="45"/>
      <c r="J1312">
        <f t="shared" si="128"/>
        <v>2023</v>
      </c>
      <c r="BM1312">
        <v>2023</v>
      </c>
    </row>
    <row r="1313" spans="1:65" ht="15" customHeight="1" x14ac:dyDescent="0.25">
      <c r="A1313" t="s">
        <v>3538</v>
      </c>
      <c r="C1313" s="60"/>
      <c r="D1313" t="s">
        <v>3550</v>
      </c>
      <c r="E1313" s="45" t="s">
        <v>4065</v>
      </c>
      <c r="G1313" s="45"/>
      <c r="H1313" s="45"/>
      <c r="J1313">
        <f t="shared" si="128"/>
        <v>2023</v>
      </c>
      <c r="BM1313">
        <v>2023</v>
      </c>
    </row>
    <row r="1314" spans="1:65" ht="15" customHeight="1" x14ac:dyDescent="0.25">
      <c r="A1314" t="s">
        <v>3538</v>
      </c>
      <c r="C1314" s="60"/>
      <c r="D1314" t="s">
        <v>763</v>
      </c>
      <c r="E1314" s="45"/>
      <c r="G1314" s="45"/>
      <c r="H1314" s="45"/>
      <c r="J1314">
        <f t="shared" si="128"/>
        <v>2023</v>
      </c>
      <c r="BM1314">
        <v>2023</v>
      </c>
    </row>
    <row r="1315" spans="1:65" ht="15" customHeight="1" x14ac:dyDescent="0.25">
      <c r="A1315" t="s">
        <v>3538</v>
      </c>
      <c r="C1315" s="60"/>
      <c r="D1315" t="s">
        <v>765</v>
      </c>
      <c r="E1315" s="45"/>
      <c r="G1315" s="45"/>
      <c r="H1315" s="45"/>
      <c r="J1315">
        <f t="shared" si="128"/>
        <v>2023</v>
      </c>
      <c r="BM1315">
        <v>2023</v>
      </c>
    </row>
    <row r="1316" spans="1:65" ht="15" customHeight="1" x14ac:dyDescent="0.25">
      <c r="A1316" t="s">
        <v>3538</v>
      </c>
      <c r="C1316" s="60"/>
      <c r="D1316" t="s">
        <v>3551</v>
      </c>
      <c r="E1316" s="45" t="s">
        <v>4054</v>
      </c>
      <c r="G1316" s="45"/>
      <c r="H1316" s="45"/>
      <c r="J1316">
        <f t="shared" si="128"/>
        <v>2023</v>
      </c>
      <c r="BM1316">
        <v>2023</v>
      </c>
    </row>
    <row r="1317" spans="1:65" ht="15" customHeight="1" x14ac:dyDescent="0.25">
      <c r="A1317" t="s">
        <v>3538</v>
      </c>
      <c r="C1317" s="60"/>
      <c r="D1317" t="s">
        <v>3552</v>
      </c>
      <c r="E1317" s="45" t="s">
        <v>4055</v>
      </c>
      <c r="G1317" s="45"/>
      <c r="H1317" s="45"/>
      <c r="J1317">
        <f t="shared" si="128"/>
        <v>2023</v>
      </c>
      <c r="BM1317">
        <v>2023</v>
      </c>
    </row>
    <row r="1318" spans="1:65" ht="15" customHeight="1" x14ac:dyDescent="0.25">
      <c r="A1318" t="s">
        <v>3538</v>
      </c>
      <c r="C1318" s="60"/>
      <c r="D1318" t="s">
        <v>3553</v>
      </c>
      <c r="E1318" t="s">
        <v>4026</v>
      </c>
      <c r="G1318" s="45"/>
      <c r="H1318" s="45"/>
      <c r="J1318">
        <f t="shared" si="128"/>
        <v>2023</v>
      </c>
      <c r="BM1318">
        <v>2023</v>
      </c>
    </row>
    <row r="1319" spans="1:65" ht="15" customHeight="1" x14ac:dyDescent="0.25">
      <c r="A1319" t="s">
        <v>3538</v>
      </c>
      <c r="C1319" s="60"/>
      <c r="D1319" t="s">
        <v>3535</v>
      </c>
      <c r="E1319" s="45" t="s">
        <v>4025</v>
      </c>
      <c r="G1319" s="45"/>
      <c r="H1319" s="45"/>
      <c r="J1319">
        <f t="shared" si="128"/>
        <v>2023</v>
      </c>
      <c r="BM1319">
        <v>2023</v>
      </c>
    </row>
    <row r="1320" spans="1:65" ht="15" customHeight="1" x14ac:dyDescent="0.25">
      <c r="A1320" t="s">
        <v>3538</v>
      </c>
      <c r="C1320" s="60"/>
      <c r="D1320" t="s">
        <v>3554</v>
      </c>
      <c r="E1320" t="s">
        <v>4027</v>
      </c>
      <c r="G1320" s="45"/>
      <c r="H1320" s="45"/>
      <c r="J1320">
        <f t="shared" si="128"/>
        <v>2023</v>
      </c>
      <c r="BM1320">
        <v>2023</v>
      </c>
    </row>
    <row r="1321" spans="1:65" ht="15" customHeight="1" x14ac:dyDescent="0.25">
      <c r="A1321" t="s">
        <v>3538</v>
      </c>
      <c r="C1321" s="60"/>
      <c r="D1321" t="s">
        <v>3555</v>
      </c>
      <c r="E1321" s="45" t="s">
        <v>4028</v>
      </c>
      <c r="G1321" s="45"/>
      <c r="H1321" s="45"/>
      <c r="J1321">
        <f t="shared" si="128"/>
        <v>2023</v>
      </c>
      <c r="BM1321">
        <v>2023</v>
      </c>
    </row>
    <row r="1322" spans="1:65" ht="15" customHeight="1" x14ac:dyDescent="0.25">
      <c r="A1322" t="s">
        <v>3538</v>
      </c>
      <c r="C1322" s="60"/>
      <c r="D1322" t="s">
        <v>3556</v>
      </c>
      <c r="E1322" t="s">
        <v>4029</v>
      </c>
      <c r="G1322" s="45"/>
      <c r="H1322" s="45"/>
      <c r="J1322">
        <f t="shared" si="128"/>
        <v>2023</v>
      </c>
      <c r="BM1322">
        <v>2023</v>
      </c>
    </row>
    <row r="1323" spans="1:65" ht="15" customHeight="1" x14ac:dyDescent="0.25">
      <c r="A1323" t="s">
        <v>3538</v>
      </c>
      <c r="C1323" s="60"/>
      <c r="D1323" t="s">
        <v>3557</v>
      </c>
      <c r="E1323" t="s">
        <v>4030</v>
      </c>
      <c r="G1323" s="45"/>
      <c r="H1323" s="45"/>
      <c r="J1323">
        <f t="shared" si="128"/>
        <v>2023</v>
      </c>
      <c r="BM1323">
        <v>2023</v>
      </c>
    </row>
    <row r="1324" spans="1:65" ht="15" customHeight="1" x14ac:dyDescent="0.25">
      <c r="A1324" t="s">
        <v>3538</v>
      </c>
      <c r="C1324" s="60"/>
      <c r="D1324" t="s">
        <v>3558</v>
      </c>
      <c r="E1324" s="45" t="s">
        <v>4031</v>
      </c>
      <c r="G1324" s="45"/>
      <c r="H1324" s="45"/>
      <c r="J1324">
        <f t="shared" si="128"/>
        <v>2023</v>
      </c>
      <c r="BM1324">
        <v>2023</v>
      </c>
    </row>
    <row r="1325" spans="1:65" ht="15" customHeight="1" x14ac:dyDescent="0.25">
      <c r="A1325" t="s">
        <v>3538</v>
      </c>
      <c r="C1325" s="60"/>
      <c r="D1325" t="s">
        <v>3559</v>
      </c>
      <c r="E1325" s="45" t="s">
        <v>4032</v>
      </c>
      <c r="G1325" s="45"/>
      <c r="H1325" s="45"/>
      <c r="J1325">
        <f t="shared" si="128"/>
        <v>2023</v>
      </c>
      <c r="BM1325">
        <v>2023</v>
      </c>
    </row>
    <row r="1326" spans="1:65" ht="15" customHeight="1" x14ac:dyDescent="0.25">
      <c r="A1326" t="s">
        <v>3538</v>
      </c>
      <c r="C1326" s="60"/>
      <c r="D1326" t="s">
        <v>3560</v>
      </c>
      <c r="E1326" s="45" t="s">
        <v>4033</v>
      </c>
      <c r="G1326" s="45"/>
      <c r="H1326" s="45"/>
      <c r="J1326">
        <f t="shared" si="128"/>
        <v>2023</v>
      </c>
      <c r="BM1326">
        <v>2023</v>
      </c>
    </row>
    <row r="1327" spans="1:65" ht="15" customHeight="1" x14ac:dyDescent="0.25">
      <c r="A1327" t="s">
        <v>3538</v>
      </c>
      <c r="C1327" s="60"/>
      <c r="D1327" t="s">
        <v>3561</v>
      </c>
      <c r="E1327" s="45" t="s">
        <v>4034</v>
      </c>
      <c r="G1327" s="45"/>
      <c r="H1327" s="45"/>
      <c r="J1327">
        <f t="shared" si="128"/>
        <v>2023</v>
      </c>
      <c r="BM1327">
        <v>2023</v>
      </c>
    </row>
    <row r="1328" spans="1:65" ht="15" customHeight="1" x14ac:dyDescent="0.25">
      <c r="A1328" t="s">
        <v>3538</v>
      </c>
      <c r="C1328" s="60"/>
      <c r="D1328" t="s">
        <v>3562</v>
      </c>
      <c r="E1328" s="45" t="s">
        <v>4035</v>
      </c>
      <c r="G1328" s="45"/>
      <c r="H1328" s="45"/>
      <c r="J1328">
        <f t="shared" si="128"/>
        <v>2023</v>
      </c>
      <c r="BM1328">
        <v>2023</v>
      </c>
    </row>
    <row r="1329" spans="1:65" ht="15" customHeight="1" x14ac:dyDescent="0.25">
      <c r="A1329" t="s">
        <v>3538</v>
      </c>
      <c r="C1329" s="60"/>
      <c r="D1329" t="s">
        <v>3563</v>
      </c>
      <c r="E1329" s="45" t="s">
        <v>4036</v>
      </c>
      <c r="G1329" s="45"/>
      <c r="H1329" s="45"/>
      <c r="J1329">
        <f t="shared" si="128"/>
        <v>2023</v>
      </c>
      <c r="BM1329">
        <v>2023</v>
      </c>
    </row>
    <row r="1330" spans="1:65" ht="15" customHeight="1" x14ac:dyDescent="0.25">
      <c r="A1330" t="s">
        <v>3538</v>
      </c>
      <c r="C1330" s="60"/>
      <c r="D1330" t="s">
        <v>3564</v>
      </c>
      <c r="E1330" s="45" t="s">
        <v>4037</v>
      </c>
      <c r="G1330" s="45"/>
      <c r="H1330" s="45"/>
      <c r="J1330">
        <f t="shared" si="128"/>
        <v>2023</v>
      </c>
      <c r="BM1330">
        <v>2023</v>
      </c>
    </row>
    <row r="1331" spans="1:65" ht="15" customHeight="1" x14ac:dyDescent="0.25">
      <c r="A1331" t="s">
        <v>3538</v>
      </c>
      <c r="C1331" s="60"/>
      <c r="D1331" t="s">
        <v>3565</v>
      </c>
      <c r="E1331" s="45" t="s">
        <v>4038</v>
      </c>
      <c r="G1331" s="45"/>
      <c r="H1331" s="45"/>
      <c r="J1331">
        <f t="shared" si="128"/>
        <v>2023</v>
      </c>
      <c r="BM1331">
        <v>2023</v>
      </c>
    </row>
    <row r="1332" spans="1:65" ht="15" customHeight="1" x14ac:dyDescent="0.25">
      <c r="A1332" t="s">
        <v>3538</v>
      </c>
      <c r="C1332" s="60"/>
      <c r="D1332" t="s">
        <v>3566</v>
      </c>
      <c r="E1332" s="45" t="s">
        <v>4039</v>
      </c>
      <c r="G1332" s="45"/>
      <c r="H1332" s="45"/>
      <c r="J1332">
        <f t="shared" si="128"/>
        <v>2023</v>
      </c>
      <c r="BM1332">
        <v>2023</v>
      </c>
    </row>
    <row r="1333" spans="1:65" ht="15" customHeight="1" x14ac:dyDescent="0.25">
      <c r="A1333" t="s">
        <v>3538</v>
      </c>
      <c r="C1333" s="60"/>
      <c r="D1333" t="s">
        <v>3567</v>
      </c>
      <c r="E1333" s="45" t="s">
        <v>4040</v>
      </c>
      <c r="G1333" s="45"/>
      <c r="H1333" s="45"/>
      <c r="J1333">
        <f t="shared" si="128"/>
        <v>2023</v>
      </c>
      <c r="BM1333">
        <v>2023</v>
      </c>
    </row>
    <row r="1334" spans="1:65" ht="15" customHeight="1" x14ac:dyDescent="0.25">
      <c r="A1334" t="s">
        <v>3538</v>
      </c>
      <c r="C1334" s="60"/>
      <c r="D1334" t="s">
        <v>3568</v>
      </c>
      <c r="E1334" s="45" t="s">
        <v>3995</v>
      </c>
      <c r="G1334" s="45"/>
      <c r="H1334" s="45"/>
      <c r="J1334">
        <f t="shared" si="128"/>
        <v>2023</v>
      </c>
      <c r="BM1334">
        <v>2023</v>
      </c>
    </row>
    <row r="1335" spans="1:65" ht="15" customHeight="1" x14ac:dyDescent="0.25">
      <c r="A1335" t="s">
        <v>3538</v>
      </c>
      <c r="C1335" s="60"/>
      <c r="D1335" t="s">
        <v>3569</v>
      </c>
      <c r="E1335" s="45" t="s">
        <v>3996</v>
      </c>
      <c r="G1335" s="45"/>
      <c r="H1335" s="45"/>
      <c r="J1335">
        <f t="shared" si="128"/>
        <v>2023</v>
      </c>
      <c r="BM1335">
        <v>2023</v>
      </c>
    </row>
    <row r="1336" spans="1:65" ht="15" customHeight="1" x14ac:dyDescent="0.25">
      <c r="A1336" t="s">
        <v>3538</v>
      </c>
      <c r="C1336" s="60"/>
      <c r="D1336" t="s">
        <v>3570</v>
      </c>
      <c r="E1336" s="45" t="s">
        <v>3997</v>
      </c>
      <c r="G1336" s="45"/>
      <c r="H1336" s="45"/>
      <c r="J1336">
        <f t="shared" si="128"/>
        <v>2023</v>
      </c>
      <c r="BM1336">
        <v>2023</v>
      </c>
    </row>
    <row r="1337" spans="1:65" ht="15" customHeight="1" x14ac:dyDescent="0.25">
      <c r="A1337" t="s">
        <v>3538</v>
      </c>
      <c r="C1337" s="60"/>
      <c r="D1337" t="s">
        <v>3571</v>
      </c>
      <c r="E1337" s="45" t="s">
        <v>3998</v>
      </c>
      <c r="G1337" s="45"/>
      <c r="H1337" s="45"/>
      <c r="J1337">
        <f t="shared" si="128"/>
        <v>2023</v>
      </c>
      <c r="BM1337">
        <v>2023</v>
      </c>
    </row>
    <row r="1338" spans="1:65" ht="15" customHeight="1" x14ac:dyDescent="0.25">
      <c r="A1338" t="s">
        <v>3538</v>
      </c>
      <c r="C1338" s="60"/>
      <c r="D1338" t="s">
        <v>3572</v>
      </c>
      <c r="E1338" s="45" t="s">
        <v>4041</v>
      </c>
      <c r="G1338" s="45"/>
      <c r="H1338" s="45"/>
      <c r="J1338">
        <f t="shared" si="128"/>
        <v>2023</v>
      </c>
      <c r="BM1338">
        <v>2023</v>
      </c>
    </row>
    <row r="1339" spans="1:65" ht="15" customHeight="1" x14ac:dyDescent="0.25">
      <c r="A1339" t="s">
        <v>3538</v>
      </c>
      <c r="C1339" s="60"/>
      <c r="D1339" t="s">
        <v>3573</v>
      </c>
      <c r="E1339" s="45" t="s">
        <v>4000</v>
      </c>
      <c r="G1339" s="45"/>
      <c r="H1339" s="45"/>
      <c r="J1339">
        <f t="shared" si="128"/>
        <v>2023</v>
      </c>
      <c r="BM1339">
        <v>2023</v>
      </c>
    </row>
    <row r="1340" spans="1:65" ht="15" customHeight="1" x14ac:dyDescent="0.25">
      <c r="A1340" t="s">
        <v>3538</v>
      </c>
      <c r="C1340" s="60"/>
      <c r="D1340" t="s">
        <v>3574</v>
      </c>
      <c r="E1340" s="45" t="s">
        <v>4001</v>
      </c>
      <c r="G1340" s="45"/>
      <c r="H1340" s="45"/>
      <c r="J1340">
        <f t="shared" si="128"/>
        <v>2023</v>
      </c>
      <c r="BM1340">
        <v>2023</v>
      </c>
    </row>
    <row r="1341" spans="1:65" ht="15" customHeight="1" x14ac:dyDescent="0.25">
      <c r="A1341" t="s">
        <v>3538</v>
      </c>
      <c r="C1341" s="60"/>
      <c r="D1341" t="s">
        <v>3575</v>
      </c>
      <c r="E1341" s="45" t="s">
        <v>4042</v>
      </c>
      <c r="G1341" s="45"/>
      <c r="H1341" s="45"/>
      <c r="J1341">
        <f t="shared" si="128"/>
        <v>2023</v>
      </c>
      <c r="BM1341">
        <v>2023</v>
      </c>
    </row>
    <row r="1342" spans="1:65" ht="15" customHeight="1" x14ac:dyDescent="0.25">
      <c r="A1342" t="s">
        <v>3538</v>
      </c>
      <c r="C1342" s="60"/>
      <c r="D1342" t="s">
        <v>3576</v>
      </c>
      <c r="E1342" s="45" t="s">
        <v>3967</v>
      </c>
      <c r="G1342" s="45"/>
      <c r="H1342" s="45"/>
      <c r="J1342">
        <f t="shared" si="128"/>
        <v>2023</v>
      </c>
      <c r="BM1342">
        <v>2023</v>
      </c>
    </row>
    <row r="1343" spans="1:65" ht="15" customHeight="1" x14ac:dyDescent="0.25">
      <c r="A1343" t="s">
        <v>3538</v>
      </c>
      <c r="C1343" s="60"/>
      <c r="D1343" t="s">
        <v>3577</v>
      </c>
      <c r="E1343" s="45" t="s">
        <v>4003</v>
      </c>
      <c r="G1343" s="45"/>
      <c r="H1343" s="45"/>
      <c r="J1343">
        <f t="shared" si="128"/>
        <v>2023</v>
      </c>
      <c r="BM1343">
        <v>2023</v>
      </c>
    </row>
    <row r="1344" spans="1:65" ht="15" customHeight="1" x14ac:dyDescent="0.25">
      <c r="A1344" t="s">
        <v>3538</v>
      </c>
      <c r="C1344" s="60"/>
      <c r="D1344" t="s">
        <v>3578</v>
      </c>
      <c r="E1344" s="45" t="s">
        <v>4053</v>
      </c>
      <c r="G1344" s="45"/>
      <c r="H1344" s="45"/>
      <c r="J1344">
        <f t="shared" si="128"/>
        <v>2023</v>
      </c>
      <c r="BM1344">
        <v>2023</v>
      </c>
    </row>
    <row r="1345" spans="1:65" ht="15" customHeight="1" x14ac:dyDescent="0.25">
      <c r="A1345" t="s">
        <v>3538</v>
      </c>
      <c r="C1345" s="60"/>
      <c r="D1345" t="s">
        <v>3579</v>
      </c>
      <c r="E1345" s="45" t="s">
        <v>4045</v>
      </c>
      <c r="G1345" s="45"/>
      <c r="H1345" s="45"/>
      <c r="J1345">
        <f t="shared" si="128"/>
        <v>2023</v>
      </c>
      <c r="BM1345">
        <v>2023</v>
      </c>
    </row>
    <row r="1346" spans="1:65" ht="15" customHeight="1" x14ac:dyDescent="0.25">
      <c r="A1346" t="s">
        <v>3538</v>
      </c>
      <c r="C1346" s="60"/>
      <c r="D1346" t="s">
        <v>3580</v>
      </c>
      <c r="E1346" s="45" t="s">
        <v>4046</v>
      </c>
      <c r="G1346" s="45"/>
      <c r="H1346" s="45"/>
      <c r="J1346">
        <f t="shared" si="128"/>
        <v>2023</v>
      </c>
      <c r="BM1346">
        <v>2023</v>
      </c>
    </row>
    <row r="1347" spans="1:65" ht="15" customHeight="1" x14ac:dyDescent="0.25">
      <c r="A1347" t="s">
        <v>3538</v>
      </c>
      <c r="C1347" s="60"/>
      <c r="D1347" t="s">
        <v>3581</v>
      </c>
      <c r="E1347" s="45" t="s">
        <v>4044</v>
      </c>
      <c r="G1347" s="45"/>
      <c r="H1347" s="45"/>
      <c r="J1347">
        <f t="shared" si="128"/>
        <v>2023</v>
      </c>
      <c r="BM1347">
        <v>2023</v>
      </c>
    </row>
    <row r="1348" spans="1:65" ht="15" customHeight="1" x14ac:dyDescent="0.25">
      <c r="A1348" t="s">
        <v>3538</v>
      </c>
      <c r="C1348" s="60"/>
      <c r="D1348" t="s">
        <v>3582</v>
      </c>
      <c r="E1348" s="45" t="s">
        <v>4043</v>
      </c>
      <c r="G1348" s="45"/>
      <c r="H1348" s="45"/>
      <c r="J1348">
        <f t="shared" si="128"/>
        <v>2023</v>
      </c>
      <c r="BM1348">
        <v>2023</v>
      </c>
    </row>
    <row r="1349" spans="1:65" ht="15" customHeight="1" x14ac:dyDescent="0.25">
      <c r="A1349" t="s">
        <v>3538</v>
      </c>
      <c r="C1349" s="60"/>
      <c r="D1349" t="s">
        <v>3583</v>
      </c>
      <c r="E1349" s="45" t="s">
        <v>4049</v>
      </c>
      <c r="G1349" s="45"/>
      <c r="H1349" s="45"/>
      <c r="J1349">
        <f t="shared" si="128"/>
        <v>2023</v>
      </c>
      <c r="BM1349">
        <v>2023</v>
      </c>
    </row>
    <row r="1350" spans="1:65" ht="15" customHeight="1" x14ac:dyDescent="0.25">
      <c r="A1350" t="s">
        <v>3538</v>
      </c>
      <c r="C1350" s="60"/>
      <c r="D1350" t="s">
        <v>3584</v>
      </c>
      <c r="E1350" s="45" t="s">
        <v>4050</v>
      </c>
      <c r="G1350" s="45"/>
      <c r="H1350" s="45"/>
      <c r="J1350">
        <f t="shared" si="128"/>
        <v>2023</v>
      </c>
      <c r="BM1350">
        <v>2023</v>
      </c>
    </row>
    <row r="1351" spans="1:65" ht="15" customHeight="1" x14ac:dyDescent="0.25">
      <c r="A1351" t="s">
        <v>3538</v>
      </c>
      <c r="C1351" s="60"/>
      <c r="D1351" t="s">
        <v>3585</v>
      </c>
      <c r="E1351" s="45" t="s">
        <v>3980</v>
      </c>
      <c r="G1351" s="45"/>
      <c r="H1351" s="45"/>
      <c r="J1351">
        <f t="shared" si="128"/>
        <v>2023</v>
      </c>
      <c r="BM1351">
        <v>2023</v>
      </c>
    </row>
    <row r="1352" spans="1:65" ht="15" customHeight="1" x14ac:dyDescent="0.25">
      <c r="A1352" t="s">
        <v>3538</v>
      </c>
      <c r="C1352" s="60"/>
      <c r="D1352" t="s">
        <v>21</v>
      </c>
      <c r="E1352" s="45"/>
      <c r="G1352" s="45"/>
      <c r="H1352" s="45"/>
      <c r="J1352">
        <f t="shared" si="128"/>
        <v>2023</v>
      </c>
      <c r="BM1352">
        <v>2023</v>
      </c>
    </row>
    <row r="1353" spans="1:65" ht="15" customHeight="1" x14ac:dyDescent="0.25">
      <c r="A1353" t="s">
        <v>3538</v>
      </c>
      <c r="C1353" s="60"/>
      <c r="D1353" t="s">
        <v>3586</v>
      </c>
      <c r="E1353" s="45" t="s">
        <v>4051</v>
      </c>
      <c r="G1353" s="45"/>
      <c r="H1353" s="45"/>
      <c r="J1353">
        <f t="shared" si="128"/>
        <v>2023</v>
      </c>
      <c r="BM1353">
        <v>2023</v>
      </c>
    </row>
    <row r="1354" spans="1:65" ht="15" customHeight="1" x14ac:dyDescent="0.25">
      <c r="A1354" t="s">
        <v>3538</v>
      </c>
      <c r="C1354" s="60"/>
      <c r="D1354" t="s">
        <v>3587</v>
      </c>
      <c r="E1354" s="45" t="s">
        <v>4052</v>
      </c>
      <c r="G1354" s="45"/>
      <c r="H1354" s="45"/>
      <c r="J1354">
        <f t="shared" si="128"/>
        <v>2023</v>
      </c>
      <c r="BM1354">
        <v>2023</v>
      </c>
    </row>
    <row r="1355" spans="1:65" ht="15" customHeight="1" x14ac:dyDescent="0.25">
      <c r="C1355" s="63"/>
      <c r="E1355" s="45"/>
      <c r="G1355" s="45"/>
      <c r="H1355" s="45"/>
    </row>
    <row r="1356" spans="1:65" ht="15" customHeight="1" x14ac:dyDescent="0.25">
      <c r="A1356" t="s">
        <v>3527</v>
      </c>
      <c r="B1356" s="1" t="str">
        <f>A1356&amp;J1356</f>
        <v>LPR_A_BETALINGSOPLYSNINGER2023</v>
      </c>
      <c r="C1356" s="74"/>
      <c r="D1356" t="s">
        <v>3528</v>
      </c>
      <c r="E1356" s="45" t="s">
        <v>3962</v>
      </c>
      <c r="G1356" s="45"/>
      <c r="H1356" s="45"/>
      <c r="J1356">
        <f t="shared" ref="J1356:J1365" si="129">MAX(L1356:BT1356)</f>
        <v>2023</v>
      </c>
      <c r="BM1356">
        <v>2023</v>
      </c>
    </row>
    <row r="1357" spans="1:65" ht="15" customHeight="1" x14ac:dyDescent="0.25">
      <c r="A1357" t="s">
        <v>3527</v>
      </c>
      <c r="C1357" s="75"/>
      <c r="D1357" t="s">
        <v>3529</v>
      </c>
      <c r="E1357" s="45" t="s">
        <v>3963</v>
      </c>
      <c r="G1357" s="45"/>
      <c r="H1357" s="45"/>
      <c r="J1357">
        <f t="shared" si="129"/>
        <v>2023</v>
      </c>
      <c r="BM1357">
        <v>2023</v>
      </c>
    </row>
    <row r="1358" spans="1:65" ht="15" customHeight="1" x14ac:dyDescent="0.25">
      <c r="A1358" t="s">
        <v>3527</v>
      </c>
      <c r="C1358" s="75"/>
      <c r="D1358" t="s">
        <v>3530</v>
      </c>
      <c r="E1358" s="45" t="s">
        <v>3967</v>
      </c>
      <c r="G1358" s="45"/>
      <c r="H1358" s="45"/>
      <c r="J1358">
        <f t="shared" si="129"/>
        <v>2023</v>
      </c>
      <c r="BM1358">
        <v>2023</v>
      </c>
    </row>
    <row r="1359" spans="1:65" ht="15" customHeight="1" x14ac:dyDescent="0.25">
      <c r="A1359" t="s">
        <v>3527</v>
      </c>
      <c r="C1359" s="75"/>
      <c r="D1359" t="s">
        <v>3531</v>
      </c>
      <c r="E1359" s="45" t="s">
        <v>3971</v>
      </c>
      <c r="G1359" s="45"/>
      <c r="H1359" s="45"/>
      <c r="J1359">
        <f t="shared" si="129"/>
        <v>2023</v>
      </c>
      <c r="BM1359">
        <v>2023</v>
      </c>
    </row>
    <row r="1360" spans="1:65" ht="15" customHeight="1" x14ac:dyDescent="0.25">
      <c r="A1360" t="s">
        <v>3527</v>
      </c>
      <c r="C1360" s="75"/>
      <c r="D1360" t="s">
        <v>3532</v>
      </c>
      <c r="E1360" s="4" t="s">
        <v>3969</v>
      </c>
      <c r="G1360" s="45"/>
      <c r="H1360" s="45"/>
      <c r="J1360">
        <f t="shared" si="129"/>
        <v>2023</v>
      </c>
      <c r="BM1360">
        <v>2023</v>
      </c>
    </row>
    <row r="1361" spans="1:65" ht="15" customHeight="1" x14ac:dyDescent="0.25">
      <c r="A1361" t="s">
        <v>3527</v>
      </c>
      <c r="C1361" s="75"/>
      <c r="D1361" t="s">
        <v>3533</v>
      </c>
      <c r="E1361" t="s">
        <v>3970</v>
      </c>
      <c r="G1361" s="45"/>
      <c r="H1361" s="45"/>
      <c r="J1361">
        <f t="shared" si="129"/>
        <v>2023</v>
      </c>
      <c r="BM1361">
        <v>2023</v>
      </c>
    </row>
    <row r="1362" spans="1:65" ht="15" customHeight="1" x14ac:dyDescent="0.25">
      <c r="A1362" t="s">
        <v>3527</v>
      </c>
      <c r="C1362" s="75"/>
      <c r="D1362" t="s">
        <v>3534</v>
      </c>
      <c r="E1362" s="45" t="s">
        <v>3964</v>
      </c>
      <c r="G1362" s="45"/>
      <c r="H1362" s="45"/>
      <c r="J1362">
        <f t="shared" si="129"/>
        <v>2023</v>
      </c>
      <c r="BM1362">
        <v>2023</v>
      </c>
    </row>
    <row r="1363" spans="1:65" ht="15" customHeight="1" x14ac:dyDescent="0.25">
      <c r="A1363" t="s">
        <v>3527</v>
      </c>
      <c r="C1363" s="75"/>
      <c r="D1363" t="s">
        <v>3535</v>
      </c>
      <c r="E1363" s="45" t="s">
        <v>3968</v>
      </c>
      <c r="G1363" s="45"/>
      <c r="H1363" s="45"/>
      <c r="J1363">
        <f t="shared" si="129"/>
        <v>2023</v>
      </c>
      <c r="BM1363">
        <v>2023</v>
      </c>
    </row>
    <row r="1364" spans="1:65" ht="15" customHeight="1" x14ac:dyDescent="0.25">
      <c r="A1364" t="s">
        <v>3527</v>
      </c>
      <c r="C1364" s="75"/>
      <c r="D1364" t="s">
        <v>3536</v>
      </c>
      <c r="E1364" s="45" t="s">
        <v>3965</v>
      </c>
      <c r="G1364" s="45"/>
      <c r="H1364" s="45"/>
      <c r="J1364">
        <f t="shared" si="129"/>
        <v>2023</v>
      </c>
      <c r="BM1364">
        <v>2023</v>
      </c>
    </row>
    <row r="1365" spans="1:65" ht="15" customHeight="1" x14ac:dyDescent="0.25">
      <c r="A1365" t="s">
        <v>3527</v>
      </c>
      <c r="C1365" s="76"/>
      <c r="D1365" t="s">
        <v>3537</v>
      </c>
      <c r="E1365" s="45" t="s">
        <v>3966</v>
      </c>
      <c r="G1365" s="45"/>
      <c r="H1365" s="45"/>
      <c r="J1365">
        <f t="shared" si="129"/>
        <v>2023</v>
      </c>
      <c r="BM1365">
        <v>2023</v>
      </c>
    </row>
    <row r="1366" spans="1:65" ht="15" customHeight="1" x14ac:dyDescent="0.25">
      <c r="C1366" s="63"/>
      <c r="E1366" s="45"/>
      <c r="G1366" s="45"/>
      <c r="H1366" s="45"/>
    </row>
    <row r="1367" spans="1:65" ht="15" customHeight="1" x14ac:dyDescent="0.25">
      <c r="A1367" t="s">
        <v>3597</v>
      </c>
      <c r="B1367" s="1" t="str">
        <f>A1367&amp;J1367</f>
        <v>LPR_A_DIAGNOSE2023</v>
      </c>
      <c r="C1367" s="74"/>
      <c r="D1367" t="s">
        <v>3588</v>
      </c>
      <c r="E1367" t="s">
        <v>3972</v>
      </c>
      <c r="G1367" s="45"/>
      <c r="H1367" s="45"/>
      <c r="J1367">
        <f t="shared" ref="J1367:J1423" si="130">MAX(L1367:BT1367)</f>
        <v>2023</v>
      </c>
      <c r="BM1367">
        <v>2023</v>
      </c>
    </row>
    <row r="1368" spans="1:65" ht="15" customHeight="1" x14ac:dyDescent="0.25">
      <c r="A1368" t="s">
        <v>3597</v>
      </c>
      <c r="C1368" s="75"/>
      <c r="D1368" t="s">
        <v>3589</v>
      </c>
      <c r="E1368" t="s">
        <v>3973</v>
      </c>
      <c r="G1368" s="45"/>
      <c r="H1368" s="45"/>
      <c r="J1368">
        <f t="shared" si="130"/>
        <v>2023</v>
      </c>
      <c r="BM1368">
        <v>2023</v>
      </c>
    </row>
    <row r="1369" spans="1:65" ht="15" customHeight="1" x14ac:dyDescent="0.25">
      <c r="A1369" t="s">
        <v>3597</v>
      </c>
      <c r="C1369" s="75"/>
      <c r="D1369" t="s">
        <v>3590</v>
      </c>
      <c r="E1369" s="4" t="s">
        <v>3975</v>
      </c>
      <c r="G1369" s="45"/>
      <c r="H1369" s="45"/>
      <c r="J1369">
        <f t="shared" si="130"/>
        <v>2023</v>
      </c>
      <c r="BM1369">
        <v>2023</v>
      </c>
    </row>
    <row r="1370" spans="1:65" ht="15" customHeight="1" x14ac:dyDescent="0.25">
      <c r="A1370" t="s">
        <v>3597</v>
      </c>
      <c r="C1370" s="75"/>
      <c r="D1370" t="s">
        <v>3591</v>
      </c>
      <c r="E1370" s="4" t="s">
        <v>3974</v>
      </c>
      <c r="G1370" s="45"/>
      <c r="H1370" s="45"/>
      <c r="J1370">
        <f t="shared" si="130"/>
        <v>2023</v>
      </c>
      <c r="BM1370">
        <v>2023</v>
      </c>
    </row>
    <row r="1371" spans="1:65" ht="15" customHeight="1" x14ac:dyDescent="0.25">
      <c r="A1371" t="s">
        <v>3597</v>
      </c>
      <c r="C1371" s="75"/>
      <c r="D1371" t="s">
        <v>3592</v>
      </c>
      <c r="E1371" t="s">
        <v>3976</v>
      </c>
      <c r="F1371" s="7"/>
      <c r="G1371" s="45"/>
      <c r="H1371" s="45"/>
      <c r="J1371">
        <f t="shared" si="130"/>
        <v>2023</v>
      </c>
      <c r="BM1371">
        <v>2023</v>
      </c>
    </row>
    <row r="1372" spans="1:65" ht="15" customHeight="1" x14ac:dyDescent="0.25">
      <c r="A1372" t="s">
        <v>3597</v>
      </c>
      <c r="C1372" s="75"/>
      <c r="D1372" t="s">
        <v>3593</v>
      </c>
      <c r="E1372" t="s">
        <v>3977</v>
      </c>
      <c r="G1372" s="45"/>
      <c r="H1372" s="45"/>
      <c r="J1372">
        <f t="shared" si="130"/>
        <v>2023</v>
      </c>
      <c r="BM1372">
        <v>2023</v>
      </c>
    </row>
    <row r="1373" spans="1:65" ht="15" customHeight="1" x14ac:dyDescent="0.25">
      <c r="A1373" t="s">
        <v>3597</v>
      </c>
      <c r="C1373" s="75"/>
      <c r="D1373" t="s">
        <v>3594</v>
      </c>
      <c r="E1373" s="4" t="s">
        <v>3978</v>
      </c>
      <c r="G1373" s="45"/>
      <c r="H1373" s="45"/>
      <c r="J1373">
        <f>MAX(L1373:BT1373)</f>
        <v>2023</v>
      </c>
      <c r="BM1373">
        <v>2023</v>
      </c>
    </row>
    <row r="1374" spans="1:65" ht="15" customHeight="1" x14ac:dyDescent="0.25">
      <c r="A1374" t="s">
        <v>3597</v>
      </c>
      <c r="C1374" s="75"/>
      <c r="D1374" t="s">
        <v>3595</v>
      </c>
      <c r="E1374" t="s">
        <v>3979</v>
      </c>
      <c r="G1374" s="45"/>
      <c r="H1374" s="45"/>
      <c r="J1374">
        <f>MAX(L1374:BT1374)</f>
        <v>2023</v>
      </c>
      <c r="BM1374">
        <v>2023</v>
      </c>
    </row>
    <row r="1375" spans="1:65" ht="15" customHeight="1" x14ac:dyDescent="0.25">
      <c r="A1375" t="s">
        <v>3597</v>
      </c>
      <c r="C1375" s="75"/>
      <c r="D1375" t="s">
        <v>3535</v>
      </c>
      <c r="E1375" t="s">
        <v>3981</v>
      </c>
      <c r="G1375" s="45"/>
      <c r="H1375" s="45"/>
      <c r="J1375">
        <f>MAX(L1375:BT1375)</f>
        <v>2023</v>
      </c>
      <c r="BM1375">
        <v>2023</v>
      </c>
    </row>
    <row r="1376" spans="1:65" ht="15" customHeight="1" x14ac:dyDescent="0.25">
      <c r="A1376" t="s">
        <v>3597</v>
      </c>
      <c r="C1376" s="75"/>
      <c r="D1376" t="s">
        <v>3585</v>
      </c>
      <c r="E1376" t="s">
        <v>3980</v>
      </c>
      <c r="G1376" s="45"/>
      <c r="H1376" s="45"/>
      <c r="J1376">
        <f>MAX(L1376:BT1376)</f>
        <v>2023</v>
      </c>
      <c r="BM1376">
        <v>2023</v>
      </c>
    </row>
    <row r="1377" spans="1:65" ht="15" customHeight="1" x14ac:dyDescent="0.25">
      <c r="A1377" t="s">
        <v>3597</v>
      </c>
      <c r="C1377" s="76"/>
      <c r="D1377" t="s">
        <v>3596</v>
      </c>
      <c r="E1377" s="47" t="s">
        <v>3982</v>
      </c>
      <c r="G1377" s="45"/>
      <c r="H1377" s="45"/>
      <c r="J1377">
        <f>MAX(L1377:BT1377)</f>
        <v>2023</v>
      </c>
      <c r="BM1377">
        <v>2023</v>
      </c>
    </row>
    <row r="1378" spans="1:65" ht="15" customHeight="1" x14ac:dyDescent="0.25">
      <c r="C1378" s="63"/>
      <c r="E1378" s="47"/>
      <c r="G1378" s="45"/>
      <c r="H1378" s="45"/>
    </row>
    <row r="1379" spans="1:65" ht="15" customHeight="1" x14ac:dyDescent="0.25">
      <c r="A1379" t="s">
        <v>3598</v>
      </c>
      <c r="B1379" s="1" t="str">
        <f>A1379&amp;J1379</f>
        <v>LPR_A_FORLOEB2023</v>
      </c>
      <c r="C1379" s="60"/>
      <c r="D1379" t="s">
        <v>3551</v>
      </c>
      <c r="E1379" s="45" t="s">
        <v>3986</v>
      </c>
      <c r="G1379" s="45"/>
      <c r="H1379" s="45"/>
      <c r="J1379">
        <f t="shared" si="130"/>
        <v>2023</v>
      </c>
      <c r="BM1379">
        <v>2023</v>
      </c>
    </row>
    <row r="1380" spans="1:65" ht="15" customHeight="1" x14ac:dyDescent="0.25">
      <c r="A1380" t="s">
        <v>3598</v>
      </c>
      <c r="C1380" s="60"/>
      <c r="D1380" t="s">
        <v>3552</v>
      </c>
      <c r="E1380" s="45" t="s">
        <v>3985</v>
      </c>
      <c r="G1380" s="45"/>
      <c r="H1380" s="45"/>
      <c r="J1380">
        <f t="shared" si="130"/>
        <v>2023</v>
      </c>
      <c r="BM1380">
        <v>2023</v>
      </c>
    </row>
    <row r="1381" spans="1:65" ht="15" customHeight="1" x14ac:dyDescent="0.25">
      <c r="A1381" t="s">
        <v>3598</v>
      </c>
      <c r="C1381" s="60"/>
      <c r="D1381" t="s">
        <v>3599</v>
      </c>
      <c r="E1381" s="47" t="s">
        <v>3983</v>
      </c>
      <c r="G1381" s="45"/>
      <c r="H1381" s="45"/>
      <c r="J1381">
        <f t="shared" si="130"/>
        <v>2023</v>
      </c>
      <c r="BM1381">
        <v>2023</v>
      </c>
    </row>
    <row r="1382" spans="1:65" ht="15" customHeight="1" x14ac:dyDescent="0.25">
      <c r="A1382" t="s">
        <v>3598</v>
      </c>
      <c r="C1382" s="60"/>
      <c r="D1382" t="s">
        <v>3553</v>
      </c>
      <c r="E1382" s="47" t="s">
        <v>3984</v>
      </c>
      <c r="G1382" s="45"/>
      <c r="H1382" s="45"/>
      <c r="J1382">
        <f t="shared" si="130"/>
        <v>2023</v>
      </c>
      <c r="BM1382">
        <v>2023</v>
      </c>
    </row>
    <row r="1383" spans="1:65" ht="15" customHeight="1" x14ac:dyDescent="0.25">
      <c r="A1383" t="s">
        <v>3598</v>
      </c>
      <c r="C1383" s="60"/>
      <c r="D1383" t="s">
        <v>3600</v>
      </c>
      <c r="E1383" s="47" t="s">
        <v>3987</v>
      </c>
      <c r="G1383" s="45"/>
      <c r="H1383" s="45"/>
      <c r="J1383">
        <f t="shared" si="130"/>
        <v>2023</v>
      </c>
      <c r="BM1383">
        <v>2023</v>
      </c>
    </row>
    <row r="1384" spans="1:65" ht="15" customHeight="1" x14ac:dyDescent="0.25">
      <c r="A1384" t="s">
        <v>3598</v>
      </c>
      <c r="C1384" s="60"/>
      <c r="D1384" t="s">
        <v>3601</v>
      </c>
      <c r="E1384" s="47" t="s">
        <v>3988</v>
      </c>
      <c r="G1384" s="45"/>
      <c r="H1384" s="45"/>
      <c r="J1384">
        <f t="shared" si="130"/>
        <v>2023</v>
      </c>
      <c r="BM1384">
        <v>2023</v>
      </c>
    </row>
    <row r="1385" spans="1:65" ht="15" customHeight="1" x14ac:dyDescent="0.25">
      <c r="A1385" t="s">
        <v>3598</v>
      </c>
      <c r="C1385" s="60"/>
      <c r="D1385" t="s">
        <v>3602</v>
      </c>
      <c r="E1385" s="47" t="s">
        <v>3989</v>
      </c>
      <c r="G1385" s="45"/>
      <c r="H1385" s="45"/>
      <c r="J1385">
        <f t="shared" si="130"/>
        <v>2023</v>
      </c>
      <c r="BM1385">
        <v>2023</v>
      </c>
    </row>
    <row r="1386" spans="1:65" ht="15" customHeight="1" x14ac:dyDescent="0.25">
      <c r="A1386" t="s">
        <v>3598</v>
      </c>
      <c r="C1386" s="60"/>
      <c r="D1386" t="s">
        <v>3603</v>
      </c>
      <c r="E1386" s="47" t="s">
        <v>3990</v>
      </c>
      <c r="G1386" s="45"/>
      <c r="H1386" s="45"/>
      <c r="J1386">
        <f t="shared" si="130"/>
        <v>2023</v>
      </c>
      <c r="BM1386">
        <v>2023</v>
      </c>
    </row>
    <row r="1387" spans="1:65" ht="15" customHeight="1" x14ac:dyDescent="0.25">
      <c r="A1387" t="s">
        <v>3598</v>
      </c>
      <c r="C1387" s="60"/>
      <c r="D1387" t="s">
        <v>3604</v>
      </c>
      <c r="E1387" s="47" t="s">
        <v>3991</v>
      </c>
      <c r="G1387" s="45"/>
      <c r="H1387" s="45"/>
      <c r="J1387">
        <f t="shared" si="130"/>
        <v>2023</v>
      </c>
      <c r="BM1387">
        <v>2023</v>
      </c>
    </row>
    <row r="1388" spans="1:65" ht="15" customHeight="1" x14ac:dyDescent="0.25">
      <c r="A1388" t="s">
        <v>3598</v>
      </c>
      <c r="C1388" s="60"/>
      <c r="D1388" t="s">
        <v>3605</v>
      </c>
      <c r="E1388" s="47" t="s">
        <v>3992</v>
      </c>
      <c r="F1388" s="7"/>
      <c r="G1388" s="45"/>
      <c r="H1388" s="45"/>
      <c r="J1388">
        <f t="shared" si="130"/>
        <v>2023</v>
      </c>
      <c r="BM1388">
        <v>2023</v>
      </c>
    </row>
    <row r="1389" spans="1:65" ht="15" customHeight="1" x14ac:dyDescent="0.25">
      <c r="A1389" t="s">
        <v>3598</v>
      </c>
      <c r="C1389" s="60"/>
      <c r="D1389" t="s">
        <v>3606</v>
      </c>
      <c r="E1389" s="47" t="s">
        <v>3993</v>
      </c>
      <c r="G1389" s="45"/>
      <c r="H1389" s="45"/>
      <c r="J1389">
        <f t="shared" si="130"/>
        <v>2023</v>
      </c>
      <c r="BM1389">
        <v>2023</v>
      </c>
    </row>
    <row r="1390" spans="1:65" ht="15" customHeight="1" x14ac:dyDescent="0.25">
      <c r="A1390" t="s">
        <v>3598</v>
      </c>
      <c r="C1390" s="60"/>
      <c r="D1390" t="s">
        <v>3607</v>
      </c>
      <c r="E1390" s="47" t="s">
        <v>3994</v>
      </c>
      <c r="G1390" s="45"/>
      <c r="H1390" s="45"/>
      <c r="J1390">
        <f t="shared" si="130"/>
        <v>2023</v>
      </c>
      <c r="BM1390">
        <v>2023</v>
      </c>
    </row>
    <row r="1391" spans="1:65" ht="15" customHeight="1" x14ac:dyDescent="0.25">
      <c r="A1391" t="s">
        <v>3598</v>
      </c>
      <c r="C1391" s="60"/>
      <c r="D1391" t="s">
        <v>3608</v>
      </c>
      <c r="E1391" s="47" t="s">
        <v>3995</v>
      </c>
      <c r="G1391" s="45"/>
      <c r="H1391" s="45"/>
      <c r="J1391">
        <f t="shared" si="130"/>
        <v>2023</v>
      </c>
      <c r="BM1391">
        <v>2023</v>
      </c>
    </row>
    <row r="1392" spans="1:65" ht="15" customHeight="1" x14ac:dyDescent="0.25">
      <c r="A1392" t="s">
        <v>3598</v>
      </c>
      <c r="C1392" s="60"/>
      <c r="D1392" t="s">
        <v>3609</v>
      </c>
      <c r="E1392" s="47" t="s">
        <v>3996</v>
      </c>
      <c r="G1392" s="45"/>
      <c r="H1392" s="45"/>
      <c r="J1392">
        <f t="shared" si="130"/>
        <v>2023</v>
      </c>
      <c r="BM1392">
        <v>2023</v>
      </c>
    </row>
    <row r="1393" spans="1:65" ht="15" customHeight="1" x14ac:dyDescent="0.25">
      <c r="A1393" t="s">
        <v>3598</v>
      </c>
      <c r="C1393" s="60"/>
      <c r="D1393" t="s">
        <v>3610</v>
      </c>
      <c r="E1393" s="47" t="s">
        <v>3997</v>
      </c>
      <c r="G1393" s="45"/>
      <c r="H1393" s="45"/>
      <c r="J1393">
        <f t="shared" si="130"/>
        <v>2023</v>
      </c>
      <c r="BM1393">
        <v>2023</v>
      </c>
    </row>
    <row r="1394" spans="1:65" ht="15" customHeight="1" x14ac:dyDescent="0.25">
      <c r="A1394" t="s">
        <v>3598</v>
      </c>
      <c r="C1394" s="60"/>
      <c r="D1394" t="s">
        <v>3611</v>
      </c>
      <c r="E1394" s="47" t="s">
        <v>3998</v>
      </c>
      <c r="G1394" s="45"/>
      <c r="H1394" s="45"/>
      <c r="J1394">
        <f t="shared" si="130"/>
        <v>2023</v>
      </c>
      <c r="BM1394">
        <v>2023</v>
      </c>
    </row>
    <row r="1395" spans="1:65" ht="15" customHeight="1" x14ac:dyDescent="0.25">
      <c r="A1395" t="s">
        <v>3598</v>
      </c>
      <c r="C1395" s="60"/>
      <c r="D1395" t="s">
        <v>3612</v>
      </c>
      <c r="E1395" s="47" t="s">
        <v>3999</v>
      </c>
      <c r="G1395" s="45"/>
      <c r="H1395" s="45"/>
      <c r="J1395">
        <f t="shared" si="130"/>
        <v>2023</v>
      </c>
      <c r="BM1395">
        <v>2023</v>
      </c>
    </row>
    <row r="1396" spans="1:65" ht="15" customHeight="1" x14ac:dyDescent="0.25">
      <c r="A1396" t="s">
        <v>3598</v>
      </c>
      <c r="C1396" s="60"/>
      <c r="D1396" t="s">
        <v>3613</v>
      </c>
      <c r="E1396" s="47" t="s">
        <v>4000</v>
      </c>
      <c r="G1396" s="45"/>
      <c r="H1396" s="45"/>
      <c r="J1396">
        <f t="shared" si="130"/>
        <v>2023</v>
      </c>
      <c r="BM1396">
        <v>2023</v>
      </c>
    </row>
    <row r="1397" spans="1:65" ht="15" customHeight="1" x14ac:dyDescent="0.25">
      <c r="A1397" t="s">
        <v>3598</v>
      </c>
      <c r="C1397" s="60"/>
      <c r="D1397" t="s">
        <v>3614</v>
      </c>
      <c r="E1397" s="47" t="s">
        <v>4001</v>
      </c>
      <c r="G1397" s="45"/>
      <c r="H1397" s="45"/>
      <c r="J1397">
        <f t="shared" si="130"/>
        <v>2023</v>
      </c>
      <c r="BM1397">
        <v>2023</v>
      </c>
    </row>
    <row r="1398" spans="1:65" ht="15" customHeight="1" x14ac:dyDescent="0.25">
      <c r="A1398" t="s">
        <v>3598</v>
      </c>
      <c r="C1398" s="60"/>
      <c r="D1398" t="s">
        <v>3615</v>
      </c>
      <c r="E1398" s="47" t="s">
        <v>4002</v>
      </c>
      <c r="G1398" s="45"/>
      <c r="H1398" s="45"/>
      <c r="J1398">
        <f t="shared" si="130"/>
        <v>2023</v>
      </c>
      <c r="BM1398">
        <v>2023</v>
      </c>
    </row>
    <row r="1399" spans="1:65" ht="15" customHeight="1" x14ac:dyDescent="0.25">
      <c r="A1399" t="s">
        <v>3598</v>
      </c>
      <c r="C1399" s="60"/>
      <c r="D1399" t="s">
        <v>3616</v>
      </c>
      <c r="E1399" s="47" t="s">
        <v>3967</v>
      </c>
      <c r="G1399" s="45"/>
      <c r="H1399" s="45"/>
      <c r="J1399">
        <f t="shared" si="130"/>
        <v>2023</v>
      </c>
      <c r="BM1399">
        <v>2023</v>
      </c>
    </row>
    <row r="1400" spans="1:65" ht="15" customHeight="1" x14ac:dyDescent="0.25">
      <c r="A1400" t="s">
        <v>3598</v>
      </c>
      <c r="C1400" s="60"/>
      <c r="D1400" t="s">
        <v>3617</v>
      </c>
      <c r="E1400" s="47" t="s">
        <v>4003</v>
      </c>
      <c r="G1400" s="45"/>
      <c r="H1400" s="45"/>
      <c r="J1400">
        <f t="shared" si="130"/>
        <v>2023</v>
      </c>
      <c r="BM1400">
        <v>2023</v>
      </c>
    </row>
    <row r="1401" spans="1:65" ht="15" customHeight="1" x14ac:dyDescent="0.25">
      <c r="A1401" t="s">
        <v>3598</v>
      </c>
      <c r="C1401" s="60"/>
      <c r="D1401" t="s">
        <v>3618</v>
      </c>
      <c r="E1401" s="47" t="s">
        <v>4004</v>
      </c>
      <c r="G1401" s="45"/>
      <c r="H1401" s="45"/>
      <c r="J1401">
        <f t="shared" si="130"/>
        <v>2023</v>
      </c>
      <c r="BM1401">
        <v>2023</v>
      </c>
    </row>
    <row r="1402" spans="1:65" ht="15" customHeight="1" x14ac:dyDescent="0.25">
      <c r="A1402" t="s">
        <v>3598</v>
      </c>
      <c r="C1402" s="60"/>
      <c r="D1402" t="s">
        <v>3619</v>
      </c>
      <c r="E1402" s="47" t="s">
        <v>4005</v>
      </c>
      <c r="F1402" s="7"/>
      <c r="G1402" s="45"/>
      <c r="H1402" s="45"/>
      <c r="J1402">
        <f>MAX(L1402:BT1402)</f>
        <v>2023</v>
      </c>
      <c r="BM1402">
        <v>2023</v>
      </c>
    </row>
    <row r="1403" spans="1:65" ht="15" customHeight="1" x14ac:dyDescent="0.25">
      <c r="A1403" t="s">
        <v>3598</v>
      </c>
      <c r="C1403" s="60"/>
      <c r="D1403" t="s">
        <v>3620</v>
      </c>
      <c r="E1403" s="47" t="s">
        <v>4006</v>
      </c>
      <c r="G1403" s="45"/>
      <c r="H1403" s="45"/>
      <c r="J1403">
        <f t="shared" si="130"/>
        <v>2023</v>
      </c>
      <c r="BM1403">
        <v>2023</v>
      </c>
    </row>
    <row r="1404" spans="1:65" ht="15" customHeight="1" x14ac:dyDescent="0.25">
      <c r="A1404" t="s">
        <v>3598</v>
      </c>
      <c r="C1404" s="60"/>
      <c r="D1404" t="s">
        <v>3621</v>
      </c>
      <c r="E1404" s="47" t="s">
        <v>4007</v>
      </c>
      <c r="G1404" s="45"/>
      <c r="H1404" s="45"/>
      <c r="J1404">
        <f t="shared" si="130"/>
        <v>2023</v>
      </c>
      <c r="BM1404">
        <v>2023</v>
      </c>
    </row>
    <row r="1405" spans="1:65" ht="15" customHeight="1" x14ac:dyDescent="0.25">
      <c r="A1405" t="s">
        <v>3598</v>
      </c>
      <c r="C1405" s="60"/>
      <c r="D1405" t="s">
        <v>3622</v>
      </c>
      <c r="E1405" s="47" t="s">
        <v>4008</v>
      </c>
      <c r="G1405" s="45"/>
      <c r="H1405" s="45"/>
      <c r="J1405">
        <f t="shared" si="130"/>
        <v>2023</v>
      </c>
      <c r="BM1405">
        <v>2023</v>
      </c>
    </row>
    <row r="1406" spans="1:65" ht="15" customHeight="1" x14ac:dyDescent="0.25">
      <c r="A1406" t="s">
        <v>3598</v>
      </c>
      <c r="C1406" s="60"/>
      <c r="D1406" t="s">
        <v>3623</v>
      </c>
      <c r="E1406" s="47" t="s">
        <v>4009</v>
      </c>
      <c r="G1406" s="45"/>
      <c r="H1406" s="45"/>
      <c r="J1406">
        <f t="shared" si="130"/>
        <v>2023</v>
      </c>
      <c r="BM1406">
        <v>2023</v>
      </c>
    </row>
    <row r="1407" spans="1:65" ht="15" customHeight="1" x14ac:dyDescent="0.25">
      <c r="A1407" t="s">
        <v>3598</v>
      </c>
      <c r="C1407" s="60"/>
      <c r="D1407" t="s">
        <v>3624</v>
      </c>
      <c r="E1407" s="47" t="s">
        <v>4010</v>
      </c>
      <c r="G1407" s="45"/>
      <c r="H1407" s="45"/>
      <c r="J1407">
        <f t="shared" si="130"/>
        <v>2023</v>
      </c>
      <c r="BM1407">
        <v>2023</v>
      </c>
    </row>
    <row r="1408" spans="1:65" ht="15" customHeight="1" x14ac:dyDescent="0.25">
      <c r="A1408" t="s">
        <v>3598</v>
      </c>
      <c r="C1408" s="60"/>
      <c r="D1408" t="s">
        <v>3625</v>
      </c>
      <c r="E1408" s="47" t="s">
        <v>4011</v>
      </c>
      <c r="G1408" s="45"/>
      <c r="H1408" s="45"/>
      <c r="J1408">
        <f t="shared" si="130"/>
        <v>2023</v>
      </c>
      <c r="BM1408">
        <v>2023</v>
      </c>
    </row>
    <row r="1409" spans="1:65" ht="15" customHeight="1" x14ac:dyDescent="0.25">
      <c r="A1409" t="s">
        <v>3598</v>
      </c>
      <c r="C1409" s="60"/>
      <c r="D1409" t="s">
        <v>3626</v>
      </c>
      <c r="E1409" s="47" t="s">
        <v>4012</v>
      </c>
      <c r="G1409" s="45"/>
      <c r="H1409" s="45"/>
      <c r="J1409">
        <f t="shared" si="130"/>
        <v>2023</v>
      </c>
      <c r="BM1409">
        <v>2023</v>
      </c>
    </row>
    <row r="1410" spans="1:65" ht="15" customHeight="1" x14ac:dyDescent="0.25">
      <c r="A1410" t="s">
        <v>3598</v>
      </c>
      <c r="C1410" s="60"/>
      <c r="D1410" t="s">
        <v>3585</v>
      </c>
      <c r="E1410" s="47" t="s">
        <v>3980</v>
      </c>
      <c r="G1410" s="45"/>
      <c r="H1410" s="45"/>
      <c r="J1410">
        <f t="shared" si="130"/>
        <v>2023</v>
      </c>
      <c r="BM1410">
        <v>2023</v>
      </c>
    </row>
    <row r="1411" spans="1:65" ht="15" customHeight="1" x14ac:dyDescent="0.25">
      <c r="A1411" t="s">
        <v>3598</v>
      </c>
      <c r="C1411" s="60"/>
      <c r="D1411" t="s">
        <v>21</v>
      </c>
      <c r="E1411" s="47"/>
      <c r="G1411" s="45"/>
      <c r="H1411" s="45"/>
      <c r="J1411">
        <f t="shared" si="130"/>
        <v>2023</v>
      </c>
      <c r="BM1411">
        <v>2023</v>
      </c>
    </row>
    <row r="1412" spans="1:65" ht="15" customHeight="1" x14ac:dyDescent="0.25">
      <c r="C1412" s="63"/>
      <c r="E1412" s="47"/>
      <c r="G1412" s="45"/>
      <c r="H1412" s="45"/>
    </row>
    <row r="1413" spans="1:65" ht="15" customHeight="1" x14ac:dyDescent="0.25">
      <c r="A1413" t="s">
        <v>3627</v>
      </c>
      <c r="B1413" s="1" t="str">
        <f>A1413&amp;J1413</f>
        <v>LPR_A_FORLOEBSMARKOER2023</v>
      </c>
      <c r="C1413" s="77"/>
      <c r="D1413" t="s">
        <v>3552</v>
      </c>
      <c r="E1413" s="47" t="s">
        <v>4013</v>
      </c>
      <c r="G1413" s="45"/>
      <c r="H1413" s="45"/>
      <c r="J1413">
        <f t="shared" si="130"/>
        <v>2023</v>
      </c>
      <c r="BM1413">
        <v>2023</v>
      </c>
    </row>
    <row r="1414" spans="1:65" ht="15" customHeight="1" x14ac:dyDescent="0.25">
      <c r="A1414" t="s">
        <v>3627</v>
      </c>
      <c r="C1414" s="77"/>
      <c r="D1414" t="s">
        <v>3553</v>
      </c>
      <c r="E1414" s="47" t="s">
        <v>4014</v>
      </c>
      <c r="G1414" s="45"/>
      <c r="H1414" s="45"/>
      <c r="J1414">
        <f t="shared" si="130"/>
        <v>2023</v>
      </c>
      <c r="BM1414">
        <v>2023</v>
      </c>
    </row>
    <row r="1415" spans="1:65" ht="15" customHeight="1" x14ac:dyDescent="0.25">
      <c r="A1415" t="s">
        <v>3627</v>
      </c>
      <c r="C1415" s="77"/>
      <c r="D1415" t="s">
        <v>3628</v>
      </c>
      <c r="E1415" s="47" t="s">
        <v>4015</v>
      </c>
      <c r="F1415" s="7"/>
      <c r="G1415" s="45"/>
      <c r="H1415" s="45"/>
      <c r="J1415">
        <f t="shared" si="130"/>
        <v>2023</v>
      </c>
      <c r="BM1415">
        <v>2023</v>
      </c>
    </row>
    <row r="1416" spans="1:65" ht="15" customHeight="1" x14ac:dyDescent="0.25">
      <c r="A1416" t="s">
        <v>3627</v>
      </c>
      <c r="C1416" s="77"/>
      <c r="D1416" t="s">
        <v>3585</v>
      </c>
      <c r="E1416" s="47" t="s">
        <v>3980</v>
      </c>
      <c r="F1416" s="7"/>
      <c r="G1416" s="45"/>
      <c r="H1416" s="45"/>
      <c r="J1416">
        <f t="shared" si="130"/>
        <v>2023</v>
      </c>
      <c r="BM1416">
        <v>2023</v>
      </c>
    </row>
    <row r="1417" spans="1:65" ht="15" customHeight="1" x14ac:dyDescent="0.25">
      <c r="A1417" t="s">
        <v>3627</v>
      </c>
      <c r="C1417" s="77"/>
      <c r="D1417" t="s">
        <v>3629</v>
      </c>
      <c r="E1417" s="47" t="s">
        <v>4016</v>
      </c>
      <c r="F1417" s="7"/>
      <c r="G1417" s="45"/>
      <c r="H1417" s="45"/>
      <c r="J1417">
        <f t="shared" si="130"/>
        <v>2023</v>
      </c>
      <c r="BM1417">
        <v>2023</v>
      </c>
    </row>
    <row r="1418" spans="1:65" ht="15" customHeight="1" x14ac:dyDescent="0.25">
      <c r="A1418" t="s">
        <v>3627</v>
      </c>
      <c r="C1418" s="77"/>
      <c r="D1418" t="s">
        <v>3630</v>
      </c>
      <c r="E1418" t="s">
        <v>4020</v>
      </c>
      <c r="G1418" s="45"/>
      <c r="H1418" s="45"/>
      <c r="J1418">
        <f t="shared" si="130"/>
        <v>2023</v>
      </c>
      <c r="BM1418">
        <v>2023</v>
      </c>
    </row>
    <row r="1419" spans="1:65" ht="15" customHeight="1" x14ac:dyDescent="0.25">
      <c r="A1419" t="s">
        <v>3627</v>
      </c>
      <c r="C1419" s="77"/>
      <c r="D1419" t="s">
        <v>3631</v>
      </c>
      <c r="E1419" s="47" t="s">
        <v>4018</v>
      </c>
      <c r="G1419" s="45"/>
      <c r="H1419" s="45"/>
      <c r="J1419">
        <f t="shared" si="130"/>
        <v>2023</v>
      </c>
      <c r="BM1419">
        <v>2023</v>
      </c>
    </row>
    <row r="1420" spans="1:65" ht="15" customHeight="1" x14ac:dyDescent="0.25">
      <c r="A1420" t="s">
        <v>3627</v>
      </c>
      <c r="C1420" s="77"/>
      <c r="D1420" t="s">
        <v>3632</v>
      </c>
      <c r="E1420" s="47" t="s">
        <v>4019</v>
      </c>
      <c r="G1420" s="45"/>
      <c r="H1420" s="45"/>
      <c r="J1420">
        <f t="shared" si="130"/>
        <v>2023</v>
      </c>
      <c r="BM1420">
        <v>2023</v>
      </c>
    </row>
    <row r="1421" spans="1:65" ht="15" customHeight="1" x14ac:dyDescent="0.25">
      <c r="A1421" t="s">
        <v>3627</v>
      </c>
      <c r="C1421" s="77"/>
      <c r="D1421" t="s">
        <v>3633</v>
      </c>
      <c r="E1421" s="47" t="s">
        <v>4017</v>
      </c>
      <c r="G1421" s="45"/>
      <c r="H1421" s="45"/>
      <c r="J1421">
        <f t="shared" si="130"/>
        <v>2023</v>
      </c>
      <c r="BM1421">
        <v>2023</v>
      </c>
    </row>
    <row r="1422" spans="1:65" ht="15" customHeight="1" x14ac:dyDescent="0.25">
      <c r="C1422" s="63"/>
      <c r="E1422" s="47"/>
      <c r="G1422" s="45"/>
      <c r="H1422" s="45"/>
    </row>
    <row r="1423" spans="1:65" ht="15" customHeight="1" x14ac:dyDescent="0.25">
      <c r="A1423" t="s">
        <v>3634</v>
      </c>
      <c r="B1423" s="1" t="str">
        <f>A1423&amp;J1423</f>
        <v>LPR_A_HENVISNING_TILLAEG2023</v>
      </c>
      <c r="C1423" s="74"/>
      <c r="D1423" t="s">
        <v>3535</v>
      </c>
      <c r="E1423" s="47" t="s">
        <v>4021</v>
      </c>
      <c r="F1423" s="7"/>
      <c r="G1423" s="45"/>
      <c r="H1423" s="45"/>
      <c r="J1423">
        <f t="shared" si="130"/>
        <v>2023</v>
      </c>
      <c r="BM1423">
        <v>2023</v>
      </c>
    </row>
    <row r="1424" spans="1:65" ht="15" customHeight="1" x14ac:dyDescent="0.25">
      <c r="A1424" t="s">
        <v>3634</v>
      </c>
      <c r="C1424" s="75"/>
      <c r="D1424" t="s">
        <v>3552</v>
      </c>
      <c r="E1424" s="47" t="s">
        <v>4022</v>
      </c>
      <c r="G1424" s="45"/>
      <c r="H1424" s="45"/>
      <c r="J1424">
        <f>MAX(L1424:BT1424)</f>
        <v>2023</v>
      </c>
      <c r="BM1424">
        <v>2023</v>
      </c>
    </row>
    <row r="1425" spans="1:65" ht="15" customHeight="1" x14ac:dyDescent="0.25">
      <c r="A1425" t="s">
        <v>3634</v>
      </c>
      <c r="C1425" s="75"/>
      <c r="D1425" t="s">
        <v>3635</v>
      </c>
      <c r="E1425" s="47" t="s">
        <v>4023</v>
      </c>
      <c r="G1425" s="45"/>
      <c r="H1425" s="45"/>
      <c r="J1425">
        <f>MAX(L1425:BT1425)</f>
        <v>2023</v>
      </c>
      <c r="BM1425">
        <v>2023</v>
      </c>
    </row>
    <row r="1426" spans="1:65" ht="15" customHeight="1" x14ac:dyDescent="0.25">
      <c r="A1426" t="s">
        <v>3634</v>
      </c>
      <c r="C1426" s="75"/>
      <c r="D1426" t="s">
        <v>3636</v>
      </c>
      <c r="E1426" s="47" t="s">
        <v>4024</v>
      </c>
      <c r="G1426" s="45"/>
      <c r="H1426" s="45"/>
      <c r="J1426">
        <f>MAX(L1426:BT1426)</f>
        <v>2023</v>
      </c>
      <c r="BM1426">
        <v>2023</v>
      </c>
    </row>
    <row r="1427" spans="1:65" ht="15" customHeight="1" x14ac:dyDescent="0.25">
      <c r="A1427" t="s">
        <v>3634</v>
      </c>
      <c r="C1427" s="76"/>
      <c r="D1427" t="s">
        <v>3585</v>
      </c>
      <c r="E1427" s="47" t="s">
        <v>3980</v>
      </c>
      <c r="G1427" s="45"/>
      <c r="H1427" s="45"/>
      <c r="J1427">
        <f>MAX(L1427:BT1427)</f>
        <v>2023</v>
      </c>
      <c r="BM1427">
        <v>2023</v>
      </c>
    </row>
    <row r="1428" spans="1:65" ht="15" customHeight="1" x14ac:dyDescent="0.25">
      <c r="C1428" s="63"/>
      <c r="E1428" s="47"/>
      <c r="G1428" s="45"/>
      <c r="H1428" s="45"/>
    </row>
    <row r="1429" spans="1:65" ht="15" customHeight="1" x14ac:dyDescent="0.25">
      <c r="A1429" t="s">
        <v>3647</v>
      </c>
      <c r="B1429" s="1" t="str">
        <f>A1429&amp;J1429</f>
        <v>LPR_A_KONTAKTLOKATION2023</v>
      </c>
      <c r="C1429" s="74"/>
      <c r="D1429" t="s">
        <v>3535</v>
      </c>
      <c r="E1429" s="47" t="s">
        <v>4066</v>
      </c>
      <c r="G1429" s="45"/>
      <c r="H1429" s="45"/>
      <c r="J1429">
        <f t="shared" ref="J1429:J1454" si="131">MAX(L1429:BT1429)</f>
        <v>2023</v>
      </c>
      <c r="BM1429">
        <v>2023</v>
      </c>
    </row>
    <row r="1430" spans="1:65" ht="15" customHeight="1" x14ac:dyDescent="0.25">
      <c r="A1430" t="s">
        <v>3647</v>
      </c>
      <c r="C1430" s="75"/>
      <c r="D1430" t="s">
        <v>3637</v>
      </c>
      <c r="E1430" s="47" t="s">
        <v>4067</v>
      </c>
      <c r="G1430" s="45"/>
      <c r="H1430" s="45"/>
      <c r="J1430">
        <f t="shared" si="131"/>
        <v>2023</v>
      </c>
      <c r="BM1430">
        <v>2023</v>
      </c>
    </row>
    <row r="1431" spans="1:65" ht="15" customHeight="1" x14ac:dyDescent="0.25">
      <c r="A1431" t="s">
        <v>3647</v>
      </c>
      <c r="C1431" s="75"/>
      <c r="D1431" t="s">
        <v>3638</v>
      </c>
      <c r="E1431" s="47" t="s">
        <v>4068</v>
      </c>
      <c r="G1431" s="45"/>
      <c r="H1431" s="45"/>
      <c r="J1431">
        <f t="shared" si="131"/>
        <v>2023</v>
      </c>
      <c r="BM1431">
        <v>2023</v>
      </c>
    </row>
    <row r="1432" spans="1:65" ht="15" customHeight="1" x14ac:dyDescent="0.25">
      <c r="A1432" t="s">
        <v>3647</v>
      </c>
      <c r="C1432" s="75"/>
      <c r="D1432" t="s">
        <v>3639</v>
      </c>
      <c r="E1432" s="47" t="s">
        <v>4069</v>
      </c>
      <c r="G1432" s="45"/>
      <c r="H1432" s="45"/>
      <c r="J1432">
        <f t="shared" si="131"/>
        <v>2023</v>
      </c>
      <c r="BM1432">
        <v>2023</v>
      </c>
    </row>
    <row r="1433" spans="1:65" ht="15" customHeight="1" x14ac:dyDescent="0.25">
      <c r="A1433" t="s">
        <v>3647</v>
      </c>
      <c r="C1433" s="75"/>
      <c r="D1433" t="s">
        <v>3640</v>
      </c>
      <c r="E1433" s="47" t="s">
        <v>4070</v>
      </c>
      <c r="G1433" s="45"/>
      <c r="H1433" s="45"/>
      <c r="J1433">
        <f t="shared" si="131"/>
        <v>2023</v>
      </c>
      <c r="BM1433">
        <v>2023</v>
      </c>
    </row>
    <row r="1434" spans="1:65" ht="15" customHeight="1" x14ac:dyDescent="0.25">
      <c r="A1434" t="s">
        <v>3647</v>
      </c>
      <c r="C1434" s="75"/>
      <c r="D1434" t="s">
        <v>3641</v>
      </c>
      <c r="E1434" s="47" t="s">
        <v>4071</v>
      </c>
      <c r="G1434" s="45"/>
      <c r="H1434" s="45"/>
      <c r="J1434">
        <f t="shared" si="131"/>
        <v>2023</v>
      </c>
      <c r="BM1434">
        <v>2023</v>
      </c>
    </row>
    <row r="1435" spans="1:65" ht="15" customHeight="1" x14ac:dyDescent="0.25">
      <c r="A1435" t="s">
        <v>3647</v>
      </c>
      <c r="C1435" s="75"/>
      <c r="D1435" t="s">
        <v>3642</v>
      </c>
      <c r="E1435" s="47" t="s">
        <v>4072</v>
      </c>
      <c r="G1435" s="45"/>
      <c r="H1435" s="45"/>
      <c r="J1435">
        <f t="shared" si="131"/>
        <v>2023</v>
      </c>
      <c r="BM1435">
        <v>2023</v>
      </c>
    </row>
    <row r="1436" spans="1:65" ht="15" customHeight="1" x14ac:dyDescent="0.25">
      <c r="A1436" t="s">
        <v>3647</v>
      </c>
      <c r="C1436" s="75"/>
      <c r="D1436" t="s">
        <v>3643</v>
      </c>
      <c r="E1436" s="47" t="s">
        <v>4020</v>
      </c>
      <c r="G1436" s="45"/>
      <c r="H1436" s="45"/>
      <c r="J1436">
        <f t="shared" si="131"/>
        <v>2023</v>
      </c>
      <c r="BM1436">
        <v>2023</v>
      </c>
    </row>
    <row r="1437" spans="1:65" ht="15" customHeight="1" x14ac:dyDescent="0.25">
      <c r="A1437" t="s">
        <v>3647</v>
      </c>
      <c r="C1437" s="75"/>
      <c r="D1437" t="s">
        <v>3644</v>
      </c>
      <c r="E1437" s="47" t="s">
        <v>4073</v>
      </c>
      <c r="G1437" s="45"/>
      <c r="H1437" s="45"/>
      <c r="J1437">
        <f t="shared" si="131"/>
        <v>2023</v>
      </c>
      <c r="BM1437">
        <v>2023</v>
      </c>
    </row>
    <row r="1438" spans="1:65" ht="15" customHeight="1" x14ac:dyDescent="0.25">
      <c r="A1438" t="s">
        <v>3647</v>
      </c>
      <c r="C1438" s="75"/>
      <c r="D1438" t="s">
        <v>3645</v>
      </c>
      <c r="E1438" s="47" t="s">
        <v>4075</v>
      </c>
      <c r="G1438" s="45"/>
      <c r="H1438" s="45"/>
      <c r="J1438">
        <f t="shared" si="131"/>
        <v>2023</v>
      </c>
      <c r="BM1438">
        <v>2023</v>
      </c>
    </row>
    <row r="1439" spans="1:65" ht="15" customHeight="1" x14ac:dyDescent="0.25">
      <c r="A1439" t="s">
        <v>3647</v>
      </c>
      <c r="C1439" s="76"/>
      <c r="D1439" t="s">
        <v>3646</v>
      </c>
      <c r="E1439" s="47" t="s">
        <v>4074</v>
      </c>
      <c r="F1439" s="7"/>
      <c r="G1439" s="45"/>
      <c r="H1439" s="45"/>
      <c r="J1439">
        <f t="shared" si="131"/>
        <v>2023</v>
      </c>
      <c r="BM1439">
        <v>2023</v>
      </c>
    </row>
    <row r="1440" spans="1:65" ht="15" customHeight="1" x14ac:dyDescent="0.25">
      <c r="C1440" s="63"/>
      <c r="E1440" s="47"/>
      <c r="G1440" s="45"/>
      <c r="H1440" s="45"/>
    </row>
    <row r="1441" spans="1:65" ht="15" customHeight="1" x14ac:dyDescent="0.25">
      <c r="A1441" t="s">
        <v>3648</v>
      </c>
      <c r="B1441" s="1" t="str">
        <f>A1441&amp;J1441</f>
        <v>LPR_A_MOR_BARN_RELATION2023</v>
      </c>
      <c r="C1441" s="74"/>
      <c r="D1441" t="s">
        <v>3649</v>
      </c>
      <c r="E1441" s="67" t="s">
        <v>4087</v>
      </c>
      <c r="G1441" s="45"/>
      <c r="H1441" s="45"/>
      <c r="J1441">
        <f t="shared" si="131"/>
        <v>2023</v>
      </c>
      <c r="BM1441">
        <v>2023</v>
      </c>
    </row>
    <row r="1442" spans="1:65" ht="15" customHeight="1" x14ac:dyDescent="0.25">
      <c r="A1442" t="s">
        <v>3648</v>
      </c>
      <c r="C1442" s="75"/>
      <c r="D1442" t="s">
        <v>3650</v>
      </c>
      <c r="E1442" s="67" t="s">
        <v>4080</v>
      </c>
      <c r="G1442" s="45"/>
      <c r="H1442" s="45"/>
      <c r="J1442">
        <f t="shared" si="131"/>
        <v>2023</v>
      </c>
      <c r="BM1442">
        <v>2023</v>
      </c>
    </row>
    <row r="1443" spans="1:65" ht="15" customHeight="1" x14ac:dyDescent="0.25">
      <c r="A1443" t="s">
        <v>3648</v>
      </c>
      <c r="C1443" s="75"/>
      <c r="D1443" t="s">
        <v>3651</v>
      </c>
      <c r="E1443" s="67" t="s">
        <v>4079</v>
      </c>
      <c r="G1443" s="45"/>
      <c r="H1443" s="45"/>
      <c r="J1443">
        <f t="shared" si="131"/>
        <v>2023</v>
      </c>
      <c r="BM1443">
        <v>2023</v>
      </c>
    </row>
    <row r="1444" spans="1:65" ht="15" customHeight="1" x14ac:dyDescent="0.25">
      <c r="A1444" t="s">
        <v>3648</v>
      </c>
      <c r="C1444" s="75"/>
      <c r="D1444" t="s">
        <v>3652</v>
      </c>
      <c r="E1444" s="67" t="s">
        <v>4078</v>
      </c>
      <c r="G1444" s="45"/>
      <c r="H1444" s="45"/>
      <c r="J1444">
        <f t="shared" si="131"/>
        <v>2023</v>
      </c>
      <c r="BM1444">
        <v>2023</v>
      </c>
    </row>
    <row r="1445" spans="1:65" ht="15" customHeight="1" x14ac:dyDescent="0.25">
      <c r="A1445" t="s">
        <v>3648</v>
      </c>
      <c r="C1445" s="75"/>
      <c r="D1445" t="s">
        <v>3653</v>
      </c>
      <c r="E1445" s="47" t="s">
        <v>4077</v>
      </c>
      <c r="G1445" s="45"/>
      <c r="H1445" s="45"/>
      <c r="J1445">
        <f t="shared" si="131"/>
        <v>2023</v>
      </c>
      <c r="BM1445">
        <v>2023</v>
      </c>
    </row>
    <row r="1446" spans="1:65" ht="15" customHeight="1" x14ac:dyDescent="0.25">
      <c r="A1446" t="s">
        <v>3648</v>
      </c>
      <c r="C1446" s="75"/>
      <c r="D1446" t="s">
        <v>3654</v>
      </c>
      <c r="E1446" s="47" t="s">
        <v>4076</v>
      </c>
      <c r="G1446" s="45"/>
      <c r="H1446" s="45"/>
      <c r="J1446">
        <f t="shared" si="131"/>
        <v>2023</v>
      </c>
      <c r="BM1446">
        <v>2023</v>
      </c>
    </row>
    <row r="1447" spans="1:65" ht="15" customHeight="1" x14ac:dyDescent="0.25">
      <c r="A1447" t="s">
        <v>3648</v>
      </c>
      <c r="C1447" s="75"/>
      <c r="D1447" t="s">
        <v>3655</v>
      </c>
      <c r="E1447" s="47" t="s">
        <v>4081</v>
      </c>
      <c r="G1447" s="45"/>
      <c r="H1447" s="45"/>
      <c r="J1447">
        <f t="shared" si="131"/>
        <v>2023</v>
      </c>
      <c r="BM1447">
        <v>2023</v>
      </c>
    </row>
    <row r="1448" spans="1:65" ht="15" customHeight="1" x14ac:dyDescent="0.25">
      <c r="A1448" t="s">
        <v>3648</v>
      </c>
      <c r="C1448" s="75"/>
      <c r="D1448" t="s">
        <v>3656</v>
      </c>
      <c r="E1448" s="47" t="s">
        <v>4082</v>
      </c>
      <c r="G1448" s="45"/>
      <c r="H1448" s="45"/>
      <c r="J1448">
        <f t="shared" si="131"/>
        <v>2023</v>
      </c>
      <c r="BM1448">
        <v>2023</v>
      </c>
    </row>
    <row r="1449" spans="1:65" ht="15" customHeight="1" x14ac:dyDescent="0.25">
      <c r="A1449" t="s">
        <v>3648</v>
      </c>
      <c r="C1449" s="75"/>
      <c r="D1449" t="s">
        <v>3657</v>
      </c>
      <c r="E1449" s="47" t="s">
        <v>4083</v>
      </c>
      <c r="G1449" s="45"/>
      <c r="H1449" s="45"/>
      <c r="J1449">
        <f t="shared" si="131"/>
        <v>2023</v>
      </c>
      <c r="BM1449">
        <v>2023</v>
      </c>
    </row>
    <row r="1450" spans="1:65" ht="15" customHeight="1" x14ac:dyDescent="0.25">
      <c r="A1450" t="s">
        <v>3648</v>
      </c>
      <c r="C1450" s="75"/>
      <c r="D1450" t="s">
        <v>3658</v>
      </c>
      <c r="E1450" s="47" t="s">
        <v>4084</v>
      </c>
      <c r="G1450" s="45"/>
      <c r="H1450" s="45"/>
      <c r="J1450">
        <f t="shared" si="131"/>
        <v>2023</v>
      </c>
      <c r="BM1450">
        <v>2023</v>
      </c>
    </row>
    <row r="1451" spans="1:65" ht="15" customHeight="1" x14ac:dyDescent="0.25">
      <c r="A1451" t="s">
        <v>3648</v>
      </c>
      <c r="C1451" s="75"/>
      <c r="D1451" t="s">
        <v>3659</v>
      </c>
      <c r="E1451" s="47" t="s">
        <v>4085</v>
      </c>
      <c r="G1451" s="45"/>
      <c r="H1451" s="45"/>
      <c r="J1451">
        <f t="shared" si="131"/>
        <v>2023</v>
      </c>
      <c r="BM1451">
        <v>2023</v>
      </c>
    </row>
    <row r="1452" spans="1:65" ht="15" customHeight="1" x14ac:dyDescent="0.25">
      <c r="A1452" t="s">
        <v>3648</v>
      </c>
      <c r="C1452" s="75"/>
      <c r="D1452" t="s">
        <v>3660</v>
      </c>
      <c r="E1452" s="47" t="s">
        <v>4086</v>
      </c>
      <c r="G1452" s="45"/>
      <c r="H1452" s="45"/>
      <c r="J1452">
        <f t="shared" si="131"/>
        <v>2023</v>
      </c>
      <c r="BM1452">
        <v>2023</v>
      </c>
    </row>
    <row r="1453" spans="1:65" ht="15" customHeight="1" x14ac:dyDescent="0.25">
      <c r="A1453" t="s">
        <v>3648</v>
      </c>
      <c r="C1453" s="75"/>
      <c r="D1453" t="s">
        <v>3661</v>
      </c>
      <c r="E1453" s="47"/>
      <c r="G1453" s="45"/>
      <c r="H1453" s="45"/>
      <c r="J1453">
        <f t="shared" si="131"/>
        <v>2023</v>
      </c>
      <c r="BM1453">
        <v>2023</v>
      </c>
    </row>
    <row r="1454" spans="1:65" ht="15" customHeight="1" x14ac:dyDescent="0.25">
      <c r="A1454" t="s">
        <v>3648</v>
      </c>
      <c r="C1454" s="76"/>
      <c r="D1454" t="s">
        <v>3662</v>
      </c>
      <c r="E1454" s="47"/>
      <c r="G1454" s="45"/>
      <c r="H1454" s="45"/>
      <c r="J1454">
        <f t="shared" si="131"/>
        <v>2023</v>
      </c>
      <c r="BM1454">
        <v>2023</v>
      </c>
    </row>
    <row r="1455" spans="1:65" ht="15" customHeight="1" x14ac:dyDescent="0.25">
      <c r="C1455" s="63"/>
      <c r="E1455" s="47"/>
      <c r="G1455" s="45"/>
      <c r="H1455" s="45"/>
    </row>
    <row r="1456" spans="1:65" ht="15" customHeight="1" x14ac:dyDescent="0.25">
      <c r="A1456" t="s">
        <v>3663</v>
      </c>
      <c r="B1456" s="1" t="str">
        <f>A1456&amp;J1456</f>
        <v>LPR_A_PROCREGISTRERING_AFLYS20232023</v>
      </c>
      <c r="C1456" s="74"/>
      <c r="D1456" t="s">
        <v>3552</v>
      </c>
      <c r="E1456" s="47" t="s">
        <v>4088</v>
      </c>
      <c r="F1456" s="7"/>
      <c r="G1456" s="45"/>
      <c r="H1456" s="45"/>
      <c r="J1456">
        <f t="shared" ref="J1456:J1483" si="132">MAX(L1456:BT1456)</f>
        <v>2023</v>
      </c>
      <c r="BM1456">
        <v>2023</v>
      </c>
    </row>
    <row r="1457" spans="1:65" ht="15" customHeight="1" x14ac:dyDescent="0.25">
      <c r="A1457" t="s">
        <v>3664</v>
      </c>
      <c r="C1457" s="75"/>
      <c r="D1457" t="s">
        <v>3535</v>
      </c>
      <c r="E1457" s="47" t="s">
        <v>4089</v>
      </c>
      <c r="F1457" s="7"/>
      <c r="G1457" s="45"/>
      <c r="H1457" s="45"/>
      <c r="J1457">
        <f t="shared" si="132"/>
        <v>2023</v>
      </c>
      <c r="BM1457">
        <v>2023</v>
      </c>
    </row>
    <row r="1458" spans="1:65" ht="15" customHeight="1" x14ac:dyDescent="0.25">
      <c r="A1458" t="s">
        <v>3665</v>
      </c>
      <c r="C1458" s="75"/>
      <c r="D1458" t="s">
        <v>3672</v>
      </c>
      <c r="E1458" s="45" t="s">
        <v>4090</v>
      </c>
      <c r="G1458" s="45"/>
      <c r="H1458" s="45"/>
      <c r="J1458">
        <f t="shared" si="132"/>
        <v>2023</v>
      </c>
      <c r="BM1458">
        <v>2023</v>
      </c>
    </row>
    <row r="1459" spans="1:65" ht="15" customHeight="1" x14ac:dyDescent="0.25">
      <c r="A1459" t="s">
        <v>3666</v>
      </c>
      <c r="C1459" s="75"/>
      <c r="D1459" t="s">
        <v>3554</v>
      </c>
      <c r="E1459" s="47" t="s">
        <v>4091</v>
      </c>
      <c r="F1459" s="7"/>
      <c r="G1459" s="45"/>
      <c r="H1459" s="45"/>
      <c r="J1459">
        <f t="shared" si="132"/>
        <v>2023</v>
      </c>
      <c r="BM1459">
        <v>2023</v>
      </c>
    </row>
    <row r="1460" spans="1:65" ht="15" customHeight="1" x14ac:dyDescent="0.25">
      <c r="A1460" t="s">
        <v>3667</v>
      </c>
      <c r="C1460" s="75"/>
      <c r="D1460" t="s">
        <v>3673</v>
      </c>
      <c r="E1460" s="47" t="s">
        <v>4092</v>
      </c>
      <c r="F1460" s="7"/>
      <c r="G1460" s="45"/>
      <c r="H1460" s="45"/>
      <c r="J1460">
        <f t="shared" si="132"/>
        <v>2023</v>
      </c>
      <c r="BM1460">
        <v>2023</v>
      </c>
    </row>
    <row r="1461" spans="1:65" ht="15" customHeight="1" x14ac:dyDescent="0.25">
      <c r="A1461" t="s">
        <v>3668</v>
      </c>
      <c r="C1461" s="75"/>
      <c r="D1461" t="s">
        <v>3585</v>
      </c>
      <c r="E1461" s="47" t="s">
        <v>3980</v>
      </c>
      <c r="F1461" s="7"/>
      <c r="G1461" s="45"/>
      <c r="H1461" s="45"/>
      <c r="J1461">
        <f t="shared" si="132"/>
        <v>2023</v>
      </c>
      <c r="BM1461">
        <v>2023</v>
      </c>
    </row>
    <row r="1462" spans="1:65" ht="15" customHeight="1" x14ac:dyDescent="0.25">
      <c r="A1462" t="s">
        <v>3669</v>
      </c>
      <c r="C1462" s="75"/>
      <c r="D1462" t="s">
        <v>3674</v>
      </c>
      <c r="E1462" s="47" t="s">
        <v>3967</v>
      </c>
      <c r="G1462" s="45"/>
      <c r="H1462" s="45"/>
      <c r="J1462">
        <f t="shared" si="132"/>
        <v>2023</v>
      </c>
      <c r="BM1462">
        <v>2023</v>
      </c>
    </row>
    <row r="1463" spans="1:65" ht="15" customHeight="1" x14ac:dyDescent="0.25">
      <c r="A1463" t="s">
        <v>3670</v>
      </c>
      <c r="C1463" s="75"/>
      <c r="D1463" t="s">
        <v>3675</v>
      </c>
      <c r="E1463" s="47" t="s">
        <v>4093</v>
      </c>
      <c r="G1463" s="45"/>
      <c r="H1463" s="45"/>
      <c r="J1463">
        <f t="shared" si="132"/>
        <v>2023</v>
      </c>
      <c r="BM1463">
        <v>2023</v>
      </c>
    </row>
    <row r="1464" spans="1:65" ht="15" customHeight="1" x14ac:dyDescent="0.25">
      <c r="A1464" t="s">
        <v>3671</v>
      </c>
      <c r="C1464" s="75"/>
      <c r="D1464" t="s">
        <v>3676</v>
      </c>
      <c r="E1464" s="47" t="s">
        <v>4094</v>
      </c>
      <c r="G1464" s="45"/>
      <c r="H1464" s="45"/>
      <c r="J1464">
        <f t="shared" si="132"/>
        <v>2023</v>
      </c>
      <c r="BM1464">
        <v>2023</v>
      </c>
    </row>
    <row r="1465" spans="1:65" ht="15" customHeight="1" x14ac:dyDescent="0.25">
      <c r="A1465" t="s">
        <v>3687</v>
      </c>
      <c r="C1465" s="75"/>
      <c r="D1465" t="s">
        <v>3677</v>
      </c>
      <c r="E1465" s="47" t="s">
        <v>4095</v>
      </c>
      <c r="G1465" s="45"/>
      <c r="H1465" s="45"/>
      <c r="J1465">
        <f t="shared" ref="J1465:J1474" si="133">MAX(L1465:BT1465)</f>
        <v>2023</v>
      </c>
      <c r="BM1465">
        <v>2023</v>
      </c>
    </row>
    <row r="1466" spans="1:65" ht="15" customHeight="1" x14ac:dyDescent="0.25">
      <c r="A1466" t="s">
        <v>3688</v>
      </c>
      <c r="C1466" s="75"/>
      <c r="D1466" t="s">
        <v>3678</v>
      </c>
      <c r="E1466" s="47" t="s">
        <v>4096</v>
      </c>
      <c r="G1466" s="45"/>
      <c r="H1466" s="45"/>
      <c r="J1466">
        <f t="shared" si="133"/>
        <v>2023</v>
      </c>
      <c r="BM1466">
        <v>2023</v>
      </c>
    </row>
    <row r="1467" spans="1:65" ht="15" customHeight="1" x14ac:dyDescent="0.25">
      <c r="A1467" t="s">
        <v>3689</v>
      </c>
      <c r="C1467" s="75"/>
      <c r="D1467" t="s">
        <v>3679</v>
      </c>
      <c r="E1467" s="47" t="s">
        <v>4097</v>
      </c>
      <c r="G1467" s="45"/>
      <c r="H1467" s="45"/>
      <c r="J1467">
        <f t="shared" si="133"/>
        <v>2023</v>
      </c>
      <c r="BM1467">
        <v>2023</v>
      </c>
    </row>
    <row r="1468" spans="1:65" ht="15" customHeight="1" x14ac:dyDescent="0.25">
      <c r="A1468" t="s">
        <v>3690</v>
      </c>
      <c r="C1468" s="75"/>
      <c r="D1468" t="s">
        <v>3680</v>
      </c>
      <c r="E1468" s="47" t="s">
        <v>4098</v>
      </c>
      <c r="G1468" s="45"/>
      <c r="H1468" s="45"/>
      <c r="J1468">
        <f t="shared" si="133"/>
        <v>2023</v>
      </c>
      <c r="BM1468">
        <v>2023</v>
      </c>
    </row>
    <row r="1469" spans="1:65" ht="15" customHeight="1" x14ac:dyDescent="0.25">
      <c r="A1469" t="s">
        <v>3691</v>
      </c>
      <c r="C1469" s="75"/>
      <c r="D1469" t="s">
        <v>3681</v>
      </c>
      <c r="E1469" s="47" t="s">
        <v>4095</v>
      </c>
      <c r="G1469" s="45"/>
      <c r="H1469" s="45"/>
      <c r="J1469">
        <f t="shared" si="133"/>
        <v>2023</v>
      </c>
      <c r="BM1469">
        <v>2023</v>
      </c>
    </row>
    <row r="1470" spans="1:65" ht="15" customHeight="1" x14ac:dyDescent="0.25">
      <c r="A1470" t="s">
        <v>3692</v>
      </c>
      <c r="C1470" s="75"/>
      <c r="D1470" t="s">
        <v>3682</v>
      </c>
      <c r="E1470" s="47" t="s">
        <v>4099</v>
      </c>
      <c r="G1470" s="45"/>
      <c r="H1470" s="45"/>
      <c r="J1470">
        <f t="shared" si="133"/>
        <v>2023</v>
      </c>
      <c r="BM1470">
        <v>2023</v>
      </c>
    </row>
    <row r="1471" spans="1:65" ht="15" customHeight="1" x14ac:dyDescent="0.25">
      <c r="A1471" t="s">
        <v>3693</v>
      </c>
      <c r="C1471" s="75"/>
      <c r="D1471" t="s">
        <v>3683</v>
      </c>
      <c r="E1471" s="47" t="s">
        <v>4100</v>
      </c>
      <c r="G1471" s="45"/>
      <c r="H1471" s="45"/>
      <c r="J1471">
        <f t="shared" si="133"/>
        <v>2023</v>
      </c>
      <c r="BM1471">
        <v>2023</v>
      </c>
    </row>
    <row r="1472" spans="1:65" ht="15" customHeight="1" x14ac:dyDescent="0.25">
      <c r="A1472" t="s">
        <v>3694</v>
      </c>
      <c r="C1472" s="75"/>
      <c r="D1472" t="s">
        <v>3684</v>
      </c>
      <c r="E1472" s="47" t="s">
        <v>4101</v>
      </c>
      <c r="G1472" s="45"/>
      <c r="H1472" s="45"/>
      <c r="J1472">
        <f t="shared" si="133"/>
        <v>2023</v>
      </c>
      <c r="BM1472">
        <v>2023</v>
      </c>
    </row>
    <row r="1473" spans="1:65" ht="15" customHeight="1" x14ac:dyDescent="0.25">
      <c r="A1473" t="s">
        <v>3695</v>
      </c>
      <c r="C1473" s="75"/>
      <c r="D1473" t="s">
        <v>3685</v>
      </c>
      <c r="E1473" s="47" t="s">
        <v>4102</v>
      </c>
      <c r="G1473" s="45"/>
      <c r="H1473" s="45"/>
      <c r="J1473">
        <f t="shared" si="133"/>
        <v>2023</v>
      </c>
      <c r="BM1473">
        <v>2023</v>
      </c>
    </row>
    <row r="1474" spans="1:65" ht="15" customHeight="1" x14ac:dyDescent="0.25">
      <c r="A1474" t="s">
        <v>3696</v>
      </c>
      <c r="C1474" s="76"/>
      <c r="D1474" t="s">
        <v>3686</v>
      </c>
      <c r="E1474" s="47" t="s">
        <v>4073</v>
      </c>
      <c r="G1474" s="45"/>
      <c r="H1474" s="45"/>
      <c r="J1474">
        <f t="shared" si="133"/>
        <v>2023</v>
      </c>
      <c r="BM1474">
        <v>2023</v>
      </c>
    </row>
    <row r="1475" spans="1:65" ht="15" customHeight="1" x14ac:dyDescent="0.25">
      <c r="C1475" s="63"/>
      <c r="E1475" s="47"/>
      <c r="G1475" s="45"/>
      <c r="H1475" s="45"/>
    </row>
    <row r="1476" spans="1:65" ht="15" customHeight="1" x14ac:dyDescent="0.25">
      <c r="A1476" t="s">
        <v>3697</v>
      </c>
      <c r="B1476" s="1" t="str">
        <f>A1476&amp;J1476</f>
        <v>LPR_A_PROCREGISTRERING2023</v>
      </c>
      <c r="C1476" s="74"/>
      <c r="D1476" t="s">
        <v>3698</v>
      </c>
      <c r="E1476" s="47" t="s">
        <v>4088</v>
      </c>
      <c r="G1476" s="45"/>
      <c r="H1476" s="45"/>
      <c r="J1476">
        <f t="shared" si="132"/>
        <v>2023</v>
      </c>
      <c r="BM1476">
        <v>2023</v>
      </c>
    </row>
    <row r="1477" spans="1:65" ht="15" customHeight="1" x14ac:dyDescent="0.25">
      <c r="A1477" t="s">
        <v>3697</v>
      </c>
      <c r="C1477" s="75"/>
      <c r="D1477" t="s">
        <v>3535</v>
      </c>
      <c r="E1477" s="47" t="s">
        <v>4089</v>
      </c>
      <c r="G1477" s="45"/>
      <c r="H1477" s="45"/>
      <c r="J1477">
        <f t="shared" si="132"/>
        <v>2023</v>
      </c>
      <c r="BM1477">
        <v>2023</v>
      </c>
    </row>
    <row r="1478" spans="1:65" ht="15" customHeight="1" x14ac:dyDescent="0.25">
      <c r="A1478" t="s">
        <v>3697</v>
      </c>
      <c r="C1478" s="75"/>
      <c r="D1478" t="s">
        <v>3672</v>
      </c>
      <c r="E1478" s="45" t="s">
        <v>4090</v>
      </c>
      <c r="G1478" s="45"/>
      <c r="H1478" s="45"/>
      <c r="J1478">
        <f t="shared" si="132"/>
        <v>2023</v>
      </c>
      <c r="BM1478">
        <v>2023</v>
      </c>
    </row>
    <row r="1479" spans="1:65" ht="15" customHeight="1" x14ac:dyDescent="0.25">
      <c r="A1479" t="s">
        <v>3697</v>
      </c>
      <c r="C1479" s="75"/>
      <c r="D1479" t="s">
        <v>3554</v>
      </c>
      <c r="E1479" s="47" t="s">
        <v>4091</v>
      </c>
      <c r="G1479" s="45"/>
      <c r="H1479" s="45"/>
      <c r="J1479">
        <f t="shared" si="132"/>
        <v>2023</v>
      </c>
      <c r="BM1479">
        <v>2023</v>
      </c>
    </row>
    <row r="1480" spans="1:65" ht="15" customHeight="1" x14ac:dyDescent="0.25">
      <c r="A1480" t="s">
        <v>3697</v>
      </c>
      <c r="C1480" s="75"/>
      <c r="D1480" t="s">
        <v>3673</v>
      </c>
      <c r="E1480" s="47" t="s">
        <v>4092</v>
      </c>
      <c r="G1480" s="45"/>
      <c r="H1480" s="45"/>
      <c r="J1480">
        <f t="shared" si="132"/>
        <v>2023</v>
      </c>
      <c r="BM1480">
        <v>2023</v>
      </c>
    </row>
    <row r="1481" spans="1:65" ht="15" customHeight="1" x14ac:dyDescent="0.25">
      <c r="A1481" t="s">
        <v>3697</v>
      </c>
      <c r="C1481" s="75"/>
      <c r="D1481" t="s">
        <v>3585</v>
      </c>
      <c r="E1481" s="47" t="s">
        <v>3980</v>
      </c>
      <c r="G1481" s="45"/>
      <c r="H1481" s="45"/>
      <c r="J1481">
        <f t="shared" si="132"/>
        <v>2023</v>
      </c>
      <c r="BM1481">
        <v>2023</v>
      </c>
    </row>
    <row r="1482" spans="1:65" ht="15" customHeight="1" x14ac:dyDescent="0.25">
      <c r="A1482" t="s">
        <v>3697</v>
      </c>
      <c r="C1482" s="75"/>
      <c r="D1482" t="s">
        <v>3674</v>
      </c>
      <c r="E1482" s="47" t="s">
        <v>3967</v>
      </c>
      <c r="G1482" s="45"/>
      <c r="H1482" s="45"/>
      <c r="J1482">
        <f t="shared" si="132"/>
        <v>2023</v>
      </c>
      <c r="BM1482">
        <v>2023</v>
      </c>
    </row>
    <row r="1483" spans="1:65" ht="15" customHeight="1" x14ac:dyDescent="0.25">
      <c r="A1483" t="s">
        <v>3697</v>
      </c>
      <c r="C1483" s="75"/>
      <c r="D1483" t="s">
        <v>3675</v>
      </c>
      <c r="E1483" s="47" t="s">
        <v>4093</v>
      </c>
      <c r="G1483" s="45"/>
      <c r="H1483" s="45"/>
      <c r="J1483">
        <f t="shared" si="132"/>
        <v>2023</v>
      </c>
      <c r="BM1483">
        <v>2023</v>
      </c>
    </row>
    <row r="1484" spans="1:65" ht="15" customHeight="1" x14ac:dyDescent="0.25">
      <c r="A1484" t="s">
        <v>3697</v>
      </c>
      <c r="C1484" s="75"/>
      <c r="D1484" t="s">
        <v>3676</v>
      </c>
      <c r="E1484" s="47" t="s">
        <v>4094</v>
      </c>
      <c r="G1484" s="45"/>
      <c r="H1484" s="45"/>
      <c r="J1484">
        <f t="shared" ref="J1484:J1495" si="134">MAX(L1484:BT1484)</f>
        <v>2023</v>
      </c>
      <c r="BM1484">
        <v>2023</v>
      </c>
    </row>
    <row r="1485" spans="1:65" ht="15" customHeight="1" x14ac:dyDescent="0.25">
      <c r="A1485" t="s">
        <v>3697</v>
      </c>
      <c r="C1485" s="75"/>
      <c r="D1485" t="s">
        <v>3677</v>
      </c>
      <c r="E1485" s="47" t="s">
        <v>4095</v>
      </c>
      <c r="G1485" s="45"/>
      <c r="H1485" s="45"/>
      <c r="J1485">
        <f t="shared" si="134"/>
        <v>2023</v>
      </c>
      <c r="BM1485">
        <v>2023</v>
      </c>
    </row>
    <row r="1486" spans="1:65" ht="15" customHeight="1" x14ac:dyDescent="0.25">
      <c r="A1486" t="s">
        <v>3697</v>
      </c>
      <c r="C1486" s="75"/>
      <c r="D1486" t="s">
        <v>3678</v>
      </c>
      <c r="E1486" s="47" t="s">
        <v>4096</v>
      </c>
      <c r="G1486" s="45"/>
      <c r="H1486" s="45"/>
      <c r="J1486">
        <f t="shared" si="134"/>
        <v>2023</v>
      </c>
      <c r="BM1486">
        <v>2023</v>
      </c>
    </row>
    <row r="1487" spans="1:65" ht="15" customHeight="1" x14ac:dyDescent="0.25">
      <c r="A1487" t="s">
        <v>3697</v>
      </c>
      <c r="C1487" s="75"/>
      <c r="D1487" t="s">
        <v>3699</v>
      </c>
      <c r="E1487" s="47" t="s">
        <v>4097</v>
      </c>
      <c r="G1487" s="45"/>
      <c r="H1487" s="45"/>
      <c r="J1487">
        <f t="shared" si="134"/>
        <v>2023</v>
      </c>
      <c r="BM1487">
        <v>2023</v>
      </c>
    </row>
    <row r="1488" spans="1:65" ht="15" customHeight="1" x14ac:dyDescent="0.25">
      <c r="A1488" t="s">
        <v>3697</v>
      </c>
      <c r="C1488" s="75"/>
      <c r="D1488" t="s">
        <v>3679</v>
      </c>
      <c r="E1488" s="47" t="s">
        <v>4098</v>
      </c>
      <c r="G1488" s="45"/>
      <c r="H1488" s="45"/>
      <c r="J1488">
        <f t="shared" si="134"/>
        <v>2023</v>
      </c>
      <c r="BM1488">
        <v>2023</v>
      </c>
    </row>
    <row r="1489" spans="1:65" ht="15" customHeight="1" x14ac:dyDescent="0.25">
      <c r="A1489" t="s">
        <v>3697</v>
      </c>
      <c r="C1489" s="75"/>
      <c r="D1489" t="s">
        <v>3680</v>
      </c>
      <c r="E1489" s="47" t="s">
        <v>4095</v>
      </c>
      <c r="G1489" s="45"/>
      <c r="H1489" s="45"/>
      <c r="J1489">
        <f t="shared" si="134"/>
        <v>2023</v>
      </c>
      <c r="BM1489">
        <v>2023</v>
      </c>
    </row>
    <row r="1490" spans="1:65" ht="15" customHeight="1" x14ac:dyDescent="0.25">
      <c r="A1490" t="s">
        <v>3697</v>
      </c>
      <c r="C1490" s="75"/>
      <c r="D1490" t="s">
        <v>3681</v>
      </c>
      <c r="E1490" s="47" t="s">
        <v>4099</v>
      </c>
      <c r="G1490" s="45"/>
      <c r="H1490" s="45"/>
      <c r="J1490">
        <f t="shared" si="134"/>
        <v>2023</v>
      </c>
      <c r="BM1490">
        <v>2023</v>
      </c>
    </row>
    <row r="1491" spans="1:65" ht="15" customHeight="1" x14ac:dyDescent="0.25">
      <c r="A1491" t="s">
        <v>3697</v>
      </c>
      <c r="C1491" s="75"/>
      <c r="D1491" t="s">
        <v>3682</v>
      </c>
      <c r="E1491" s="47" t="s">
        <v>4100</v>
      </c>
      <c r="G1491" s="45"/>
      <c r="H1491" s="45"/>
      <c r="J1491">
        <f t="shared" si="134"/>
        <v>2023</v>
      </c>
      <c r="BM1491">
        <v>2023</v>
      </c>
    </row>
    <row r="1492" spans="1:65" ht="15" customHeight="1" x14ac:dyDescent="0.25">
      <c r="A1492" t="s">
        <v>3697</v>
      </c>
      <c r="C1492" s="75"/>
      <c r="D1492" t="s">
        <v>3683</v>
      </c>
      <c r="E1492" s="47" t="s">
        <v>4101</v>
      </c>
      <c r="G1492" s="45"/>
      <c r="H1492" s="45"/>
      <c r="J1492">
        <f t="shared" si="134"/>
        <v>2023</v>
      </c>
      <c r="BM1492">
        <v>2023</v>
      </c>
    </row>
    <row r="1493" spans="1:65" ht="15" customHeight="1" x14ac:dyDescent="0.25">
      <c r="A1493" t="s">
        <v>3697</v>
      </c>
      <c r="C1493" s="75"/>
      <c r="D1493" t="s">
        <v>3684</v>
      </c>
      <c r="E1493" s="47" t="s">
        <v>4102</v>
      </c>
      <c r="G1493" s="45"/>
      <c r="H1493" s="45"/>
      <c r="J1493">
        <f t="shared" si="134"/>
        <v>2023</v>
      </c>
      <c r="BM1493">
        <v>2023</v>
      </c>
    </row>
    <row r="1494" spans="1:65" ht="15" customHeight="1" x14ac:dyDescent="0.25">
      <c r="A1494" t="s">
        <v>3697</v>
      </c>
      <c r="C1494" s="75"/>
      <c r="D1494" t="s">
        <v>3685</v>
      </c>
      <c r="E1494" s="47" t="s">
        <v>4073</v>
      </c>
      <c r="G1494" s="45"/>
      <c r="H1494" s="45"/>
      <c r="J1494">
        <f t="shared" si="134"/>
        <v>2023</v>
      </c>
      <c r="BM1494">
        <v>2023</v>
      </c>
    </row>
    <row r="1495" spans="1:65" ht="15" customHeight="1" x14ac:dyDescent="0.25">
      <c r="A1495" t="s">
        <v>3697</v>
      </c>
      <c r="C1495" s="76"/>
      <c r="D1495" t="s">
        <v>3686</v>
      </c>
      <c r="E1495" s="47"/>
      <c r="G1495" s="45"/>
      <c r="H1495" s="45"/>
      <c r="J1495">
        <f t="shared" si="134"/>
        <v>2023</v>
      </c>
      <c r="BM1495">
        <v>2023</v>
      </c>
    </row>
    <row r="1496" spans="1:65" ht="15" customHeight="1" x14ac:dyDescent="0.25">
      <c r="C1496" s="63"/>
      <c r="E1496" s="47"/>
      <c r="G1496" s="45"/>
      <c r="H1496" s="45"/>
    </row>
    <row r="1497" spans="1:65" ht="15" customHeight="1" x14ac:dyDescent="0.25">
      <c r="A1497" t="s">
        <v>3700</v>
      </c>
      <c r="B1497" s="1" t="str">
        <f>A1497&amp;J1497</f>
        <v>LPR_A_RESULTATER2023</v>
      </c>
      <c r="C1497" s="74"/>
      <c r="D1497" t="s">
        <v>763</v>
      </c>
      <c r="E1497" s="47"/>
      <c r="G1497" s="45"/>
      <c r="H1497" s="45"/>
      <c r="J1497">
        <f t="shared" ref="J1497:J1521" si="135">MAX(L1497:BT1497)</f>
        <v>2023</v>
      </c>
      <c r="BM1497">
        <v>2023</v>
      </c>
    </row>
    <row r="1498" spans="1:65" ht="15" customHeight="1" x14ac:dyDescent="0.25">
      <c r="A1498" t="s">
        <v>3700</v>
      </c>
      <c r="C1498" s="75"/>
      <c r="D1498" t="s">
        <v>765</v>
      </c>
      <c r="E1498" s="47"/>
      <c r="G1498" s="45"/>
      <c r="H1498" s="45"/>
      <c r="J1498">
        <f t="shared" si="135"/>
        <v>2023</v>
      </c>
      <c r="BM1498">
        <v>2023</v>
      </c>
    </row>
    <row r="1499" spans="1:65" ht="15" customHeight="1" x14ac:dyDescent="0.25">
      <c r="A1499" t="s">
        <v>3700</v>
      </c>
      <c r="C1499" s="75"/>
      <c r="D1499" t="s">
        <v>3552</v>
      </c>
      <c r="E1499" s="47" t="s">
        <v>4055</v>
      </c>
      <c r="G1499" s="45"/>
      <c r="H1499" s="45"/>
      <c r="J1499">
        <f t="shared" si="135"/>
        <v>2023</v>
      </c>
      <c r="BM1499">
        <v>2023</v>
      </c>
    </row>
    <row r="1500" spans="1:65" ht="15" customHeight="1" x14ac:dyDescent="0.25">
      <c r="A1500" t="s">
        <v>3700</v>
      </c>
      <c r="C1500" s="75"/>
      <c r="D1500" t="s">
        <v>3535</v>
      </c>
      <c r="E1500" s="47" t="s">
        <v>4103</v>
      </c>
      <c r="G1500" s="45"/>
      <c r="H1500" s="45"/>
      <c r="J1500">
        <f t="shared" si="135"/>
        <v>2023</v>
      </c>
      <c r="BM1500">
        <v>2023</v>
      </c>
    </row>
    <row r="1501" spans="1:65" ht="15" customHeight="1" x14ac:dyDescent="0.25">
      <c r="A1501" t="s">
        <v>3700</v>
      </c>
      <c r="C1501" s="75"/>
      <c r="D1501" t="s">
        <v>3672</v>
      </c>
      <c r="E1501" s="47" t="s">
        <v>4104</v>
      </c>
      <c r="G1501" s="45"/>
      <c r="H1501" s="45"/>
      <c r="J1501">
        <f t="shared" si="135"/>
        <v>2023</v>
      </c>
      <c r="BM1501">
        <v>2023</v>
      </c>
    </row>
    <row r="1502" spans="1:65" ht="15" customHeight="1" x14ac:dyDescent="0.25">
      <c r="A1502" t="s">
        <v>3700</v>
      </c>
      <c r="C1502" s="75"/>
      <c r="D1502" t="s">
        <v>3701</v>
      </c>
      <c r="E1502" s="47" t="s">
        <v>4105</v>
      </c>
      <c r="G1502" s="45"/>
      <c r="H1502" s="45"/>
      <c r="J1502">
        <f t="shared" si="135"/>
        <v>2023</v>
      </c>
      <c r="BM1502">
        <v>2023</v>
      </c>
    </row>
    <row r="1503" spans="1:65" ht="15" customHeight="1" x14ac:dyDescent="0.25">
      <c r="A1503" t="s">
        <v>3700</v>
      </c>
      <c r="C1503" s="75"/>
      <c r="D1503" t="s">
        <v>3585</v>
      </c>
      <c r="E1503" s="47" t="s">
        <v>3980</v>
      </c>
      <c r="G1503" s="45"/>
      <c r="H1503" s="45"/>
      <c r="J1503">
        <f t="shared" si="135"/>
        <v>2023</v>
      </c>
      <c r="BM1503">
        <v>2023</v>
      </c>
    </row>
    <row r="1504" spans="1:65" ht="15" customHeight="1" x14ac:dyDescent="0.25">
      <c r="A1504" t="s">
        <v>3700</v>
      </c>
      <c r="C1504" s="75"/>
      <c r="D1504" t="s">
        <v>3702</v>
      </c>
      <c r="E1504" s="47" t="s">
        <v>4106</v>
      </c>
      <c r="G1504" s="45"/>
      <c r="H1504" s="45"/>
      <c r="J1504">
        <f t="shared" si="135"/>
        <v>2023</v>
      </c>
      <c r="BM1504">
        <v>2023</v>
      </c>
    </row>
    <row r="1505" spans="1:65" ht="15" customHeight="1" x14ac:dyDescent="0.25">
      <c r="A1505" t="s">
        <v>3700</v>
      </c>
      <c r="C1505" s="75"/>
      <c r="D1505" t="s">
        <v>3703</v>
      </c>
      <c r="E1505" s="47" t="s">
        <v>4107</v>
      </c>
      <c r="G1505" s="45"/>
      <c r="H1505" s="45"/>
      <c r="J1505">
        <f t="shared" si="135"/>
        <v>2023</v>
      </c>
      <c r="BM1505">
        <v>2023</v>
      </c>
    </row>
    <row r="1506" spans="1:65" ht="15" customHeight="1" x14ac:dyDescent="0.25">
      <c r="A1506" t="s">
        <v>3700</v>
      </c>
      <c r="C1506" s="75"/>
      <c r="D1506" t="s">
        <v>3704</v>
      </c>
      <c r="E1506" s="47" t="s">
        <v>4108</v>
      </c>
      <c r="G1506" s="45"/>
      <c r="H1506" s="45"/>
      <c r="J1506">
        <f t="shared" si="135"/>
        <v>2023</v>
      </c>
      <c r="BM1506">
        <v>2023</v>
      </c>
    </row>
    <row r="1507" spans="1:65" ht="15" customHeight="1" x14ac:dyDescent="0.25">
      <c r="A1507" t="s">
        <v>3700</v>
      </c>
      <c r="C1507" s="75"/>
      <c r="D1507" t="s">
        <v>3705</v>
      </c>
      <c r="E1507" s="47" t="s">
        <v>4053</v>
      </c>
      <c r="G1507" s="45"/>
      <c r="H1507" s="45"/>
      <c r="J1507">
        <f t="shared" si="135"/>
        <v>2023</v>
      </c>
      <c r="BM1507">
        <v>2023</v>
      </c>
    </row>
    <row r="1508" spans="1:65" ht="15" customHeight="1" x14ac:dyDescent="0.25">
      <c r="A1508" t="s">
        <v>3700</v>
      </c>
      <c r="C1508" s="75"/>
      <c r="D1508" t="s">
        <v>3706</v>
      </c>
      <c r="E1508" s="47" t="s">
        <v>4109</v>
      </c>
      <c r="G1508" s="45"/>
      <c r="H1508" s="45"/>
      <c r="J1508">
        <f t="shared" si="135"/>
        <v>2023</v>
      </c>
      <c r="BM1508">
        <v>2023</v>
      </c>
    </row>
    <row r="1509" spans="1:65" ht="15" customHeight="1" x14ac:dyDescent="0.25">
      <c r="A1509" t="s">
        <v>3700</v>
      </c>
      <c r="C1509" s="75"/>
      <c r="D1509" t="s">
        <v>3707</v>
      </c>
      <c r="E1509" s="47" t="s">
        <v>4110</v>
      </c>
      <c r="G1509" s="45"/>
      <c r="H1509" s="45"/>
      <c r="J1509">
        <f t="shared" si="135"/>
        <v>2023</v>
      </c>
      <c r="BM1509">
        <v>2023</v>
      </c>
    </row>
    <row r="1510" spans="1:65" ht="15" customHeight="1" x14ac:dyDescent="0.25">
      <c r="A1510" t="s">
        <v>3700</v>
      </c>
      <c r="C1510" s="75"/>
      <c r="D1510" t="s">
        <v>3708</v>
      </c>
      <c r="E1510" s="47" t="s">
        <v>4111</v>
      </c>
      <c r="G1510" s="45"/>
      <c r="H1510" s="45"/>
      <c r="J1510">
        <f t="shared" si="135"/>
        <v>2023</v>
      </c>
      <c r="BM1510">
        <v>2023</v>
      </c>
    </row>
    <row r="1511" spans="1:65" ht="15" customHeight="1" x14ac:dyDescent="0.25">
      <c r="A1511" t="s">
        <v>3700</v>
      </c>
      <c r="C1511" s="75"/>
      <c r="D1511" t="s">
        <v>3709</v>
      </c>
      <c r="E1511" s="47" t="s">
        <v>3967</v>
      </c>
      <c r="G1511" s="45"/>
      <c r="H1511" s="45"/>
      <c r="J1511">
        <f t="shared" si="135"/>
        <v>2023</v>
      </c>
      <c r="BM1511">
        <v>2023</v>
      </c>
    </row>
    <row r="1512" spans="1:65" ht="15" customHeight="1" x14ac:dyDescent="0.25">
      <c r="A1512" t="s">
        <v>3700</v>
      </c>
      <c r="C1512" s="75"/>
      <c r="D1512" t="s">
        <v>3710</v>
      </c>
      <c r="E1512" s="47" t="s">
        <v>4112</v>
      </c>
      <c r="G1512" s="45"/>
      <c r="H1512" s="45"/>
      <c r="J1512">
        <f t="shared" si="135"/>
        <v>2023</v>
      </c>
      <c r="BM1512">
        <v>2023</v>
      </c>
    </row>
    <row r="1513" spans="1:65" ht="15" customHeight="1" x14ac:dyDescent="0.25">
      <c r="A1513" t="s">
        <v>3700</v>
      </c>
      <c r="C1513" s="75"/>
      <c r="D1513" t="s">
        <v>3711</v>
      </c>
      <c r="E1513" s="47" t="s">
        <v>4113</v>
      </c>
      <c r="G1513" s="45"/>
      <c r="H1513" s="45"/>
      <c r="J1513">
        <f t="shared" si="135"/>
        <v>2023</v>
      </c>
      <c r="BM1513">
        <v>2023</v>
      </c>
    </row>
    <row r="1514" spans="1:65" ht="15" customHeight="1" x14ac:dyDescent="0.25">
      <c r="A1514" t="s">
        <v>3700</v>
      </c>
      <c r="C1514" s="75"/>
      <c r="D1514" t="s">
        <v>3712</v>
      </c>
      <c r="E1514" s="47" t="s">
        <v>4114</v>
      </c>
      <c r="G1514" s="45"/>
      <c r="H1514" s="45"/>
      <c r="J1514">
        <f t="shared" si="135"/>
        <v>2023</v>
      </c>
      <c r="BM1514">
        <v>2023</v>
      </c>
    </row>
    <row r="1515" spans="1:65" ht="15" customHeight="1" x14ac:dyDescent="0.25">
      <c r="A1515" t="s">
        <v>3700</v>
      </c>
      <c r="C1515" s="75"/>
      <c r="D1515" t="s">
        <v>3713</v>
      </c>
      <c r="E1515" s="47" t="s">
        <v>4115</v>
      </c>
      <c r="G1515" s="45"/>
      <c r="H1515" s="45"/>
      <c r="J1515">
        <f t="shared" si="135"/>
        <v>2023</v>
      </c>
      <c r="BM1515">
        <v>2023</v>
      </c>
    </row>
    <row r="1516" spans="1:65" ht="15" customHeight="1" x14ac:dyDescent="0.25">
      <c r="A1516" t="s">
        <v>3700</v>
      </c>
      <c r="C1516" s="75"/>
      <c r="D1516" t="s">
        <v>3714</v>
      </c>
      <c r="E1516" s="47" t="s">
        <v>4116</v>
      </c>
      <c r="G1516" s="45"/>
      <c r="H1516" s="45"/>
      <c r="J1516">
        <f t="shared" si="135"/>
        <v>2023</v>
      </c>
      <c r="BM1516">
        <v>2023</v>
      </c>
    </row>
    <row r="1517" spans="1:65" ht="15" customHeight="1" x14ac:dyDescent="0.25">
      <c r="A1517" t="s">
        <v>3700</v>
      </c>
      <c r="C1517" s="75"/>
      <c r="D1517" t="s">
        <v>3715</v>
      </c>
      <c r="E1517" s="47" t="s">
        <v>4117</v>
      </c>
      <c r="G1517" s="45"/>
      <c r="H1517" s="45"/>
      <c r="J1517">
        <f t="shared" si="135"/>
        <v>2023</v>
      </c>
      <c r="BM1517">
        <v>2023</v>
      </c>
    </row>
    <row r="1518" spans="1:65" ht="15" customHeight="1" x14ac:dyDescent="0.25">
      <c r="A1518" t="s">
        <v>3700</v>
      </c>
      <c r="C1518" s="75"/>
      <c r="D1518" t="s">
        <v>3716</v>
      </c>
      <c r="E1518" s="47" t="s">
        <v>4118</v>
      </c>
      <c r="G1518" s="45"/>
      <c r="H1518" s="45"/>
      <c r="J1518">
        <f t="shared" si="135"/>
        <v>2023</v>
      </c>
      <c r="BM1518">
        <v>2023</v>
      </c>
    </row>
    <row r="1519" spans="1:65" ht="15" customHeight="1" x14ac:dyDescent="0.25">
      <c r="A1519" t="s">
        <v>3700</v>
      </c>
      <c r="C1519" s="75"/>
      <c r="D1519" t="s">
        <v>3717</v>
      </c>
      <c r="E1519" s="47" t="s">
        <v>4119</v>
      </c>
      <c r="G1519" s="45"/>
      <c r="H1519" s="45"/>
      <c r="J1519">
        <f t="shared" si="135"/>
        <v>2023</v>
      </c>
      <c r="BM1519">
        <v>2023</v>
      </c>
    </row>
    <row r="1520" spans="1:65" ht="15" customHeight="1" x14ac:dyDescent="0.25">
      <c r="A1520" t="s">
        <v>3700</v>
      </c>
      <c r="C1520" s="75"/>
      <c r="D1520" t="s">
        <v>3718</v>
      </c>
      <c r="E1520" s="47" t="s">
        <v>4120</v>
      </c>
      <c r="G1520" s="45"/>
      <c r="H1520" s="45"/>
      <c r="J1520">
        <f t="shared" si="135"/>
        <v>2023</v>
      </c>
      <c r="BM1520">
        <v>2023</v>
      </c>
    </row>
    <row r="1521" spans="1:65" ht="15" customHeight="1" x14ac:dyDescent="0.25">
      <c r="A1521" t="s">
        <v>3700</v>
      </c>
      <c r="C1521" s="76"/>
      <c r="D1521" t="s">
        <v>3719</v>
      </c>
      <c r="E1521" s="47" t="s">
        <v>4121</v>
      </c>
      <c r="G1521" s="45"/>
      <c r="H1521" s="45"/>
      <c r="J1521">
        <f t="shared" si="135"/>
        <v>2023</v>
      </c>
      <c r="BM1521">
        <v>2023</v>
      </c>
    </row>
    <row r="1522" spans="1:65" ht="15" customHeight="1" x14ac:dyDescent="0.25">
      <c r="C1522" s="63"/>
      <c r="E1522" s="47"/>
      <c r="G1522" s="45"/>
      <c r="H1522" s="45"/>
    </row>
    <row r="1523" spans="1:65" ht="15" customHeight="1" x14ac:dyDescent="0.25">
      <c r="A1523" t="s">
        <v>3720</v>
      </c>
      <c r="B1523" s="1" t="str">
        <f>A1523&amp;J1523</f>
        <v>LPR_A_SGHOPHOLD2023</v>
      </c>
      <c r="C1523" s="74"/>
      <c r="D1523" t="s">
        <v>3721</v>
      </c>
      <c r="E1523" s="47" t="s">
        <v>4122</v>
      </c>
      <c r="G1523" s="45"/>
      <c r="H1523" s="45"/>
      <c r="J1523">
        <f t="shared" ref="J1523:J1544" si="136">MAX(L1523:BT1523)</f>
        <v>2023</v>
      </c>
      <c r="BM1523">
        <v>2023</v>
      </c>
    </row>
    <row r="1524" spans="1:65" ht="15" customHeight="1" x14ac:dyDescent="0.25">
      <c r="A1524" t="s">
        <v>3720</v>
      </c>
      <c r="C1524" s="75"/>
      <c r="D1524" t="s">
        <v>3722</v>
      </c>
      <c r="E1524" s="47" t="s">
        <v>4123</v>
      </c>
      <c r="G1524" s="45"/>
      <c r="H1524" s="45"/>
      <c r="J1524">
        <f t="shared" si="136"/>
        <v>2023</v>
      </c>
      <c r="BM1524">
        <v>2023</v>
      </c>
    </row>
    <row r="1525" spans="1:65" ht="15" customHeight="1" x14ac:dyDescent="0.25">
      <c r="A1525" t="s">
        <v>3720</v>
      </c>
      <c r="C1525" s="75"/>
      <c r="D1525" t="s">
        <v>3542</v>
      </c>
      <c r="E1525" s="47" t="s">
        <v>4124</v>
      </c>
      <c r="G1525" s="45"/>
      <c r="H1525" s="45"/>
      <c r="J1525">
        <f t="shared" si="136"/>
        <v>2023</v>
      </c>
      <c r="BM1525">
        <v>2023</v>
      </c>
    </row>
    <row r="1526" spans="1:65" ht="15" customHeight="1" x14ac:dyDescent="0.25">
      <c r="A1526" t="s">
        <v>3720</v>
      </c>
      <c r="C1526" s="75"/>
      <c r="D1526" t="s">
        <v>3723</v>
      </c>
      <c r="E1526" s="47" t="s">
        <v>4125</v>
      </c>
      <c r="F1526" s="7"/>
      <c r="G1526" s="45"/>
      <c r="H1526" s="45"/>
      <c r="J1526">
        <f t="shared" si="136"/>
        <v>2023</v>
      </c>
      <c r="BM1526">
        <v>2023</v>
      </c>
    </row>
    <row r="1527" spans="1:65" ht="15" customHeight="1" x14ac:dyDescent="0.25">
      <c r="A1527" t="s">
        <v>3720</v>
      </c>
      <c r="C1527" s="75"/>
      <c r="D1527" t="s">
        <v>3550</v>
      </c>
      <c r="E1527" s="47" t="s">
        <v>4126</v>
      </c>
      <c r="F1527" s="7"/>
      <c r="G1527" s="45"/>
      <c r="H1527" s="45"/>
      <c r="J1527">
        <f t="shared" si="136"/>
        <v>2023</v>
      </c>
      <c r="BM1527">
        <v>2023</v>
      </c>
    </row>
    <row r="1528" spans="1:65" ht="15" customHeight="1" x14ac:dyDescent="0.25">
      <c r="A1528" t="s">
        <v>3720</v>
      </c>
      <c r="C1528" s="75"/>
      <c r="D1528" t="s">
        <v>763</v>
      </c>
      <c r="E1528" s="47"/>
      <c r="G1528" s="45"/>
      <c r="H1528" s="45"/>
      <c r="J1528">
        <f t="shared" si="136"/>
        <v>2023</v>
      </c>
      <c r="BM1528">
        <v>2023</v>
      </c>
    </row>
    <row r="1529" spans="1:65" ht="15" customHeight="1" x14ac:dyDescent="0.25">
      <c r="A1529" t="s">
        <v>3720</v>
      </c>
      <c r="C1529" s="75"/>
      <c r="D1529" t="s">
        <v>765</v>
      </c>
      <c r="E1529" s="47"/>
      <c r="G1529" s="45"/>
      <c r="H1529" s="45"/>
      <c r="J1529">
        <f t="shared" si="136"/>
        <v>2023</v>
      </c>
      <c r="BM1529">
        <v>2023</v>
      </c>
    </row>
    <row r="1530" spans="1:65" ht="15" customHeight="1" x14ac:dyDescent="0.25">
      <c r="A1530" t="s">
        <v>3720</v>
      </c>
      <c r="C1530" s="75"/>
      <c r="D1530" t="s">
        <v>3551</v>
      </c>
      <c r="E1530" s="47" t="s">
        <v>4135</v>
      </c>
      <c r="G1530" s="45"/>
      <c r="H1530" s="45"/>
      <c r="J1530">
        <f t="shared" si="136"/>
        <v>2023</v>
      </c>
      <c r="BM1530">
        <v>2023</v>
      </c>
    </row>
    <row r="1531" spans="1:65" ht="15" customHeight="1" x14ac:dyDescent="0.25">
      <c r="A1531" t="s">
        <v>3720</v>
      </c>
      <c r="C1531" s="75"/>
      <c r="D1531" t="s">
        <v>3724</v>
      </c>
      <c r="E1531" s="47" t="s">
        <v>4136</v>
      </c>
      <c r="G1531" s="45"/>
      <c r="H1531" s="45"/>
      <c r="J1531">
        <f t="shared" si="136"/>
        <v>2023</v>
      </c>
      <c r="BM1531">
        <v>2023</v>
      </c>
    </row>
    <row r="1532" spans="1:65" ht="15" customHeight="1" x14ac:dyDescent="0.25">
      <c r="A1532" t="s">
        <v>3720</v>
      </c>
      <c r="C1532" s="75"/>
      <c r="D1532" t="s">
        <v>3725</v>
      </c>
      <c r="E1532" s="47" t="s">
        <v>4137</v>
      </c>
      <c r="G1532" s="45"/>
      <c r="H1532" s="45"/>
      <c r="J1532">
        <f t="shared" si="136"/>
        <v>2023</v>
      </c>
      <c r="BM1532">
        <v>2023</v>
      </c>
    </row>
    <row r="1533" spans="1:65" ht="15" customHeight="1" x14ac:dyDescent="0.25">
      <c r="A1533" t="s">
        <v>3720</v>
      </c>
      <c r="C1533" s="75"/>
      <c r="D1533" t="s">
        <v>3726</v>
      </c>
      <c r="E1533" s="47" t="s">
        <v>4139</v>
      </c>
      <c r="G1533" s="45"/>
      <c r="H1533" s="45"/>
      <c r="J1533">
        <f t="shared" si="136"/>
        <v>2023</v>
      </c>
      <c r="BM1533">
        <v>2023</v>
      </c>
    </row>
    <row r="1534" spans="1:65" ht="15" customHeight="1" x14ac:dyDescent="0.25">
      <c r="A1534" t="s">
        <v>3720</v>
      </c>
      <c r="C1534" s="75"/>
      <c r="D1534" t="s">
        <v>3554</v>
      </c>
      <c r="E1534" s="47" t="s">
        <v>4138</v>
      </c>
      <c r="G1534" s="45"/>
      <c r="H1534" s="45"/>
      <c r="J1534">
        <f t="shared" si="136"/>
        <v>2023</v>
      </c>
      <c r="BM1534">
        <v>2023</v>
      </c>
    </row>
    <row r="1535" spans="1:65" ht="15" customHeight="1" x14ac:dyDescent="0.25">
      <c r="A1535" t="s">
        <v>3720</v>
      </c>
      <c r="C1535" s="75"/>
      <c r="D1535" t="s">
        <v>3727</v>
      </c>
      <c r="E1535" s="47" t="s">
        <v>4134</v>
      </c>
      <c r="G1535" s="45"/>
      <c r="H1535" s="45"/>
      <c r="J1535">
        <f t="shared" si="136"/>
        <v>2023</v>
      </c>
      <c r="BM1535">
        <v>2023</v>
      </c>
    </row>
    <row r="1536" spans="1:65" ht="15" customHeight="1" x14ac:dyDescent="0.25">
      <c r="A1536" t="s">
        <v>3720</v>
      </c>
      <c r="C1536" s="75"/>
      <c r="D1536" t="s">
        <v>3728</v>
      </c>
      <c r="E1536" s="47" t="s">
        <v>4133</v>
      </c>
      <c r="G1536" s="45"/>
      <c r="H1536" s="45"/>
      <c r="J1536">
        <f t="shared" si="136"/>
        <v>2023</v>
      </c>
      <c r="BM1536">
        <v>2023</v>
      </c>
    </row>
    <row r="1537" spans="1:65" ht="15" customHeight="1" x14ac:dyDescent="0.25">
      <c r="A1537" t="s">
        <v>3720</v>
      </c>
      <c r="C1537" s="75"/>
      <c r="D1537" t="s">
        <v>3729</v>
      </c>
      <c r="E1537" s="47" t="s">
        <v>4131</v>
      </c>
      <c r="G1537" s="45"/>
      <c r="H1537" s="45"/>
      <c r="J1537">
        <f t="shared" si="136"/>
        <v>2023</v>
      </c>
      <c r="BM1537">
        <v>2023</v>
      </c>
    </row>
    <row r="1538" spans="1:65" ht="15" customHeight="1" x14ac:dyDescent="0.25">
      <c r="A1538" t="s">
        <v>3720</v>
      </c>
      <c r="C1538" s="75"/>
      <c r="D1538" t="s">
        <v>3730</v>
      </c>
      <c r="E1538" s="47" t="s">
        <v>4132</v>
      </c>
      <c r="G1538" s="45"/>
      <c r="H1538" s="45"/>
      <c r="J1538">
        <f t="shared" si="136"/>
        <v>2023</v>
      </c>
      <c r="BM1538">
        <v>2023</v>
      </c>
    </row>
    <row r="1539" spans="1:65" ht="15" customHeight="1" x14ac:dyDescent="0.25">
      <c r="A1539" t="s">
        <v>3720</v>
      </c>
      <c r="C1539" s="75"/>
      <c r="D1539" t="s">
        <v>3731</v>
      </c>
      <c r="E1539" s="47" t="s">
        <v>4130</v>
      </c>
      <c r="G1539" s="45"/>
      <c r="H1539" s="45"/>
      <c r="J1539">
        <f t="shared" si="136"/>
        <v>2023</v>
      </c>
      <c r="BM1539">
        <v>2023</v>
      </c>
    </row>
    <row r="1540" spans="1:65" ht="15" customHeight="1" x14ac:dyDescent="0.25">
      <c r="A1540" t="s">
        <v>3720</v>
      </c>
      <c r="C1540" s="75"/>
      <c r="D1540" t="s">
        <v>3732</v>
      </c>
      <c r="E1540" s="47" t="s">
        <v>4128</v>
      </c>
      <c r="G1540" s="45"/>
      <c r="H1540" s="45"/>
      <c r="J1540">
        <f t="shared" si="136"/>
        <v>2023</v>
      </c>
      <c r="BM1540">
        <v>2023</v>
      </c>
    </row>
    <row r="1541" spans="1:65" ht="15" customHeight="1" x14ac:dyDescent="0.25">
      <c r="A1541" t="s">
        <v>3720</v>
      </c>
      <c r="C1541" s="75"/>
      <c r="D1541" t="s">
        <v>3733</v>
      </c>
      <c r="E1541" s="47" t="s">
        <v>4129</v>
      </c>
      <c r="G1541" s="45"/>
      <c r="H1541" s="45"/>
      <c r="J1541">
        <f t="shared" si="136"/>
        <v>2023</v>
      </c>
      <c r="BM1541">
        <v>2023</v>
      </c>
    </row>
    <row r="1542" spans="1:65" ht="15" customHeight="1" x14ac:dyDescent="0.25">
      <c r="A1542" t="s">
        <v>3720</v>
      </c>
      <c r="C1542" s="75"/>
      <c r="D1542" t="s">
        <v>21</v>
      </c>
      <c r="E1542" s="47"/>
      <c r="G1542" s="45"/>
      <c r="H1542" s="45"/>
      <c r="J1542">
        <f t="shared" si="136"/>
        <v>2023</v>
      </c>
      <c r="BM1542">
        <v>2023</v>
      </c>
    </row>
    <row r="1543" spans="1:65" ht="15" customHeight="1" x14ac:dyDescent="0.25">
      <c r="A1543" t="s">
        <v>3720</v>
      </c>
      <c r="C1543" s="75"/>
      <c r="D1543" t="s">
        <v>3734</v>
      </c>
      <c r="E1543" s="47" t="s">
        <v>4127</v>
      </c>
      <c r="G1543" s="45"/>
      <c r="H1543" s="45"/>
      <c r="J1543">
        <f t="shared" si="136"/>
        <v>2023</v>
      </c>
      <c r="BM1543">
        <v>2023</v>
      </c>
    </row>
    <row r="1544" spans="1:65" ht="15" customHeight="1" x14ac:dyDescent="0.25">
      <c r="A1544" t="s">
        <v>3720</v>
      </c>
      <c r="C1544" s="75"/>
      <c r="D1544" t="s">
        <v>3735</v>
      </c>
      <c r="E1544" s="47" t="s">
        <v>4143</v>
      </c>
      <c r="G1544" s="45"/>
      <c r="H1544" s="45"/>
      <c r="J1544">
        <f t="shared" si="136"/>
        <v>2023</v>
      </c>
      <c r="BM1544">
        <v>2023</v>
      </c>
    </row>
    <row r="1545" spans="1:65" ht="15" customHeight="1" x14ac:dyDescent="0.25">
      <c r="A1545" t="s">
        <v>3720</v>
      </c>
      <c r="C1545" s="75"/>
      <c r="D1545" t="s">
        <v>3736</v>
      </c>
      <c r="E1545" s="47" t="s">
        <v>4141</v>
      </c>
      <c r="G1545" s="45"/>
      <c r="H1545" s="45"/>
      <c r="J1545">
        <f>MAX(L1545:BT1545)</f>
        <v>2023</v>
      </c>
      <c r="BM1545">
        <v>2023</v>
      </c>
    </row>
    <row r="1546" spans="1:65" ht="15" customHeight="1" x14ac:dyDescent="0.25">
      <c r="A1546" t="s">
        <v>3720</v>
      </c>
      <c r="C1546" s="75"/>
      <c r="D1546" t="s">
        <v>3737</v>
      </c>
      <c r="E1546" s="47" t="s">
        <v>4140</v>
      </c>
      <c r="G1546" s="45"/>
      <c r="H1546" s="45"/>
      <c r="J1546">
        <f>MAX(L1546:BT1546)</f>
        <v>2023</v>
      </c>
      <c r="BM1546">
        <v>2023</v>
      </c>
    </row>
    <row r="1547" spans="1:65" ht="15" customHeight="1" x14ac:dyDescent="0.25">
      <c r="A1547" t="s">
        <v>3720</v>
      </c>
      <c r="C1547" s="76"/>
      <c r="D1547" t="s">
        <v>3738</v>
      </c>
      <c r="E1547" s="47" t="s">
        <v>4142</v>
      </c>
      <c r="G1547" s="45"/>
      <c r="H1547" s="45"/>
      <c r="J1547">
        <f>MAX(L1547:BT1547)</f>
        <v>2023</v>
      </c>
      <c r="BM1547">
        <v>2023</v>
      </c>
    </row>
    <row r="1548" spans="1:65" ht="15" customHeight="1" x14ac:dyDescent="0.25">
      <c r="C1548" s="63"/>
      <c r="E1548" s="47"/>
      <c r="G1548" s="45"/>
      <c r="H1548" s="45"/>
    </row>
    <row r="1549" spans="1:65" ht="15" customHeight="1" x14ac:dyDescent="0.25">
      <c r="A1549" t="s">
        <v>3083</v>
      </c>
      <c r="B1549" s="1" t="str">
        <f>A1549&amp;MIN(I1549:I1570)&amp;"(-"&amp;MAX(J1549:J1570)&amp;")"</f>
        <v>LPR_ADM1977(-2019)</v>
      </c>
      <c r="C1549" s="77"/>
      <c r="D1549" t="s">
        <v>1131</v>
      </c>
      <c r="E1549" s="47" t="s">
        <v>1131</v>
      </c>
      <c r="G1549" s="45"/>
      <c r="H1549" s="45"/>
      <c r="I1549">
        <f t="shared" ref="I1549:I1570" si="137">MIN(L1549:BT1549)</f>
        <v>1977</v>
      </c>
      <c r="J1549">
        <f t="shared" ref="J1549:J1555" si="138">MAX(L1549:BT1549)</f>
        <v>2019</v>
      </c>
      <c r="K1549" s="2" t="str">
        <f t="shared" ref="K1549:K1570" si="139">IF(J1549-I1549+1-COUNTA(L1549:BT1549)=0, "-", "Yes")</f>
        <v>-</v>
      </c>
      <c r="S1549">
        <v>1977</v>
      </c>
      <c r="T1549">
        <v>1978</v>
      </c>
      <c r="U1549">
        <v>1979</v>
      </c>
      <c r="V1549">
        <v>1980</v>
      </c>
      <c r="W1549">
        <v>1981</v>
      </c>
      <c r="X1549">
        <v>1982</v>
      </c>
      <c r="Y1549">
        <v>1983</v>
      </c>
      <c r="Z1549">
        <v>1984</v>
      </c>
      <c r="AA1549">
        <v>1985</v>
      </c>
      <c r="AB1549">
        <v>1986</v>
      </c>
      <c r="AC1549">
        <v>1987</v>
      </c>
      <c r="AD1549">
        <v>1988</v>
      </c>
      <c r="AE1549">
        <v>1989</v>
      </c>
      <c r="AF1549">
        <v>1990</v>
      </c>
      <c r="AG1549">
        <v>1991</v>
      </c>
      <c r="AH1549">
        <v>1992</v>
      </c>
      <c r="AI1549">
        <v>1993</v>
      </c>
      <c r="AJ1549">
        <v>1994</v>
      </c>
      <c r="AK1549">
        <v>1995</v>
      </c>
      <c r="AL1549">
        <v>1996</v>
      </c>
      <c r="AM1549">
        <v>1997</v>
      </c>
      <c r="AN1549">
        <v>1998</v>
      </c>
      <c r="AO1549">
        <v>1999</v>
      </c>
      <c r="AP1549">
        <v>2000</v>
      </c>
      <c r="AQ1549">
        <v>2001</v>
      </c>
      <c r="AR1549">
        <v>2002</v>
      </c>
      <c r="AS1549">
        <v>2003</v>
      </c>
      <c r="AT1549">
        <v>2004</v>
      </c>
      <c r="AU1549">
        <v>2005</v>
      </c>
      <c r="AV1549">
        <v>2006</v>
      </c>
      <c r="AW1549">
        <v>2007</v>
      </c>
      <c r="AX1549">
        <v>2008</v>
      </c>
      <c r="AY1549">
        <v>2009</v>
      </c>
      <c r="AZ1549">
        <v>2010</v>
      </c>
      <c r="BA1549">
        <v>2011</v>
      </c>
      <c r="BB1549">
        <v>2012</v>
      </c>
      <c r="BC1549">
        <v>2013</v>
      </c>
      <c r="BD1549">
        <v>2014</v>
      </c>
      <c r="BE1549">
        <v>2015</v>
      </c>
      <c r="BF1549">
        <v>2016</v>
      </c>
      <c r="BG1549">
        <v>2017</v>
      </c>
      <c r="BH1549">
        <v>2018</v>
      </c>
      <c r="BI1549">
        <v>2019</v>
      </c>
    </row>
    <row r="1550" spans="1:65" ht="15" customHeight="1" x14ac:dyDescent="0.25">
      <c r="A1550" t="s">
        <v>3083</v>
      </c>
      <c r="C1550" s="77"/>
      <c r="D1550" t="s">
        <v>1133</v>
      </c>
      <c r="E1550" s="47" t="s">
        <v>1133</v>
      </c>
      <c r="G1550" s="45"/>
      <c r="H1550" s="45"/>
      <c r="I1550">
        <f t="shared" si="137"/>
        <v>1977</v>
      </c>
      <c r="J1550">
        <f t="shared" si="138"/>
        <v>2019</v>
      </c>
      <c r="K1550" s="2" t="str">
        <f t="shared" si="139"/>
        <v>-</v>
      </c>
      <c r="S1550">
        <v>1977</v>
      </c>
      <c r="T1550">
        <v>1978</v>
      </c>
      <c r="U1550">
        <v>1979</v>
      </c>
      <c r="V1550">
        <v>1980</v>
      </c>
      <c r="W1550">
        <v>1981</v>
      </c>
      <c r="X1550">
        <v>1982</v>
      </c>
      <c r="Y1550">
        <v>1983</v>
      </c>
      <c r="Z1550">
        <v>1984</v>
      </c>
      <c r="AA1550">
        <v>1985</v>
      </c>
      <c r="AB1550">
        <v>1986</v>
      </c>
      <c r="AC1550">
        <v>1987</v>
      </c>
      <c r="AD1550">
        <v>1988</v>
      </c>
      <c r="AE1550">
        <v>1989</v>
      </c>
      <c r="AF1550">
        <v>1990</v>
      </c>
      <c r="AG1550">
        <v>1991</v>
      </c>
      <c r="AH1550">
        <v>1992</v>
      </c>
      <c r="AI1550">
        <v>1993</v>
      </c>
      <c r="AJ1550">
        <v>1994</v>
      </c>
      <c r="AK1550">
        <v>1995</v>
      </c>
      <c r="AL1550">
        <v>1996</v>
      </c>
      <c r="AM1550">
        <v>1997</v>
      </c>
      <c r="AN1550">
        <v>1998</v>
      </c>
      <c r="AO1550">
        <v>1999</v>
      </c>
      <c r="AP1550">
        <v>2000</v>
      </c>
      <c r="AQ1550">
        <v>2001</v>
      </c>
      <c r="AR1550">
        <v>2002</v>
      </c>
      <c r="AS1550">
        <v>2003</v>
      </c>
      <c r="AT1550">
        <v>2004</v>
      </c>
      <c r="AU1550">
        <v>2005</v>
      </c>
      <c r="AV1550">
        <v>2006</v>
      </c>
      <c r="AW1550">
        <v>2007</v>
      </c>
      <c r="AX1550">
        <v>2008</v>
      </c>
      <c r="AY1550">
        <v>2009</v>
      </c>
      <c r="AZ1550">
        <v>2010</v>
      </c>
      <c r="BA1550">
        <v>2011</v>
      </c>
      <c r="BB1550">
        <v>2012</v>
      </c>
      <c r="BC1550">
        <v>2013</v>
      </c>
      <c r="BD1550">
        <v>2014</v>
      </c>
      <c r="BE1550">
        <v>2015</v>
      </c>
      <c r="BF1550">
        <v>2016</v>
      </c>
      <c r="BG1550">
        <v>2017</v>
      </c>
      <c r="BH1550">
        <v>2018</v>
      </c>
      <c r="BI1550">
        <v>2019</v>
      </c>
    </row>
    <row r="1551" spans="1:65" ht="15" customHeight="1" x14ac:dyDescent="0.25">
      <c r="A1551" t="s">
        <v>3083</v>
      </c>
      <c r="C1551" s="77"/>
      <c r="D1551" t="s">
        <v>1137</v>
      </c>
      <c r="E1551" s="47" t="s">
        <v>1137</v>
      </c>
      <c r="G1551" s="45"/>
      <c r="H1551" s="45"/>
      <c r="I1551">
        <f t="shared" si="137"/>
        <v>1994</v>
      </c>
      <c r="J1551">
        <f t="shared" si="138"/>
        <v>2019</v>
      </c>
      <c r="K1551" s="2" t="str">
        <f t="shared" si="139"/>
        <v>-</v>
      </c>
      <c r="AJ1551">
        <v>1994</v>
      </c>
      <c r="AK1551">
        <v>1995</v>
      </c>
      <c r="AL1551">
        <v>1996</v>
      </c>
      <c r="AM1551">
        <v>1997</v>
      </c>
      <c r="AN1551">
        <v>1998</v>
      </c>
      <c r="AO1551">
        <v>1999</v>
      </c>
      <c r="AP1551">
        <v>2000</v>
      </c>
      <c r="AQ1551">
        <v>2001</v>
      </c>
      <c r="AR1551">
        <v>2002</v>
      </c>
      <c r="AS1551">
        <v>2003</v>
      </c>
      <c r="AT1551">
        <v>2004</v>
      </c>
      <c r="AU1551">
        <v>2005</v>
      </c>
      <c r="AV1551">
        <v>2006</v>
      </c>
      <c r="AW1551">
        <v>2007</v>
      </c>
      <c r="AX1551">
        <v>2008</v>
      </c>
      <c r="AY1551">
        <v>2009</v>
      </c>
      <c r="AZ1551">
        <v>2010</v>
      </c>
      <c r="BA1551">
        <v>2011</v>
      </c>
      <c r="BB1551">
        <v>2012</v>
      </c>
      <c r="BC1551">
        <v>2013</v>
      </c>
      <c r="BD1551">
        <v>2014</v>
      </c>
      <c r="BE1551">
        <v>2015</v>
      </c>
      <c r="BF1551">
        <v>2016</v>
      </c>
      <c r="BG1551">
        <v>2017</v>
      </c>
      <c r="BH1551">
        <v>2018</v>
      </c>
      <c r="BI1551">
        <v>2019</v>
      </c>
    </row>
    <row r="1552" spans="1:65" ht="15" customHeight="1" x14ac:dyDescent="0.25">
      <c r="A1552" t="s">
        <v>3083</v>
      </c>
      <c r="C1552" s="77"/>
      <c r="D1552" t="s">
        <v>1141</v>
      </c>
      <c r="E1552" s="47" t="s">
        <v>1141</v>
      </c>
      <c r="G1552" s="45"/>
      <c r="H1552" s="45"/>
      <c r="I1552">
        <f t="shared" si="137"/>
        <v>1987</v>
      </c>
      <c r="J1552">
        <f t="shared" si="138"/>
        <v>2019</v>
      </c>
      <c r="K1552" s="2" t="str">
        <f t="shared" si="139"/>
        <v>-</v>
      </c>
      <c r="AC1552">
        <v>1987</v>
      </c>
      <c r="AD1552">
        <v>1988</v>
      </c>
      <c r="AE1552">
        <v>1989</v>
      </c>
      <c r="AF1552">
        <v>1990</v>
      </c>
      <c r="AG1552">
        <v>1991</v>
      </c>
      <c r="AH1552">
        <v>1992</v>
      </c>
      <c r="AI1552">
        <v>1993</v>
      </c>
      <c r="AJ1552">
        <v>1994</v>
      </c>
      <c r="AK1552">
        <v>1995</v>
      </c>
      <c r="AL1552">
        <v>1996</v>
      </c>
      <c r="AM1552">
        <v>1997</v>
      </c>
      <c r="AN1552">
        <v>1998</v>
      </c>
      <c r="AO1552">
        <v>1999</v>
      </c>
      <c r="AP1552">
        <v>2000</v>
      </c>
      <c r="AQ1552">
        <v>2001</v>
      </c>
      <c r="AR1552">
        <v>2002</v>
      </c>
      <c r="AS1552">
        <v>2003</v>
      </c>
      <c r="AT1552">
        <v>2004</v>
      </c>
      <c r="AU1552">
        <v>2005</v>
      </c>
      <c r="AV1552">
        <v>2006</v>
      </c>
      <c r="AW1552">
        <v>2007</v>
      </c>
      <c r="AX1552">
        <v>2008</v>
      </c>
      <c r="AY1552">
        <v>2009</v>
      </c>
      <c r="AZ1552">
        <v>2010</v>
      </c>
      <c r="BA1552">
        <v>2011</v>
      </c>
      <c r="BB1552">
        <v>2012</v>
      </c>
      <c r="BC1552">
        <v>2013</v>
      </c>
      <c r="BD1552">
        <v>2014</v>
      </c>
      <c r="BE1552">
        <v>2015</v>
      </c>
      <c r="BF1552">
        <v>2016</v>
      </c>
      <c r="BG1552">
        <v>2017</v>
      </c>
      <c r="BH1552">
        <v>2018</v>
      </c>
      <c r="BI1552">
        <v>2019</v>
      </c>
    </row>
    <row r="1553" spans="1:61" ht="15" customHeight="1" x14ac:dyDescent="0.25">
      <c r="A1553" t="s">
        <v>3083</v>
      </c>
      <c r="C1553" s="77"/>
      <c r="D1553" t="s">
        <v>1145</v>
      </c>
      <c r="E1553" s="47" t="s">
        <v>1145</v>
      </c>
      <c r="G1553" s="45"/>
      <c r="H1553" s="45"/>
      <c r="I1553">
        <f t="shared" si="137"/>
        <v>1977</v>
      </c>
      <c r="J1553">
        <f t="shared" si="138"/>
        <v>2019</v>
      </c>
      <c r="K1553" s="2" t="str">
        <f t="shared" si="139"/>
        <v>-</v>
      </c>
      <c r="S1553">
        <v>1977</v>
      </c>
      <c r="T1553">
        <v>1978</v>
      </c>
      <c r="U1553">
        <v>1979</v>
      </c>
      <c r="V1553">
        <v>1980</v>
      </c>
      <c r="W1553">
        <v>1981</v>
      </c>
      <c r="X1553">
        <v>1982</v>
      </c>
      <c r="Y1553">
        <v>1983</v>
      </c>
      <c r="Z1553">
        <v>1984</v>
      </c>
      <c r="AA1553">
        <v>1985</v>
      </c>
      <c r="AB1553">
        <v>1986</v>
      </c>
      <c r="AC1553">
        <v>1987</v>
      </c>
      <c r="AD1553">
        <v>1988</v>
      </c>
      <c r="AE1553">
        <v>1989</v>
      </c>
      <c r="AF1553">
        <v>1990</v>
      </c>
      <c r="AG1553">
        <v>1991</v>
      </c>
      <c r="AH1553">
        <v>1992</v>
      </c>
      <c r="AI1553">
        <v>1993</v>
      </c>
      <c r="AJ1553">
        <v>1994</v>
      </c>
      <c r="AK1553">
        <v>1995</v>
      </c>
      <c r="AL1553">
        <v>1996</v>
      </c>
      <c r="AM1553">
        <v>1997</v>
      </c>
      <c r="AN1553">
        <v>1998</v>
      </c>
      <c r="AO1553">
        <v>1999</v>
      </c>
      <c r="AP1553">
        <v>2000</v>
      </c>
      <c r="AQ1553">
        <v>2001</v>
      </c>
      <c r="AR1553">
        <v>2002</v>
      </c>
      <c r="AS1553">
        <v>2003</v>
      </c>
      <c r="AT1553">
        <v>2004</v>
      </c>
      <c r="AU1553">
        <v>2005</v>
      </c>
      <c r="AV1553">
        <v>2006</v>
      </c>
      <c r="AW1553">
        <v>2007</v>
      </c>
      <c r="AX1553">
        <v>2008</v>
      </c>
      <c r="AY1553">
        <v>2009</v>
      </c>
      <c r="AZ1553">
        <v>2010</v>
      </c>
      <c r="BA1553">
        <v>2011</v>
      </c>
      <c r="BB1553">
        <v>2012</v>
      </c>
      <c r="BC1553">
        <v>2013</v>
      </c>
      <c r="BD1553">
        <v>2014</v>
      </c>
      <c r="BE1553">
        <v>2015</v>
      </c>
      <c r="BF1553">
        <v>2016</v>
      </c>
      <c r="BG1553">
        <v>2017</v>
      </c>
      <c r="BH1553">
        <v>2018</v>
      </c>
      <c r="BI1553">
        <v>2019</v>
      </c>
    </row>
    <row r="1554" spans="1:61" ht="15" customHeight="1" x14ac:dyDescent="0.25">
      <c r="A1554" t="s">
        <v>3083</v>
      </c>
      <c r="C1554" s="77"/>
      <c r="D1554" t="s">
        <v>1147</v>
      </c>
      <c r="E1554" s="47" t="s">
        <v>1147</v>
      </c>
      <c r="G1554" s="45"/>
      <c r="H1554" s="45"/>
      <c r="I1554">
        <f t="shared" si="137"/>
        <v>1977</v>
      </c>
      <c r="J1554">
        <f t="shared" si="138"/>
        <v>2019</v>
      </c>
      <c r="K1554" s="2" t="str">
        <f t="shared" si="139"/>
        <v>-</v>
      </c>
      <c r="S1554">
        <v>1977</v>
      </c>
      <c r="T1554">
        <v>1978</v>
      </c>
      <c r="U1554">
        <v>1979</v>
      </c>
      <c r="V1554">
        <v>1980</v>
      </c>
      <c r="W1554">
        <v>1981</v>
      </c>
      <c r="X1554">
        <v>1982</v>
      </c>
      <c r="Y1554">
        <v>1983</v>
      </c>
      <c r="Z1554">
        <v>1984</v>
      </c>
      <c r="AA1554">
        <v>1985</v>
      </c>
      <c r="AB1554">
        <v>1986</v>
      </c>
      <c r="AC1554">
        <v>1987</v>
      </c>
      <c r="AD1554">
        <v>1988</v>
      </c>
      <c r="AE1554">
        <v>1989</v>
      </c>
      <c r="AF1554">
        <v>1990</v>
      </c>
      <c r="AG1554">
        <v>1991</v>
      </c>
      <c r="AH1554">
        <v>1992</v>
      </c>
      <c r="AI1554">
        <v>1993</v>
      </c>
      <c r="AJ1554">
        <v>1994</v>
      </c>
      <c r="AK1554">
        <v>1995</v>
      </c>
      <c r="AL1554">
        <v>1996</v>
      </c>
      <c r="AM1554">
        <v>1997</v>
      </c>
      <c r="AN1554">
        <v>1998</v>
      </c>
      <c r="AO1554">
        <v>1999</v>
      </c>
      <c r="AP1554">
        <v>2000</v>
      </c>
      <c r="AQ1554">
        <v>2001</v>
      </c>
      <c r="AR1554">
        <v>2002</v>
      </c>
      <c r="AS1554">
        <v>2003</v>
      </c>
      <c r="AT1554">
        <v>2004</v>
      </c>
      <c r="AU1554">
        <v>2005</v>
      </c>
      <c r="AV1554">
        <v>2006</v>
      </c>
      <c r="AW1554">
        <v>2007</v>
      </c>
      <c r="AX1554">
        <v>2008</v>
      </c>
      <c r="AY1554">
        <v>2009</v>
      </c>
      <c r="AZ1554">
        <v>2010</v>
      </c>
      <c r="BA1554">
        <v>2011</v>
      </c>
      <c r="BB1554">
        <v>2012</v>
      </c>
      <c r="BC1554">
        <v>2013</v>
      </c>
      <c r="BD1554">
        <v>2014</v>
      </c>
      <c r="BE1554">
        <v>2015</v>
      </c>
      <c r="BF1554">
        <v>2016</v>
      </c>
      <c r="BG1554">
        <v>2017</v>
      </c>
      <c r="BH1554">
        <v>2018</v>
      </c>
      <c r="BI1554">
        <v>2019</v>
      </c>
    </row>
    <row r="1555" spans="1:61" ht="15" customHeight="1" x14ac:dyDescent="0.25">
      <c r="A1555" t="s">
        <v>3083</v>
      </c>
      <c r="C1555" s="77"/>
      <c r="D1555" t="s">
        <v>1129</v>
      </c>
      <c r="E1555" s="47" t="s">
        <v>1129</v>
      </c>
      <c r="G1555" s="45"/>
      <c r="H1555" s="45"/>
      <c r="I1555">
        <f t="shared" si="137"/>
        <v>1987</v>
      </c>
      <c r="J1555">
        <f t="shared" si="138"/>
        <v>2019</v>
      </c>
      <c r="K1555" s="2" t="str">
        <f t="shared" si="139"/>
        <v>-</v>
      </c>
      <c r="AC1555">
        <v>1987</v>
      </c>
      <c r="AD1555">
        <v>1988</v>
      </c>
      <c r="AE1555">
        <v>1989</v>
      </c>
      <c r="AF1555">
        <v>1990</v>
      </c>
      <c r="AG1555">
        <v>1991</v>
      </c>
      <c r="AH1555">
        <v>1992</v>
      </c>
      <c r="AI1555">
        <v>1993</v>
      </c>
      <c r="AJ1555">
        <v>1994</v>
      </c>
      <c r="AK1555">
        <v>1995</v>
      </c>
      <c r="AL1555">
        <v>1996</v>
      </c>
      <c r="AM1555">
        <v>1997</v>
      </c>
      <c r="AN1555">
        <v>1998</v>
      </c>
      <c r="AO1555">
        <v>1999</v>
      </c>
      <c r="AP1555">
        <v>2000</v>
      </c>
      <c r="AQ1555">
        <v>2001</v>
      </c>
      <c r="AR1555">
        <v>2002</v>
      </c>
      <c r="AS1555">
        <v>2003</v>
      </c>
      <c r="AT1555">
        <v>2004</v>
      </c>
      <c r="AU1555">
        <v>2005</v>
      </c>
      <c r="AV1555">
        <v>2006</v>
      </c>
      <c r="AW1555">
        <v>2007</v>
      </c>
      <c r="AX1555">
        <v>2008</v>
      </c>
      <c r="AY1555">
        <v>2009</v>
      </c>
      <c r="AZ1555">
        <v>2010</v>
      </c>
      <c r="BA1555">
        <v>2011</v>
      </c>
      <c r="BB1555">
        <v>2012</v>
      </c>
      <c r="BC1555">
        <v>2013</v>
      </c>
      <c r="BD1555">
        <v>2014</v>
      </c>
      <c r="BE1555">
        <v>2015</v>
      </c>
      <c r="BF1555">
        <v>2016</v>
      </c>
      <c r="BG1555">
        <v>2017</v>
      </c>
      <c r="BH1555">
        <v>2018</v>
      </c>
      <c r="BI1555">
        <v>2019</v>
      </c>
    </row>
    <row r="1556" spans="1:61" ht="15" customHeight="1" x14ac:dyDescent="0.25">
      <c r="A1556" t="s">
        <v>3083</v>
      </c>
      <c r="C1556" s="77"/>
      <c r="D1556" t="s">
        <v>1148</v>
      </c>
      <c r="E1556" s="47" t="s">
        <v>1148</v>
      </c>
      <c r="G1556" s="45"/>
      <c r="H1556" s="45"/>
      <c r="I1556">
        <f t="shared" si="137"/>
        <v>2005</v>
      </c>
      <c r="J1556">
        <f t="shared" ref="J1556:J1609" si="140">MAX(L1556:BT1556)</f>
        <v>2019</v>
      </c>
      <c r="K1556" s="2" t="str">
        <f t="shared" si="139"/>
        <v>-</v>
      </c>
      <c r="AU1556">
        <v>2005</v>
      </c>
      <c r="AV1556">
        <v>2006</v>
      </c>
      <c r="AW1556">
        <v>2007</v>
      </c>
      <c r="AX1556">
        <v>2008</v>
      </c>
      <c r="AY1556">
        <v>2009</v>
      </c>
      <c r="AZ1556">
        <v>2010</v>
      </c>
      <c r="BA1556">
        <v>2011</v>
      </c>
      <c r="BB1556">
        <v>2012</v>
      </c>
      <c r="BC1556">
        <v>2013</v>
      </c>
      <c r="BD1556">
        <v>2014</v>
      </c>
      <c r="BE1556">
        <v>2015</v>
      </c>
      <c r="BF1556">
        <v>2016</v>
      </c>
      <c r="BG1556">
        <v>2017</v>
      </c>
      <c r="BH1556">
        <v>2018</v>
      </c>
      <c r="BI1556">
        <v>2019</v>
      </c>
    </row>
    <row r="1557" spans="1:61" ht="15" customHeight="1" x14ac:dyDescent="0.25">
      <c r="A1557" t="s">
        <v>3083</v>
      </c>
      <c r="C1557" s="77"/>
      <c r="D1557" t="s">
        <v>602</v>
      </c>
      <c r="E1557" s="47" t="s">
        <v>602</v>
      </c>
      <c r="G1557" s="45"/>
      <c r="H1557" s="45"/>
      <c r="I1557">
        <f t="shared" si="137"/>
        <v>1977</v>
      </c>
      <c r="J1557">
        <f t="shared" si="140"/>
        <v>2019</v>
      </c>
      <c r="K1557" s="2" t="str">
        <f t="shared" si="139"/>
        <v>-</v>
      </c>
      <c r="S1557">
        <v>1977</v>
      </c>
      <c r="T1557">
        <v>1978</v>
      </c>
      <c r="U1557">
        <v>1979</v>
      </c>
      <c r="V1557">
        <v>1980</v>
      </c>
      <c r="W1557">
        <v>1981</v>
      </c>
      <c r="X1557">
        <v>1982</v>
      </c>
      <c r="Y1557">
        <v>1983</v>
      </c>
      <c r="Z1557">
        <v>1984</v>
      </c>
      <c r="AA1557">
        <v>1985</v>
      </c>
      <c r="AB1557">
        <v>1986</v>
      </c>
      <c r="AC1557">
        <v>1987</v>
      </c>
      <c r="AD1557">
        <v>1988</v>
      </c>
      <c r="AE1557">
        <v>1989</v>
      </c>
      <c r="AF1557">
        <v>1990</v>
      </c>
      <c r="AG1557">
        <v>1991</v>
      </c>
      <c r="AH1557">
        <v>1992</v>
      </c>
      <c r="AI1557">
        <v>1993</v>
      </c>
      <c r="AJ1557">
        <v>1994</v>
      </c>
      <c r="AK1557">
        <v>1995</v>
      </c>
      <c r="AL1557">
        <v>1996</v>
      </c>
      <c r="AM1557">
        <v>1997</v>
      </c>
      <c r="AN1557">
        <v>1998</v>
      </c>
      <c r="AO1557">
        <v>1999</v>
      </c>
      <c r="AP1557">
        <v>2000</v>
      </c>
      <c r="AQ1557">
        <v>2001</v>
      </c>
      <c r="AR1557">
        <v>2002</v>
      </c>
      <c r="AS1557">
        <v>2003</v>
      </c>
      <c r="AT1557">
        <v>2004</v>
      </c>
      <c r="AU1557">
        <v>2005</v>
      </c>
      <c r="AV1557">
        <v>2006</v>
      </c>
      <c r="AW1557">
        <v>2007</v>
      </c>
      <c r="AX1557">
        <v>2008</v>
      </c>
      <c r="AY1557">
        <v>2009</v>
      </c>
      <c r="AZ1557">
        <v>2010</v>
      </c>
      <c r="BA1557">
        <v>2011</v>
      </c>
      <c r="BB1557">
        <v>2012</v>
      </c>
      <c r="BC1557">
        <v>2013</v>
      </c>
      <c r="BD1557">
        <v>2014</v>
      </c>
      <c r="BE1557">
        <v>2015</v>
      </c>
      <c r="BF1557">
        <v>2016</v>
      </c>
      <c r="BG1557">
        <v>2017</v>
      </c>
      <c r="BH1557">
        <v>2018</v>
      </c>
      <c r="BI1557">
        <v>2019</v>
      </c>
    </row>
    <row r="1558" spans="1:61" ht="15" customHeight="1" x14ac:dyDescent="0.25">
      <c r="A1558" t="s">
        <v>3083</v>
      </c>
      <c r="C1558" s="77"/>
      <c r="D1558" t="s">
        <v>997</v>
      </c>
      <c r="E1558" s="47" t="s">
        <v>997</v>
      </c>
      <c r="G1558" s="45"/>
      <c r="H1558" s="45"/>
      <c r="I1558">
        <f t="shared" si="137"/>
        <v>1977</v>
      </c>
      <c r="J1558">
        <f t="shared" si="140"/>
        <v>2019</v>
      </c>
      <c r="K1558" s="2" t="str">
        <f t="shared" si="139"/>
        <v>-</v>
      </c>
      <c r="S1558">
        <v>1977</v>
      </c>
      <c r="T1558">
        <v>1978</v>
      </c>
      <c r="U1558">
        <v>1979</v>
      </c>
      <c r="V1558">
        <v>1980</v>
      </c>
      <c r="W1558">
        <v>1981</v>
      </c>
      <c r="X1558">
        <v>1982</v>
      </c>
      <c r="Y1558">
        <v>1983</v>
      </c>
      <c r="Z1558">
        <v>1984</v>
      </c>
      <c r="AA1558">
        <v>1985</v>
      </c>
      <c r="AB1558">
        <v>1986</v>
      </c>
      <c r="AC1558">
        <v>1987</v>
      </c>
      <c r="AD1558">
        <v>1988</v>
      </c>
      <c r="AE1558">
        <v>1989</v>
      </c>
      <c r="AF1558">
        <v>1990</v>
      </c>
      <c r="AG1558">
        <v>1991</v>
      </c>
      <c r="AH1558">
        <v>1992</v>
      </c>
      <c r="AI1558">
        <v>1993</v>
      </c>
      <c r="AJ1558">
        <v>1994</v>
      </c>
      <c r="AK1558">
        <v>1995</v>
      </c>
      <c r="AL1558">
        <v>1996</v>
      </c>
      <c r="AM1558">
        <v>1997</v>
      </c>
      <c r="AN1558">
        <v>1998</v>
      </c>
      <c r="AO1558">
        <v>1999</v>
      </c>
      <c r="AP1558">
        <v>2000</v>
      </c>
      <c r="AQ1558">
        <v>2001</v>
      </c>
      <c r="AR1558">
        <v>2002</v>
      </c>
      <c r="AS1558">
        <v>2003</v>
      </c>
      <c r="AT1558">
        <v>2004</v>
      </c>
      <c r="AU1558">
        <v>2005</v>
      </c>
      <c r="AV1558">
        <v>2006</v>
      </c>
      <c r="AW1558">
        <v>2007</v>
      </c>
      <c r="AX1558">
        <v>2008</v>
      </c>
      <c r="AY1558">
        <v>2009</v>
      </c>
      <c r="AZ1558">
        <v>2010</v>
      </c>
      <c r="BA1558">
        <v>2011</v>
      </c>
      <c r="BB1558">
        <v>2012</v>
      </c>
      <c r="BC1558">
        <v>2013</v>
      </c>
      <c r="BD1558">
        <v>2014</v>
      </c>
      <c r="BE1558">
        <v>2015</v>
      </c>
      <c r="BF1558">
        <v>2016</v>
      </c>
      <c r="BG1558">
        <v>2017</v>
      </c>
      <c r="BH1558">
        <v>2018</v>
      </c>
      <c r="BI1558">
        <v>2019</v>
      </c>
    </row>
    <row r="1559" spans="1:61" ht="15" customHeight="1" x14ac:dyDescent="0.25">
      <c r="A1559" t="s">
        <v>3083</v>
      </c>
      <c r="C1559" s="77"/>
      <c r="D1559" t="s">
        <v>1149</v>
      </c>
      <c r="E1559" s="47" t="s">
        <v>1149</v>
      </c>
      <c r="G1559" s="45"/>
      <c r="H1559" s="45"/>
      <c r="I1559">
        <f t="shared" si="137"/>
        <v>1977</v>
      </c>
      <c r="J1559">
        <f t="shared" si="140"/>
        <v>2019</v>
      </c>
      <c r="K1559" s="2" t="str">
        <f t="shared" si="139"/>
        <v>-</v>
      </c>
      <c r="S1559">
        <v>1977</v>
      </c>
      <c r="T1559">
        <v>1978</v>
      </c>
      <c r="U1559">
        <v>1979</v>
      </c>
      <c r="V1559">
        <v>1980</v>
      </c>
      <c r="W1559">
        <v>1981</v>
      </c>
      <c r="X1559">
        <v>1982</v>
      </c>
      <c r="Y1559">
        <v>1983</v>
      </c>
      <c r="Z1559">
        <v>1984</v>
      </c>
      <c r="AA1559">
        <v>1985</v>
      </c>
      <c r="AB1559">
        <v>1986</v>
      </c>
      <c r="AC1559">
        <v>1987</v>
      </c>
      <c r="AD1559">
        <v>1988</v>
      </c>
      <c r="AE1559">
        <v>1989</v>
      </c>
      <c r="AF1559">
        <v>1990</v>
      </c>
      <c r="AG1559">
        <v>1991</v>
      </c>
      <c r="AH1559">
        <v>1992</v>
      </c>
      <c r="AI1559">
        <v>1993</v>
      </c>
      <c r="AJ1559">
        <v>1994</v>
      </c>
      <c r="AK1559">
        <v>1995</v>
      </c>
      <c r="AL1559">
        <v>1996</v>
      </c>
      <c r="AM1559">
        <v>1997</v>
      </c>
      <c r="AN1559">
        <v>1998</v>
      </c>
      <c r="AO1559">
        <v>1999</v>
      </c>
      <c r="AP1559">
        <v>2000</v>
      </c>
      <c r="AQ1559">
        <v>2001</v>
      </c>
      <c r="AR1559">
        <v>2002</v>
      </c>
      <c r="AS1559">
        <v>2003</v>
      </c>
      <c r="AT1559">
        <v>2004</v>
      </c>
      <c r="AU1559">
        <v>2005</v>
      </c>
      <c r="AV1559">
        <v>2006</v>
      </c>
      <c r="AW1559">
        <v>2007</v>
      </c>
      <c r="AX1559">
        <v>2008</v>
      </c>
      <c r="AY1559">
        <v>2009</v>
      </c>
      <c r="AZ1559">
        <v>2010</v>
      </c>
      <c r="BA1559">
        <v>2011</v>
      </c>
      <c r="BB1559">
        <v>2012</v>
      </c>
      <c r="BC1559">
        <v>2013</v>
      </c>
      <c r="BD1559">
        <v>2014</v>
      </c>
      <c r="BE1559">
        <v>2015</v>
      </c>
      <c r="BF1559">
        <v>2016</v>
      </c>
      <c r="BG1559">
        <v>2017</v>
      </c>
      <c r="BH1559">
        <v>2018</v>
      </c>
      <c r="BI1559">
        <v>2019</v>
      </c>
    </row>
    <row r="1560" spans="1:61" ht="15" customHeight="1" x14ac:dyDescent="0.25">
      <c r="A1560" t="s">
        <v>3083</v>
      </c>
      <c r="C1560" s="77"/>
      <c r="D1560" t="s">
        <v>1153</v>
      </c>
      <c r="E1560" s="47" t="s">
        <v>1153</v>
      </c>
      <c r="G1560" s="45"/>
      <c r="H1560" s="45"/>
      <c r="I1560">
        <f t="shared" si="137"/>
        <v>1977</v>
      </c>
      <c r="J1560">
        <f t="shared" si="140"/>
        <v>2019</v>
      </c>
      <c r="K1560" s="2" t="str">
        <f t="shared" si="139"/>
        <v>-</v>
      </c>
      <c r="S1560">
        <v>1977</v>
      </c>
      <c r="T1560">
        <v>1978</v>
      </c>
      <c r="U1560">
        <v>1979</v>
      </c>
      <c r="V1560">
        <v>1980</v>
      </c>
      <c r="W1560">
        <v>1981</v>
      </c>
      <c r="X1560">
        <v>1982</v>
      </c>
      <c r="Y1560">
        <v>1983</v>
      </c>
      <c r="Z1560">
        <v>1984</v>
      </c>
      <c r="AA1560">
        <v>1985</v>
      </c>
      <c r="AB1560">
        <v>1986</v>
      </c>
      <c r="AC1560">
        <v>1987</v>
      </c>
      <c r="AD1560">
        <v>1988</v>
      </c>
      <c r="AE1560">
        <v>1989</v>
      </c>
      <c r="AF1560">
        <v>1990</v>
      </c>
      <c r="AG1560">
        <v>1991</v>
      </c>
      <c r="AH1560">
        <v>1992</v>
      </c>
      <c r="AI1560">
        <v>1993</v>
      </c>
      <c r="AJ1560">
        <v>1994</v>
      </c>
      <c r="AK1560">
        <v>1995</v>
      </c>
      <c r="AL1560">
        <v>1996</v>
      </c>
      <c r="AM1560">
        <v>1997</v>
      </c>
      <c r="AN1560">
        <v>1998</v>
      </c>
      <c r="AO1560">
        <v>1999</v>
      </c>
      <c r="AP1560">
        <v>2000</v>
      </c>
      <c r="AQ1560">
        <v>2001</v>
      </c>
      <c r="AR1560">
        <v>2002</v>
      </c>
      <c r="AS1560">
        <v>2003</v>
      </c>
      <c r="AT1560">
        <v>2004</v>
      </c>
      <c r="AU1560">
        <v>2005</v>
      </c>
      <c r="AV1560">
        <v>2006</v>
      </c>
      <c r="AW1560">
        <v>2007</v>
      </c>
      <c r="AX1560">
        <v>2008</v>
      </c>
      <c r="AY1560">
        <v>2009</v>
      </c>
      <c r="AZ1560">
        <v>2010</v>
      </c>
      <c r="BA1560">
        <v>2011</v>
      </c>
      <c r="BB1560">
        <v>2012</v>
      </c>
      <c r="BC1560">
        <v>2013</v>
      </c>
      <c r="BD1560">
        <v>2014</v>
      </c>
      <c r="BE1560">
        <v>2015</v>
      </c>
      <c r="BF1560">
        <v>2016</v>
      </c>
      <c r="BG1560">
        <v>2017</v>
      </c>
      <c r="BH1560">
        <v>2018</v>
      </c>
      <c r="BI1560">
        <v>2019</v>
      </c>
    </row>
    <row r="1561" spans="1:61" ht="15" customHeight="1" x14ac:dyDescent="0.25">
      <c r="A1561" t="s">
        <v>3083</v>
      </c>
      <c r="C1561" s="77"/>
      <c r="D1561" t="s">
        <v>1155</v>
      </c>
      <c r="E1561" s="47" t="s">
        <v>1155</v>
      </c>
      <c r="G1561" s="45"/>
      <c r="H1561" s="45"/>
      <c r="I1561">
        <f t="shared" si="137"/>
        <v>1987</v>
      </c>
      <c r="J1561">
        <f t="shared" si="140"/>
        <v>2019</v>
      </c>
      <c r="K1561" s="2" t="str">
        <f t="shared" si="139"/>
        <v>-</v>
      </c>
      <c r="AC1561">
        <v>1987</v>
      </c>
      <c r="AD1561">
        <v>1988</v>
      </c>
      <c r="AE1561">
        <v>1989</v>
      </c>
      <c r="AF1561">
        <v>1990</v>
      </c>
      <c r="AG1561">
        <v>1991</v>
      </c>
      <c r="AH1561">
        <v>1992</v>
      </c>
      <c r="AI1561">
        <v>1993</v>
      </c>
      <c r="AJ1561">
        <v>1994</v>
      </c>
      <c r="AK1561">
        <v>1995</v>
      </c>
      <c r="AL1561">
        <v>1996</v>
      </c>
      <c r="AM1561">
        <v>1997</v>
      </c>
      <c r="AN1561">
        <v>1998</v>
      </c>
      <c r="AO1561">
        <v>1999</v>
      </c>
      <c r="AP1561">
        <v>2000</v>
      </c>
      <c r="AQ1561">
        <v>2001</v>
      </c>
      <c r="AR1561">
        <v>2002</v>
      </c>
      <c r="AS1561">
        <v>2003</v>
      </c>
      <c r="AT1561">
        <v>2004</v>
      </c>
      <c r="AU1561">
        <v>2005</v>
      </c>
      <c r="AV1561">
        <v>2006</v>
      </c>
      <c r="AW1561">
        <v>2007</v>
      </c>
      <c r="AX1561">
        <v>2008</v>
      </c>
      <c r="AY1561">
        <v>2009</v>
      </c>
      <c r="AZ1561">
        <v>2010</v>
      </c>
      <c r="BA1561">
        <v>2011</v>
      </c>
      <c r="BB1561">
        <v>2012</v>
      </c>
      <c r="BC1561">
        <v>2013</v>
      </c>
      <c r="BD1561">
        <v>2014</v>
      </c>
      <c r="BE1561">
        <v>2015</v>
      </c>
      <c r="BF1561">
        <v>2016</v>
      </c>
      <c r="BG1561">
        <v>2017</v>
      </c>
      <c r="BH1561">
        <v>2018</v>
      </c>
      <c r="BI1561">
        <v>2019</v>
      </c>
    </row>
    <row r="1562" spans="1:61" ht="15" customHeight="1" x14ac:dyDescent="0.25">
      <c r="A1562" t="s">
        <v>3083</v>
      </c>
      <c r="C1562" s="77"/>
      <c r="D1562" t="s">
        <v>601</v>
      </c>
      <c r="E1562" s="47" t="s">
        <v>601</v>
      </c>
      <c r="G1562" s="45"/>
      <c r="H1562" s="45"/>
      <c r="I1562">
        <f t="shared" si="137"/>
        <v>1977</v>
      </c>
      <c r="J1562">
        <f t="shared" si="140"/>
        <v>2019</v>
      </c>
      <c r="K1562" s="2" t="str">
        <f t="shared" si="139"/>
        <v>-</v>
      </c>
      <c r="S1562">
        <v>1977</v>
      </c>
      <c r="T1562">
        <v>1978</v>
      </c>
      <c r="U1562">
        <v>1979</v>
      </c>
      <c r="V1562">
        <v>1980</v>
      </c>
      <c r="W1562">
        <v>1981</v>
      </c>
      <c r="X1562">
        <v>1982</v>
      </c>
      <c r="Y1562">
        <v>1983</v>
      </c>
      <c r="Z1562">
        <v>1984</v>
      </c>
      <c r="AA1562">
        <v>1985</v>
      </c>
      <c r="AB1562">
        <v>1986</v>
      </c>
      <c r="AC1562">
        <v>1987</v>
      </c>
      <c r="AD1562">
        <v>1988</v>
      </c>
      <c r="AE1562">
        <v>1989</v>
      </c>
      <c r="AF1562">
        <v>1990</v>
      </c>
      <c r="AG1562">
        <v>1991</v>
      </c>
      <c r="AH1562">
        <v>1992</v>
      </c>
      <c r="AI1562">
        <v>1993</v>
      </c>
      <c r="AJ1562">
        <v>1994</v>
      </c>
      <c r="AK1562">
        <v>1995</v>
      </c>
      <c r="AL1562">
        <v>1996</v>
      </c>
      <c r="AM1562">
        <v>1997</v>
      </c>
      <c r="AN1562">
        <v>1998</v>
      </c>
      <c r="AO1562">
        <v>1999</v>
      </c>
      <c r="AP1562">
        <v>2000</v>
      </c>
      <c r="AQ1562">
        <v>2001</v>
      </c>
      <c r="AR1562">
        <v>2002</v>
      </c>
      <c r="AS1562">
        <v>2003</v>
      </c>
      <c r="AT1562">
        <v>2004</v>
      </c>
      <c r="AU1562">
        <v>2005</v>
      </c>
      <c r="AV1562">
        <v>2006</v>
      </c>
      <c r="AW1562">
        <v>2007</v>
      </c>
      <c r="AX1562">
        <v>2008</v>
      </c>
      <c r="AY1562">
        <v>2009</v>
      </c>
      <c r="AZ1562">
        <v>2010</v>
      </c>
      <c r="BA1562">
        <v>2011</v>
      </c>
      <c r="BB1562">
        <v>2012</v>
      </c>
      <c r="BC1562">
        <v>2013</v>
      </c>
      <c r="BD1562">
        <v>2014</v>
      </c>
      <c r="BE1562">
        <v>2015</v>
      </c>
      <c r="BF1562">
        <v>2016</v>
      </c>
      <c r="BG1562">
        <v>2017</v>
      </c>
      <c r="BH1562">
        <v>2018</v>
      </c>
      <c r="BI1562">
        <v>2019</v>
      </c>
    </row>
    <row r="1563" spans="1:61" ht="15" customHeight="1" x14ac:dyDescent="0.25">
      <c r="A1563" t="s">
        <v>3083</v>
      </c>
      <c r="C1563" s="77"/>
      <c r="D1563" t="s">
        <v>606</v>
      </c>
      <c r="E1563" s="47" t="s">
        <v>606</v>
      </c>
      <c r="G1563" s="45"/>
      <c r="H1563" s="45"/>
      <c r="I1563">
        <f t="shared" si="137"/>
        <v>1977</v>
      </c>
      <c r="J1563">
        <f t="shared" si="140"/>
        <v>2019</v>
      </c>
      <c r="K1563" s="2" t="str">
        <f t="shared" si="139"/>
        <v>-</v>
      </c>
      <c r="S1563">
        <v>1977</v>
      </c>
      <c r="T1563">
        <v>1978</v>
      </c>
      <c r="U1563">
        <v>1979</v>
      </c>
      <c r="V1563">
        <v>1980</v>
      </c>
      <c r="W1563">
        <v>1981</v>
      </c>
      <c r="X1563">
        <v>1982</v>
      </c>
      <c r="Y1563">
        <v>1983</v>
      </c>
      <c r="Z1563">
        <v>1984</v>
      </c>
      <c r="AA1563">
        <v>1985</v>
      </c>
      <c r="AB1563">
        <v>1986</v>
      </c>
      <c r="AC1563">
        <v>1987</v>
      </c>
      <c r="AD1563">
        <v>1988</v>
      </c>
      <c r="AE1563">
        <v>1989</v>
      </c>
      <c r="AF1563">
        <v>1990</v>
      </c>
      <c r="AG1563">
        <v>1991</v>
      </c>
      <c r="AH1563">
        <v>1992</v>
      </c>
      <c r="AI1563">
        <v>1993</v>
      </c>
      <c r="AJ1563">
        <v>1994</v>
      </c>
      <c r="AK1563">
        <v>1995</v>
      </c>
      <c r="AL1563">
        <v>1996</v>
      </c>
      <c r="AM1563">
        <v>1997</v>
      </c>
      <c r="AN1563">
        <v>1998</v>
      </c>
      <c r="AO1563">
        <v>1999</v>
      </c>
      <c r="AP1563">
        <v>2000</v>
      </c>
      <c r="AQ1563">
        <v>2001</v>
      </c>
      <c r="AR1563">
        <v>2002</v>
      </c>
      <c r="AS1563">
        <v>2003</v>
      </c>
      <c r="AT1563">
        <v>2004</v>
      </c>
      <c r="AU1563">
        <v>2005</v>
      </c>
      <c r="AV1563">
        <v>2006</v>
      </c>
      <c r="AW1563">
        <v>2007</v>
      </c>
      <c r="AX1563">
        <v>2008</v>
      </c>
      <c r="AY1563">
        <v>2009</v>
      </c>
      <c r="AZ1563">
        <v>2010</v>
      </c>
      <c r="BA1563">
        <v>2011</v>
      </c>
      <c r="BB1563">
        <v>2012</v>
      </c>
      <c r="BC1563">
        <v>2013</v>
      </c>
      <c r="BD1563">
        <v>2014</v>
      </c>
      <c r="BE1563">
        <v>2015</v>
      </c>
      <c r="BF1563">
        <v>2016</v>
      </c>
      <c r="BG1563">
        <v>2017</v>
      </c>
      <c r="BH1563">
        <v>2018</v>
      </c>
      <c r="BI1563">
        <v>2019</v>
      </c>
    </row>
    <row r="1564" spans="1:61" ht="15" customHeight="1" x14ac:dyDescent="0.25">
      <c r="A1564" t="s">
        <v>3083</v>
      </c>
      <c r="C1564" s="77"/>
      <c r="D1564" t="s">
        <v>21</v>
      </c>
      <c r="E1564" s="45" t="s">
        <v>12</v>
      </c>
      <c r="F1564" s="7" t="s">
        <v>1303</v>
      </c>
      <c r="G1564" s="45"/>
      <c r="H1564" s="45"/>
      <c r="I1564">
        <f t="shared" si="137"/>
        <v>1977</v>
      </c>
      <c r="J1564">
        <f t="shared" si="140"/>
        <v>2019</v>
      </c>
      <c r="K1564" s="2" t="str">
        <f t="shared" si="139"/>
        <v>-</v>
      </c>
      <c r="S1564">
        <v>1977</v>
      </c>
      <c r="T1564">
        <v>1978</v>
      </c>
      <c r="U1564">
        <v>1979</v>
      </c>
      <c r="V1564">
        <v>1980</v>
      </c>
      <c r="W1564">
        <v>1981</v>
      </c>
      <c r="X1564">
        <v>1982</v>
      </c>
      <c r="Y1564">
        <v>1983</v>
      </c>
      <c r="Z1564">
        <v>1984</v>
      </c>
      <c r="AA1564">
        <v>1985</v>
      </c>
      <c r="AB1564">
        <v>1986</v>
      </c>
      <c r="AC1564">
        <v>1987</v>
      </c>
      <c r="AD1564">
        <v>1988</v>
      </c>
      <c r="AE1564">
        <v>1989</v>
      </c>
      <c r="AF1564">
        <v>1990</v>
      </c>
      <c r="AG1564">
        <v>1991</v>
      </c>
      <c r="AH1564">
        <v>1992</v>
      </c>
      <c r="AI1564">
        <v>1993</v>
      </c>
      <c r="AJ1564">
        <v>1994</v>
      </c>
      <c r="AK1564">
        <v>1995</v>
      </c>
      <c r="AL1564">
        <v>1996</v>
      </c>
      <c r="AM1564">
        <v>1997</v>
      </c>
      <c r="AN1564">
        <v>1998</v>
      </c>
      <c r="AO1564">
        <v>1999</v>
      </c>
      <c r="AP1564">
        <v>2000</v>
      </c>
      <c r="AQ1564">
        <v>2001</v>
      </c>
      <c r="AR1564">
        <v>2002</v>
      </c>
      <c r="AS1564">
        <v>2003</v>
      </c>
      <c r="AT1564">
        <v>2004</v>
      </c>
      <c r="AU1564">
        <v>2005</v>
      </c>
      <c r="AV1564">
        <v>2006</v>
      </c>
      <c r="AW1564">
        <v>2007</v>
      </c>
      <c r="AX1564">
        <v>2008</v>
      </c>
      <c r="AY1564">
        <v>2009</v>
      </c>
      <c r="AZ1564">
        <v>2010</v>
      </c>
      <c r="BA1564">
        <v>2011</v>
      </c>
      <c r="BB1564">
        <v>2012</v>
      </c>
      <c r="BC1564">
        <v>2013</v>
      </c>
      <c r="BD1564">
        <v>2014</v>
      </c>
      <c r="BE1564">
        <v>2015</v>
      </c>
      <c r="BF1564">
        <v>2016</v>
      </c>
      <c r="BG1564">
        <v>2017</v>
      </c>
      <c r="BH1564">
        <v>2018</v>
      </c>
      <c r="BI1564">
        <v>2019</v>
      </c>
    </row>
    <row r="1565" spans="1:61" ht="15" customHeight="1" x14ac:dyDescent="0.25">
      <c r="A1565" t="s">
        <v>3083</v>
      </c>
      <c r="C1565" s="77"/>
      <c r="D1565" t="s">
        <v>603</v>
      </c>
      <c r="E1565" s="45" t="s">
        <v>604</v>
      </c>
      <c r="F1565" s="7" t="s">
        <v>1303</v>
      </c>
      <c r="G1565" s="45"/>
      <c r="H1565" s="45"/>
      <c r="I1565">
        <f t="shared" si="137"/>
        <v>1977</v>
      </c>
      <c r="J1565">
        <f t="shared" si="140"/>
        <v>2019</v>
      </c>
      <c r="K1565" s="2" t="str">
        <f t="shared" si="139"/>
        <v>-</v>
      </c>
      <c r="S1565">
        <v>1977</v>
      </c>
      <c r="T1565">
        <v>1978</v>
      </c>
      <c r="U1565">
        <v>1979</v>
      </c>
      <c r="V1565">
        <v>1980</v>
      </c>
      <c r="W1565">
        <v>1981</v>
      </c>
      <c r="X1565">
        <v>1982</v>
      </c>
      <c r="Y1565">
        <v>1983</v>
      </c>
      <c r="Z1565">
        <v>1984</v>
      </c>
      <c r="AA1565">
        <v>1985</v>
      </c>
      <c r="AB1565">
        <v>1986</v>
      </c>
      <c r="AC1565">
        <v>1987</v>
      </c>
      <c r="AD1565">
        <v>1988</v>
      </c>
      <c r="AE1565">
        <v>1989</v>
      </c>
      <c r="AF1565">
        <v>1990</v>
      </c>
      <c r="AG1565">
        <v>1991</v>
      </c>
      <c r="AH1565">
        <v>1992</v>
      </c>
      <c r="AI1565">
        <v>1993</v>
      </c>
      <c r="AJ1565">
        <v>1994</v>
      </c>
      <c r="AK1565">
        <v>1995</v>
      </c>
      <c r="AL1565">
        <v>1996</v>
      </c>
      <c r="AM1565">
        <v>1997</v>
      </c>
      <c r="AN1565">
        <v>1998</v>
      </c>
      <c r="AO1565">
        <v>1999</v>
      </c>
      <c r="AP1565">
        <v>2000</v>
      </c>
      <c r="AQ1565">
        <v>2001</v>
      </c>
      <c r="AR1565">
        <v>2002</v>
      </c>
      <c r="AS1565">
        <v>2003</v>
      </c>
      <c r="AT1565">
        <v>2004</v>
      </c>
      <c r="AU1565">
        <v>2005</v>
      </c>
      <c r="AV1565">
        <v>2006</v>
      </c>
      <c r="AW1565">
        <v>2007</v>
      </c>
      <c r="AX1565">
        <v>2008</v>
      </c>
      <c r="AY1565">
        <v>2009</v>
      </c>
      <c r="AZ1565">
        <v>2010</v>
      </c>
      <c r="BA1565">
        <v>2011</v>
      </c>
      <c r="BB1565">
        <v>2012</v>
      </c>
      <c r="BC1565">
        <v>2013</v>
      </c>
      <c r="BD1565">
        <v>2014</v>
      </c>
      <c r="BE1565">
        <v>2015</v>
      </c>
      <c r="BF1565">
        <v>2016</v>
      </c>
      <c r="BG1565">
        <v>2017</v>
      </c>
      <c r="BH1565">
        <v>2018</v>
      </c>
      <c r="BI1565">
        <v>2019</v>
      </c>
    </row>
    <row r="1566" spans="1:61" ht="15" customHeight="1" x14ac:dyDescent="0.25">
      <c r="A1566" t="s">
        <v>3083</v>
      </c>
      <c r="C1566" s="77"/>
      <c r="D1566" t="s">
        <v>1171</v>
      </c>
      <c r="E1566" s="47" t="s">
        <v>1171</v>
      </c>
      <c r="G1566" s="45"/>
      <c r="H1566" s="45"/>
      <c r="I1566">
        <f t="shared" si="137"/>
        <v>1977</v>
      </c>
      <c r="J1566">
        <f t="shared" si="140"/>
        <v>2019</v>
      </c>
      <c r="K1566" s="2" t="str">
        <f t="shared" si="139"/>
        <v>-</v>
      </c>
      <c r="S1566">
        <v>1977</v>
      </c>
      <c r="T1566">
        <v>1978</v>
      </c>
      <c r="U1566">
        <v>1979</v>
      </c>
      <c r="V1566">
        <v>1980</v>
      </c>
      <c r="W1566">
        <v>1981</v>
      </c>
      <c r="X1566">
        <v>1982</v>
      </c>
      <c r="Y1566">
        <v>1983</v>
      </c>
      <c r="Z1566">
        <v>1984</v>
      </c>
      <c r="AA1566">
        <v>1985</v>
      </c>
      <c r="AB1566">
        <v>1986</v>
      </c>
      <c r="AC1566">
        <v>1987</v>
      </c>
      <c r="AD1566">
        <v>1988</v>
      </c>
      <c r="AE1566">
        <v>1989</v>
      </c>
      <c r="AF1566">
        <v>1990</v>
      </c>
      <c r="AG1566">
        <v>1991</v>
      </c>
      <c r="AH1566">
        <v>1992</v>
      </c>
      <c r="AI1566">
        <v>1993</v>
      </c>
      <c r="AJ1566">
        <v>1994</v>
      </c>
      <c r="AK1566">
        <v>1995</v>
      </c>
      <c r="AL1566">
        <v>1996</v>
      </c>
      <c r="AM1566">
        <v>1997</v>
      </c>
      <c r="AN1566">
        <v>1998</v>
      </c>
      <c r="AO1566">
        <v>1999</v>
      </c>
      <c r="AP1566">
        <v>2000</v>
      </c>
      <c r="AQ1566">
        <v>2001</v>
      </c>
      <c r="AR1566">
        <v>2002</v>
      </c>
      <c r="AS1566">
        <v>2003</v>
      </c>
      <c r="AT1566">
        <v>2004</v>
      </c>
      <c r="AU1566">
        <v>2005</v>
      </c>
      <c r="AV1566">
        <v>2006</v>
      </c>
      <c r="AW1566">
        <v>2007</v>
      </c>
      <c r="AX1566">
        <v>2008</v>
      </c>
      <c r="AY1566">
        <v>2009</v>
      </c>
      <c r="AZ1566">
        <v>2010</v>
      </c>
      <c r="BA1566">
        <v>2011</v>
      </c>
      <c r="BB1566">
        <v>2012</v>
      </c>
      <c r="BC1566">
        <v>2013</v>
      </c>
      <c r="BD1566">
        <v>2014</v>
      </c>
      <c r="BE1566">
        <v>2015</v>
      </c>
      <c r="BF1566">
        <v>2016</v>
      </c>
      <c r="BG1566">
        <v>2017</v>
      </c>
      <c r="BH1566">
        <v>2018</v>
      </c>
      <c r="BI1566">
        <v>2019</v>
      </c>
    </row>
    <row r="1567" spans="1:61" ht="15" customHeight="1" x14ac:dyDescent="0.25">
      <c r="A1567" t="s">
        <v>3083</v>
      </c>
      <c r="C1567" s="77"/>
      <c r="D1567" t="s">
        <v>1173</v>
      </c>
      <c r="E1567" s="47" t="s">
        <v>1173</v>
      </c>
      <c r="G1567" s="45"/>
      <c r="H1567" s="45"/>
      <c r="I1567">
        <f t="shared" si="137"/>
        <v>1994</v>
      </c>
      <c r="J1567">
        <f t="shared" si="140"/>
        <v>2019</v>
      </c>
      <c r="K1567" s="2" t="str">
        <f t="shared" si="139"/>
        <v>-</v>
      </c>
      <c r="AJ1567">
        <v>1994</v>
      </c>
      <c r="AK1567">
        <v>1995</v>
      </c>
      <c r="AL1567">
        <v>1996</v>
      </c>
      <c r="AM1567">
        <v>1997</v>
      </c>
      <c r="AN1567">
        <v>1998</v>
      </c>
      <c r="AO1567">
        <v>1999</v>
      </c>
      <c r="AP1567">
        <v>2000</v>
      </c>
      <c r="AQ1567">
        <v>2001</v>
      </c>
      <c r="AR1567">
        <v>2002</v>
      </c>
      <c r="AS1567">
        <v>2003</v>
      </c>
      <c r="AT1567">
        <v>2004</v>
      </c>
      <c r="AU1567">
        <v>2005</v>
      </c>
      <c r="AV1567">
        <v>2006</v>
      </c>
      <c r="AW1567">
        <v>2007</v>
      </c>
      <c r="AX1567">
        <v>2008</v>
      </c>
      <c r="AY1567">
        <v>2009</v>
      </c>
      <c r="AZ1567">
        <v>2010</v>
      </c>
      <c r="BA1567">
        <v>2011</v>
      </c>
      <c r="BB1567">
        <v>2012</v>
      </c>
      <c r="BC1567">
        <v>2013</v>
      </c>
      <c r="BD1567">
        <v>2014</v>
      </c>
      <c r="BE1567">
        <v>2015</v>
      </c>
      <c r="BF1567">
        <v>2016</v>
      </c>
      <c r="BG1567">
        <v>2017</v>
      </c>
      <c r="BH1567">
        <v>2018</v>
      </c>
      <c r="BI1567">
        <v>2019</v>
      </c>
    </row>
    <row r="1568" spans="1:61" ht="15" customHeight="1" x14ac:dyDescent="0.25">
      <c r="A1568" t="s">
        <v>3083</v>
      </c>
      <c r="C1568" s="77"/>
      <c r="D1568" t="s">
        <v>1175</v>
      </c>
      <c r="E1568" s="47" t="s">
        <v>1175</v>
      </c>
      <c r="G1568" s="45"/>
      <c r="H1568" s="45"/>
      <c r="I1568">
        <f t="shared" si="137"/>
        <v>1977</v>
      </c>
      <c r="J1568">
        <f t="shared" si="140"/>
        <v>2019</v>
      </c>
      <c r="K1568" s="2" t="str">
        <f t="shared" si="139"/>
        <v>-</v>
      </c>
      <c r="S1568">
        <v>1977</v>
      </c>
      <c r="T1568">
        <v>1978</v>
      </c>
      <c r="U1568">
        <v>1979</v>
      </c>
      <c r="V1568">
        <v>1980</v>
      </c>
      <c r="W1568">
        <v>1981</v>
      </c>
      <c r="X1568">
        <v>1982</v>
      </c>
      <c r="Y1568">
        <v>1983</v>
      </c>
      <c r="Z1568">
        <v>1984</v>
      </c>
      <c r="AA1568">
        <v>1985</v>
      </c>
      <c r="AB1568">
        <v>1986</v>
      </c>
      <c r="AC1568">
        <v>1987</v>
      </c>
      <c r="AD1568">
        <v>1988</v>
      </c>
      <c r="AE1568">
        <v>1989</v>
      </c>
      <c r="AF1568">
        <v>1990</v>
      </c>
      <c r="AG1568">
        <v>1991</v>
      </c>
      <c r="AH1568">
        <v>1992</v>
      </c>
      <c r="AI1568">
        <v>1993</v>
      </c>
      <c r="AJ1568">
        <v>1994</v>
      </c>
      <c r="AK1568">
        <v>1995</v>
      </c>
      <c r="AL1568">
        <v>1996</v>
      </c>
      <c r="AM1568">
        <v>1997</v>
      </c>
      <c r="AN1568">
        <v>1998</v>
      </c>
      <c r="AO1568">
        <v>1999</v>
      </c>
      <c r="AP1568">
        <v>2000</v>
      </c>
      <c r="AQ1568">
        <v>2001</v>
      </c>
      <c r="AR1568">
        <v>2002</v>
      </c>
      <c r="AS1568">
        <v>2003</v>
      </c>
      <c r="AT1568">
        <v>2004</v>
      </c>
      <c r="AU1568">
        <v>2005</v>
      </c>
      <c r="AV1568">
        <v>2006</v>
      </c>
      <c r="AW1568">
        <v>2007</v>
      </c>
      <c r="AX1568">
        <v>2008</v>
      </c>
      <c r="AY1568">
        <v>2009</v>
      </c>
      <c r="AZ1568">
        <v>2010</v>
      </c>
      <c r="BA1568">
        <v>2011</v>
      </c>
      <c r="BB1568">
        <v>2012</v>
      </c>
      <c r="BC1568">
        <v>2013</v>
      </c>
      <c r="BD1568">
        <v>2014</v>
      </c>
      <c r="BE1568">
        <v>2015</v>
      </c>
      <c r="BF1568">
        <v>2016</v>
      </c>
      <c r="BG1568">
        <v>2017</v>
      </c>
      <c r="BH1568">
        <v>2018</v>
      </c>
      <c r="BI1568">
        <v>2019</v>
      </c>
    </row>
    <row r="1569" spans="1:61" ht="15" customHeight="1" x14ac:dyDescent="0.25">
      <c r="A1569" t="s">
        <v>3083</v>
      </c>
      <c r="C1569" s="77"/>
      <c r="D1569" t="s">
        <v>605</v>
      </c>
      <c r="E1569" s="47" t="s">
        <v>605</v>
      </c>
      <c r="G1569" s="45"/>
      <c r="H1569" s="45"/>
      <c r="I1569">
        <f t="shared" si="137"/>
        <v>1994</v>
      </c>
      <c r="J1569">
        <f t="shared" si="140"/>
        <v>2019</v>
      </c>
      <c r="K1569" s="2" t="str">
        <f t="shared" si="139"/>
        <v>-</v>
      </c>
      <c r="AJ1569">
        <v>1994</v>
      </c>
      <c r="AK1569">
        <v>1995</v>
      </c>
      <c r="AL1569">
        <v>1996</v>
      </c>
      <c r="AM1569">
        <v>1997</v>
      </c>
      <c r="AN1569">
        <v>1998</v>
      </c>
      <c r="AO1569">
        <v>1999</v>
      </c>
      <c r="AP1569">
        <v>2000</v>
      </c>
      <c r="AQ1569">
        <v>2001</v>
      </c>
      <c r="AR1569">
        <v>2002</v>
      </c>
      <c r="AS1569">
        <v>2003</v>
      </c>
      <c r="AT1569">
        <v>2004</v>
      </c>
      <c r="AU1569">
        <v>2005</v>
      </c>
      <c r="AV1569">
        <v>2006</v>
      </c>
      <c r="AW1569">
        <v>2007</v>
      </c>
      <c r="AX1569">
        <v>2008</v>
      </c>
      <c r="AY1569">
        <v>2009</v>
      </c>
      <c r="AZ1569">
        <v>2010</v>
      </c>
      <c r="BA1569">
        <v>2011</v>
      </c>
      <c r="BB1569">
        <v>2012</v>
      </c>
      <c r="BC1569">
        <v>2013</v>
      </c>
      <c r="BD1569">
        <v>2014</v>
      </c>
      <c r="BE1569">
        <v>2015</v>
      </c>
      <c r="BF1569">
        <v>2016</v>
      </c>
      <c r="BG1569">
        <v>2017</v>
      </c>
      <c r="BH1569">
        <v>2018</v>
      </c>
      <c r="BI1569">
        <v>2019</v>
      </c>
    </row>
    <row r="1570" spans="1:61" ht="15" customHeight="1" x14ac:dyDescent="0.25">
      <c r="A1570" t="s">
        <v>3083</v>
      </c>
      <c r="C1570" s="77"/>
      <c r="D1570" t="s">
        <v>1177</v>
      </c>
      <c r="E1570" s="47" t="s">
        <v>1177</v>
      </c>
      <c r="G1570" s="45"/>
      <c r="H1570" s="45"/>
      <c r="I1570">
        <f t="shared" si="137"/>
        <v>1994</v>
      </c>
      <c r="J1570">
        <f t="shared" si="140"/>
        <v>2019</v>
      </c>
      <c r="K1570" s="2" t="str">
        <f t="shared" si="139"/>
        <v>-</v>
      </c>
      <c r="AJ1570">
        <v>1994</v>
      </c>
      <c r="AK1570">
        <v>1995</v>
      </c>
      <c r="AL1570">
        <v>1996</v>
      </c>
      <c r="AM1570">
        <v>1997</v>
      </c>
      <c r="AN1570">
        <v>1998</v>
      </c>
      <c r="AO1570">
        <v>1999</v>
      </c>
      <c r="AP1570">
        <v>2000</v>
      </c>
      <c r="AQ1570">
        <v>2001</v>
      </c>
      <c r="AR1570">
        <v>2002</v>
      </c>
      <c r="AS1570">
        <v>2003</v>
      </c>
      <c r="AT1570">
        <v>2004</v>
      </c>
      <c r="AU1570">
        <v>2005</v>
      </c>
      <c r="AV1570">
        <v>2006</v>
      </c>
      <c r="AW1570">
        <v>2007</v>
      </c>
      <c r="AX1570">
        <v>2008</v>
      </c>
      <c r="AY1570">
        <v>2009</v>
      </c>
      <c r="AZ1570">
        <v>2010</v>
      </c>
      <c r="BA1570">
        <v>2011</v>
      </c>
      <c r="BB1570">
        <v>2012</v>
      </c>
      <c r="BC1570">
        <v>2013</v>
      </c>
      <c r="BD1570">
        <v>2014</v>
      </c>
      <c r="BE1570">
        <v>2015</v>
      </c>
      <c r="BF1570">
        <v>2016</v>
      </c>
      <c r="BG1570">
        <v>2017</v>
      </c>
      <c r="BH1570">
        <v>2018</v>
      </c>
      <c r="BI1570">
        <v>2019</v>
      </c>
    </row>
    <row r="1571" spans="1:61" ht="15" customHeight="1" x14ac:dyDescent="0.25">
      <c r="C1571" s="63"/>
      <c r="E1571" s="45"/>
      <c r="G1571" s="45"/>
      <c r="H1571" s="45"/>
    </row>
    <row r="1572" spans="1:61" ht="15" customHeight="1" x14ac:dyDescent="0.25">
      <c r="A1572" t="s">
        <v>3084</v>
      </c>
      <c r="B1572" s="1" t="str">
        <f>A1572&amp;MIN(I1572:I1573)&amp;"(-"&amp;MAX(J1572:J1573)&amp;")"</f>
        <v>LPR_BES1994(-2019)</v>
      </c>
      <c r="C1572" s="77"/>
      <c r="D1572" t="s">
        <v>1126</v>
      </c>
      <c r="E1572" s="45" t="s">
        <v>1127</v>
      </c>
      <c r="G1572" s="45"/>
      <c r="H1572" s="45"/>
      <c r="I1572">
        <f>MIN(L1572:BT1572)</f>
        <v>1994</v>
      </c>
      <c r="J1572">
        <f t="shared" si="140"/>
        <v>2019</v>
      </c>
      <c r="K1572" s="2" t="str">
        <f>IF(J1572-I1572+1-COUNTA(L1572:BT1572)=0, "-", "Yes")</f>
        <v>-</v>
      </c>
      <c r="AJ1572">
        <v>1994</v>
      </c>
      <c r="AK1572">
        <v>1995</v>
      </c>
      <c r="AL1572">
        <v>1996</v>
      </c>
      <c r="AM1572">
        <v>1997</v>
      </c>
      <c r="AN1572">
        <v>1998</v>
      </c>
      <c r="AO1572">
        <v>1999</v>
      </c>
      <c r="AP1572">
        <v>2000</v>
      </c>
      <c r="AQ1572">
        <v>2001</v>
      </c>
      <c r="AR1572">
        <v>2002</v>
      </c>
      <c r="AS1572">
        <v>2003</v>
      </c>
      <c r="AT1572">
        <v>2004</v>
      </c>
      <c r="AU1572">
        <v>2005</v>
      </c>
      <c r="AV1572">
        <v>2006</v>
      </c>
      <c r="AW1572">
        <v>2007</v>
      </c>
      <c r="AX1572">
        <v>2008</v>
      </c>
      <c r="AY1572">
        <v>2009</v>
      </c>
      <c r="AZ1572">
        <v>2010</v>
      </c>
      <c r="BA1572">
        <v>2011</v>
      </c>
      <c r="BB1572">
        <v>2012</v>
      </c>
      <c r="BC1572">
        <v>2013</v>
      </c>
      <c r="BD1572">
        <v>2014</v>
      </c>
      <c r="BE1572">
        <v>2015</v>
      </c>
      <c r="BF1572">
        <v>2016</v>
      </c>
      <c r="BG1572">
        <v>2017</v>
      </c>
      <c r="BH1572">
        <v>2018</v>
      </c>
      <c r="BI1572">
        <v>2019</v>
      </c>
    </row>
    <row r="1573" spans="1:61" ht="15" customHeight="1" x14ac:dyDescent="0.25">
      <c r="A1573" t="s">
        <v>3084</v>
      </c>
      <c r="C1573" s="77"/>
      <c r="D1573" t="s">
        <v>603</v>
      </c>
      <c r="E1573" s="45" t="s">
        <v>604</v>
      </c>
      <c r="F1573" s="7" t="s">
        <v>1303</v>
      </c>
      <c r="G1573" s="45"/>
      <c r="H1573" s="45"/>
      <c r="I1573">
        <f>MIN(L1573:BT1573)</f>
        <v>1994</v>
      </c>
      <c r="J1573">
        <f t="shared" si="140"/>
        <v>2019</v>
      </c>
      <c r="K1573" s="2" t="str">
        <f>IF(J1573-I1573+1-COUNTA(L1573:BT1573)=0, "-", "Yes")</f>
        <v>-</v>
      </c>
      <c r="AJ1573">
        <v>1994</v>
      </c>
      <c r="AK1573">
        <v>1995</v>
      </c>
      <c r="AL1573">
        <v>1996</v>
      </c>
      <c r="AM1573">
        <v>1997</v>
      </c>
      <c r="AN1573">
        <v>1998</v>
      </c>
      <c r="AO1573">
        <v>1999</v>
      </c>
      <c r="AP1573">
        <v>2000</v>
      </c>
      <c r="AQ1573">
        <v>2001</v>
      </c>
      <c r="AR1573">
        <v>2002</v>
      </c>
      <c r="AS1573">
        <v>2003</v>
      </c>
      <c r="AT1573">
        <v>2004</v>
      </c>
      <c r="AU1573">
        <v>2005</v>
      </c>
      <c r="AV1573">
        <v>2006</v>
      </c>
      <c r="AW1573">
        <v>2007</v>
      </c>
      <c r="AX1573">
        <v>2008</v>
      </c>
      <c r="AY1573">
        <v>2009</v>
      </c>
      <c r="AZ1573">
        <v>2010</v>
      </c>
      <c r="BA1573">
        <v>2011</v>
      </c>
      <c r="BB1573">
        <v>2012</v>
      </c>
      <c r="BC1573">
        <v>2013</v>
      </c>
      <c r="BD1573">
        <v>2014</v>
      </c>
      <c r="BE1573">
        <v>2015</v>
      </c>
      <c r="BF1573">
        <v>2016</v>
      </c>
      <c r="BG1573">
        <v>2017</v>
      </c>
      <c r="BH1573">
        <v>2018</v>
      </c>
      <c r="BI1573">
        <v>2019</v>
      </c>
    </row>
    <row r="1574" spans="1:61" ht="15" customHeight="1" x14ac:dyDescent="0.25">
      <c r="C1574" s="63"/>
      <c r="E1574" s="45"/>
      <c r="G1574" s="45"/>
      <c r="H1574" s="45"/>
    </row>
    <row r="1575" spans="1:61" ht="15" customHeight="1" x14ac:dyDescent="0.25">
      <c r="A1575" t="s">
        <v>3082</v>
      </c>
      <c r="B1575" s="1" t="str">
        <f>A1575&amp;MIN(I1575:I1579)&amp;"(-"&amp;MAX(J1575:J1579)&amp;")"</f>
        <v>LPR_DIAG1977(-2019)</v>
      </c>
      <c r="C1575" s="77"/>
      <c r="D1575" t="s">
        <v>607</v>
      </c>
      <c r="E1575" s="45" t="s">
        <v>608</v>
      </c>
      <c r="G1575" s="45" t="s">
        <v>1986</v>
      </c>
      <c r="H1575" s="45" t="s">
        <v>1987</v>
      </c>
      <c r="I1575">
        <f>MIN(L1575:BT1575)</f>
        <v>1977</v>
      </c>
      <c r="J1575">
        <f t="shared" si="140"/>
        <v>2019</v>
      </c>
      <c r="K1575" s="2" t="str">
        <f>IF(J1575-I1575+1-COUNTA(L1575:BT1575)=0, "-", "Yes")</f>
        <v>-</v>
      </c>
      <c r="S1575">
        <v>1977</v>
      </c>
      <c r="T1575">
        <v>1978</v>
      </c>
      <c r="U1575">
        <v>1979</v>
      </c>
      <c r="V1575">
        <v>1980</v>
      </c>
      <c r="W1575">
        <v>1981</v>
      </c>
      <c r="X1575">
        <v>1982</v>
      </c>
      <c r="Y1575">
        <v>1983</v>
      </c>
      <c r="Z1575">
        <v>1984</v>
      </c>
      <c r="AA1575">
        <v>1985</v>
      </c>
      <c r="AB1575">
        <v>1986</v>
      </c>
      <c r="AC1575">
        <v>1987</v>
      </c>
      <c r="AD1575">
        <v>1988</v>
      </c>
      <c r="AE1575">
        <v>1989</v>
      </c>
      <c r="AF1575">
        <v>1990</v>
      </c>
      <c r="AG1575">
        <v>1991</v>
      </c>
      <c r="AH1575">
        <v>1992</v>
      </c>
      <c r="AI1575">
        <v>1993</v>
      </c>
      <c r="AJ1575">
        <v>1994</v>
      </c>
      <c r="AK1575">
        <v>1995</v>
      </c>
      <c r="AL1575">
        <v>1996</v>
      </c>
      <c r="AM1575">
        <v>1997</v>
      </c>
      <c r="AN1575">
        <v>1998</v>
      </c>
      <c r="AO1575">
        <v>1999</v>
      </c>
      <c r="AP1575">
        <v>2000</v>
      </c>
      <c r="AQ1575">
        <v>2001</v>
      </c>
      <c r="AR1575">
        <v>2002</v>
      </c>
      <c r="AS1575">
        <v>2003</v>
      </c>
      <c r="AT1575">
        <v>2004</v>
      </c>
      <c r="AU1575">
        <v>2005</v>
      </c>
      <c r="AV1575">
        <v>2006</v>
      </c>
      <c r="AW1575">
        <v>2007</v>
      </c>
      <c r="AX1575">
        <v>2008</v>
      </c>
      <c r="AY1575">
        <v>2009</v>
      </c>
      <c r="AZ1575">
        <v>2010</v>
      </c>
      <c r="BA1575">
        <v>2011</v>
      </c>
      <c r="BB1575">
        <v>2012</v>
      </c>
      <c r="BC1575">
        <v>2013</v>
      </c>
      <c r="BD1575">
        <v>2014</v>
      </c>
      <c r="BE1575">
        <v>2015</v>
      </c>
      <c r="BF1575">
        <v>2016</v>
      </c>
      <c r="BG1575">
        <v>2017</v>
      </c>
      <c r="BH1575">
        <v>2018</v>
      </c>
      <c r="BI1575">
        <v>2019</v>
      </c>
    </row>
    <row r="1576" spans="1:61" ht="15" customHeight="1" x14ac:dyDescent="0.25">
      <c r="A1576" t="s">
        <v>3082</v>
      </c>
      <c r="C1576" s="77"/>
      <c r="D1576" t="s">
        <v>610</v>
      </c>
      <c r="E1576" s="45" t="s">
        <v>896</v>
      </c>
      <c r="G1576" s="45" t="s">
        <v>896</v>
      </c>
      <c r="H1576" s="45" t="s">
        <v>1985</v>
      </c>
      <c r="I1576">
        <f>MIN(L1576:BT1576)</f>
        <v>1977</v>
      </c>
      <c r="J1576">
        <f t="shared" si="140"/>
        <v>2019</v>
      </c>
      <c r="K1576" s="2" t="str">
        <f>IF(J1576-I1576+1-COUNTA(L1576:BT1576)=0, "-", "Yes")</f>
        <v>-</v>
      </c>
      <c r="S1576">
        <v>1977</v>
      </c>
      <c r="T1576">
        <v>1978</v>
      </c>
      <c r="U1576">
        <v>1979</v>
      </c>
      <c r="V1576">
        <v>1980</v>
      </c>
      <c r="W1576">
        <v>1981</v>
      </c>
      <c r="X1576">
        <v>1982</v>
      </c>
      <c r="Y1576">
        <v>1983</v>
      </c>
      <c r="Z1576">
        <v>1984</v>
      </c>
      <c r="AA1576">
        <v>1985</v>
      </c>
      <c r="AB1576">
        <v>1986</v>
      </c>
      <c r="AC1576">
        <v>1987</v>
      </c>
      <c r="AD1576">
        <v>1988</v>
      </c>
      <c r="AE1576">
        <v>1989</v>
      </c>
      <c r="AF1576">
        <v>1990</v>
      </c>
      <c r="AG1576">
        <v>1991</v>
      </c>
      <c r="AH1576">
        <v>1992</v>
      </c>
      <c r="AI1576">
        <v>1993</v>
      </c>
      <c r="AJ1576">
        <v>1994</v>
      </c>
      <c r="AK1576">
        <v>1995</v>
      </c>
      <c r="AL1576">
        <v>1996</v>
      </c>
      <c r="AM1576">
        <v>1997</v>
      </c>
      <c r="AN1576">
        <v>1998</v>
      </c>
      <c r="AO1576">
        <v>1999</v>
      </c>
      <c r="AP1576">
        <v>2000</v>
      </c>
      <c r="AQ1576">
        <v>2001</v>
      </c>
      <c r="AR1576">
        <v>2002</v>
      </c>
      <c r="AS1576">
        <v>2003</v>
      </c>
      <c r="AT1576">
        <v>2004</v>
      </c>
      <c r="AU1576">
        <v>2005</v>
      </c>
      <c r="AV1576">
        <v>2006</v>
      </c>
      <c r="AW1576">
        <v>2007</v>
      </c>
      <c r="AX1576">
        <v>2008</v>
      </c>
      <c r="AY1576">
        <v>2009</v>
      </c>
      <c r="AZ1576">
        <v>2010</v>
      </c>
      <c r="BA1576">
        <v>2011</v>
      </c>
      <c r="BB1576">
        <v>2012</v>
      </c>
      <c r="BC1576">
        <v>2013</v>
      </c>
      <c r="BD1576">
        <v>2014</v>
      </c>
      <c r="BE1576">
        <v>2015</v>
      </c>
      <c r="BF1576">
        <v>2016</v>
      </c>
      <c r="BG1576">
        <v>2017</v>
      </c>
      <c r="BH1576">
        <v>2018</v>
      </c>
      <c r="BI1576">
        <v>2019</v>
      </c>
    </row>
    <row r="1577" spans="1:61" ht="15" customHeight="1" x14ac:dyDescent="0.25">
      <c r="A1577" t="s">
        <v>3082</v>
      </c>
      <c r="C1577" s="77"/>
      <c r="D1577" t="s">
        <v>611</v>
      </c>
      <c r="E1577" s="45" t="s">
        <v>897</v>
      </c>
      <c r="G1577" s="45" t="s">
        <v>897</v>
      </c>
      <c r="H1577" s="45" t="s">
        <v>1984</v>
      </c>
      <c r="I1577">
        <f>MIN(L1577:BT1577)</f>
        <v>1995</v>
      </c>
      <c r="J1577">
        <f t="shared" si="140"/>
        <v>2019</v>
      </c>
      <c r="K1577" s="2" t="str">
        <f>IF(J1577-I1577+1-COUNTA(L1577:BT1577)=0, "-", "Yes")</f>
        <v>-</v>
      </c>
      <c r="AK1577">
        <v>1995</v>
      </c>
      <c r="AL1577">
        <v>1996</v>
      </c>
      <c r="AM1577">
        <v>1997</v>
      </c>
      <c r="AN1577">
        <v>1998</v>
      </c>
      <c r="AO1577">
        <v>1999</v>
      </c>
      <c r="AP1577">
        <v>2000</v>
      </c>
      <c r="AQ1577">
        <v>2001</v>
      </c>
      <c r="AR1577">
        <v>2002</v>
      </c>
      <c r="AS1577">
        <v>2003</v>
      </c>
      <c r="AT1577">
        <v>2004</v>
      </c>
      <c r="AU1577">
        <v>2005</v>
      </c>
      <c r="AV1577">
        <v>2006</v>
      </c>
      <c r="AW1577">
        <v>2007</v>
      </c>
      <c r="AX1577">
        <v>2008</v>
      </c>
      <c r="AY1577">
        <v>2009</v>
      </c>
      <c r="AZ1577">
        <v>2010</v>
      </c>
      <c r="BA1577">
        <v>2011</v>
      </c>
      <c r="BB1577">
        <v>2012</v>
      </c>
      <c r="BC1577">
        <v>2013</v>
      </c>
      <c r="BD1577">
        <v>2014</v>
      </c>
      <c r="BE1577">
        <v>2015</v>
      </c>
      <c r="BF1577">
        <v>2016</v>
      </c>
      <c r="BG1577">
        <v>2017</v>
      </c>
      <c r="BH1577">
        <v>2018</v>
      </c>
      <c r="BI1577">
        <v>2019</v>
      </c>
    </row>
    <row r="1578" spans="1:61" ht="15" customHeight="1" x14ac:dyDescent="0.25">
      <c r="A1578" t="s">
        <v>3082</v>
      </c>
      <c r="C1578" s="77"/>
      <c r="D1578" t="s">
        <v>3104</v>
      </c>
      <c r="E1578" s="45" t="s">
        <v>609</v>
      </c>
      <c r="G1578" s="45"/>
      <c r="H1578" s="45"/>
      <c r="I1578">
        <f>MIN(L1578:BT1578)</f>
        <v>1977</v>
      </c>
      <c r="J1578">
        <f t="shared" si="140"/>
        <v>1994</v>
      </c>
      <c r="K1578" s="2" t="str">
        <f>IF(J1578-I1578+1-COUNTA(L1578:BT1578)=0, "-", "Yes")</f>
        <v>-</v>
      </c>
      <c r="S1578">
        <v>1977</v>
      </c>
      <c r="T1578">
        <v>1978</v>
      </c>
      <c r="U1578">
        <v>1979</v>
      </c>
      <c r="V1578">
        <v>1980</v>
      </c>
      <c r="W1578">
        <v>1981</v>
      </c>
      <c r="X1578">
        <v>1982</v>
      </c>
      <c r="Y1578">
        <v>1983</v>
      </c>
      <c r="Z1578">
        <v>1984</v>
      </c>
      <c r="AA1578">
        <v>1985</v>
      </c>
      <c r="AB1578">
        <v>1986</v>
      </c>
      <c r="AC1578">
        <v>1987</v>
      </c>
      <c r="AD1578">
        <v>1988</v>
      </c>
      <c r="AE1578">
        <v>1989</v>
      </c>
      <c r="AF1578">
        <v>1990</v>
      </c>
      <c r="AG1578">
        <v>1991</v>
      </c>
      <c r="AH1578">
        <v>1992</v>
      </c>
      <c r="AI1578">
        <v>1993</v>
      </c>
      <c r="AJ1578">
        <v>1994</v>
      </c>
    </row>
    <row r="1579" spans="1:61" ht="15" customHeight="1" x14ac:dyDescent="0.25">
      <c r="A1579" t="s">
        <v>3082</v>
      </c>
      <c r="C1579" s="77"/>
      <c r="D1579" t="s">
        <v>603</v>
      </c>
      <c r="E1579" s="45" t="s">
        <v>604</v>
      </c>
      <c r="F1579" s="7" t="s">
        <v>1303</v>
      </c>
      <c r="G1579" s="45" t="s">
        <v>1982</v>
      </c>
      <c r="H1579" s="45" t="s">
        <v>1983</v>
      </c>
      <c r="I1579">
        <f>MIN(L1579:BT1579)</f>
        <v>1977</v>
      </c>
      <c r="J1579">
        <f t="shared" si="140"/>
        <v>2019</v>
      </c>
      <c r="K1579" s="2" t="str">
        <f>IF(J1579-I1579+1-COUNTA(L1579:BT1579)=0, "-", "Yes")</f>
        <v>-</v>
      </c>
      <c r="S1579">
        <v>1977</v>
      </c>
      <c r="T1579">
        <v>1978</v>
      </c>
      <c r="U1579">
        <v>1979</v>
      </c>
      <c r="V1579">
        <v>1980</v>
      </c>
      <c r="W1579">
        <v>1981</v>
      </c>
      <c r="X1579">
        <v>1982</v>
      </c>
      <c r="Y1579">
        <v>1983</v>
      </c>
      <c r="Z1579">
        <v>1984</v>
      </c>
      <c r="AA1579">
        <v>1985</v>
      </c>
      <c r="AB1579">
        <v>1986</v>
      </c>
      <c r="AC1579">
        <v>1987</v>
      </c>
      <c r="AD1579">
        <v>1988</v>
      </c>
      <c r="AE1579">
        <v>1989</v>
      </c>
      <c r="AF1579">
        <v>1990</v>
      </c>
      <c r="AG1579">
        <v>1991</v>
      </c>
      <c r="AH1579">
        <v>1992</v>
      </c>
      <c r="AI1579">
        <v>1993</v>
      </c>
      <c r="AJ1579">
        <v>1994</v>
      </c>
      <c r="AK1579">
        <v>1995</v>
      </c>
      <c r="AL1579">
        <v>1996</v>
      </c>
      <c r="AM1579">
        <v>1997</v>
      </c>
      <c r="AN1579">
        <v>1998</v>
      </c>
      <c r="AO1579">
        <v>1999</v>
      </c>
      <c r="AP1579">
        <v>2000</v>
      </c>
      <c r="AQ1579">
        <v>2001</v>
      </c>
      <c r="AR1579">
        <v>2002</v>
      </c>
      <c r="AS1579">
        <v>2003</v>
      </c>
      <c r="AT1579">
        <v>2004</v>
      </c>
      <c r="AU1579">
        <v>2005</v>
      </c>
      <c r="AV1579">
        <v>2006</v>
      </c>
      <c r="AW1579">
        <v>2007</v>
      </c>
      <c r="AX1579">
        <v>2008</v>
      </c>
      <c r="AY1579">
        <v>2009</v>
      </c>
      <c r="AZ1579">
        <v>2010</v>
      </c>
      <c r="BA1579">
        <v>2011</v>
      </c>
      <c r="BB1579">
        <v>2012</v>
      </c>
      <c r="BC1579">
        <v>2013</v>
      </c>
      <c r="BD1579">
        <v>2014</v>
      </c>
      <c r="BE1579">
        <v>2015</v>
      </c>
      <c r="BF1579">
        <v>2016</v>
      </c>
      <c r="BG1579">
        <v>2017</v>
      </c>
      <c r="BH1579">
        <v>2018</v>
      </c>
      <c r="BI1579">
        <v>2019</v>
      </c>
    </row>
    <row r="1580" spans="1:61" ht="15" customHeight="1" x14ac:dyDescent="0.25">
      <c r="C1580" s="63"/>
      <c r="E1580" s="45"/>
      <c r="F1580" s="7"/>
      <c r="G1580" s="45"/>
      <c r="H1580" s="45"/>
    </row>
    <row r="1581" spans="1:61" ht="15" customHeight="1" x14ac:dyDescent="0.25">
      <c r="A1581" t="s">
        <v>1274</v>
      </c>
      <c r="B1581" s="1" t="str">
        <f>A1581&amp;MIN(I1581:I1594)&amp;"(-"&amp;MAX(J1581:J1594)&amp;")"</f>
        <v>LPRDRG_S1996(-2015)</v>
      </c>
      <c r="C1581" s="77"/>
      <c r="D1581" t="s">
        <v>763</v>
      </c>
      <c r="E1581" s="45" t="s">
        <v>764</v>
      </c>
      <c r="G1581" s="45"/>
      <c r="H1581" s="45"/>
      <c r="I1581">
        <f t="shared" ref="I1581:I1587" si="141">MIN(L1581:BT1581)</f>
        <v>2012</v>
      </c>
      <c r="J1581">
        <f t="shared" ref="J1581:J1594" si="142">MAX(L1581:BT1581)</f>
        <v>2015</v>
      </c>
      <c r="K1581" s="2" t="str">
        <f t="shared" ref="K1581:K1594" si="143">IF(J1581-I1581+1-COUNTA(L1581:BT1581)=0, "-", "Yes")</f>
        <v>-</v>
      </c>
      <c r="BB1581">
        <v>2012</v>
      </c>
      <c r="BC1581">
        <v>2013</v>
      </c>
      <c r="BD1581">
        <v>2014</v>
      </c>
      <c r="BE1581">
        <v>2015</v>
      </c>
    </row>
    <row r="1582" spans="1:61" ht="15" customHeight="1" x14ac:dyDescent="0.25">
      <c r="A1582" t="s">
        <v>1274</v>
      </c>
      <c r="C1582" s="77"/>
      <c r="D1582" t="s">
        <v>765</v>
      </c>
      <c r="E1582" s="45" t="s">
        <v>766</v>
      </c>
      <c r="G1582" s="45"/>
      <c r="H1582" s="45"/>
      <c r="I1582">
        <f t="shared" si="141"/>
        <v>2012</v>
      </c>
      <c r="J1582">
        <f t="shared" si="142"/>
        <v>2015</v>
      </c>
      <c r="K1582" s="2" t="str">
        <f t="shared" si="143"/>
        <v>-</v>
      </c>
      <c r="BB1582">
        <v>2012</v>
      </c>
      <c r="BC1582">
        <v>2013</v>
      </c>
      <c r="BD1582">
        <v>2014</v>
      </c>
      <c r="BE1582">
        <v>2015</v>
      </c>
    </row>
    <row r="1583" spans="1:61" ht="15" customHeight="1" x14ac:dyDescent="0.25">
      <c r="A1583" t="s">
        <v>1274</v>
      </c>
      <c r="C1583" s="77"/>
      <c r="D1583" t="s">
        <v>612</v>
      </c>
      <c r="E1583" s="45" t="s">
        <v>612</v>
      </c>
      <c r="G1583" s="45" t="s">
        <v>1988</v>
      </c>
      <c r="H1583" s="45"/>
      <c r="I1583">
        <f t="shared" si="141"/>
        <v>1996</v>
      </c>
      <c r="J1583">
        <f t="shared" si="142"/>
        <v>2015</v>
      </c>
      <c r="K1583" s="2" t="str">
        <f t="shared" si="143"/>
        <v>-</v>
      </c>
      <c r="AL1583">
        <v>1996</v>
      </c>
      <c r="AM1583">
        <v>1997</v>
      </c>
      <c r="AN1583">
        <v>1998</v>
      </c>
      <c r="AO1583">
        <v>1999</v>
      </c>
      <c r="AP1583">
        <v>2000</v>
      </c>
      <c r="AQ1583">
        <v>2001</v>
      </c>
      <c r="AR1583">
        <v>2002</v>
      </c>
      <c r="AS1583">
        <v>2003</v>
      </c>
      <c r="AT1583">
        <v>2004</v>
      </c>
      <c r="AU1583">
        <v>2005</v>
      </c>
      <c r="AV1583">
        <v>2006</v>
      </c>
      <c r="AW1583">
        <v>2007</v>
      </c>
      <c r="AX1583">
        <v>2008</v>
      </c>
      <c r="AY1583">
        <v>2009</v>
      </c>
      <c r="AZ1583">
        <v>2010</v>
      </c>
      <c r="BA1583">
        <v>2011</v>
      </c>
      <c r="BB1583">
        <v>2012</v>
      </c>
      <c r="BC1583">
        <v>2013</v>
      </c>
      <c r="BD1583">
        <v>2014</v>
      </c>
      <c r="BE1583">
        <v>2015</v>
      </c>
    </row>
    <row r="1584" spans="1:61" ht="15" customHeight="1" x14ac:dyDescent="0.25">
      <c r="A1584" t="s">
        <v>1274</v>
      </c>
      <c r="C1584" s="77"/>
      <c r="D1584" t="s">
        <v>616</v>
      </c>
      <c r="E1584" s="45" t="s">
        <v>616</v>
      </c>
      <c r="G1584" s="45" t="s">
        <v>1992</v>
      </c>
      <c r="H1584" s="45"/>
      <c r="I1584">
        <f t="shared" si="141"/>
        <v>1996</v>
      </c>
      <c r="J1584">
        <f t="shared" si="142"/>
        <v>2015</v>
      </c>
      <c r="K1584" s="2" t="str">
        <f t="shared" si="143"/>
        <v>-</v>
      </c>
      <c r="AL1584">
        <v>1996</v>
      </c>
      <c r="AM1584">
        <v>1997</v>
      </c>
      <c r="AN1584">
        <v>1998</v>
      </c>
      <c r="AO1584">
        <v>1999</v>
      </c>
      <c r="AP1584">
        <v>2000</v>
      </c>
      <c r="AQ1584">
        <v>2001</v>
      </c>
      <c r="AR1584">
        <v>2002</v>
      </c>
      <c r="AS1584">
        <v>2003</v>
      </c>
      <c r="AT1584">
        <v>2004</v>
      </c>
      <c r="AU1584">
        <v>2005</v>
      </c>
      <c r="AV1584">
        <v>2006</v>
      </c>
      <c r="AW1584">
        <v>2007</v>
      </c>
      <c r="AX1584">
        <v>2008</v>
      </c>
      <c r="AY1584">
        <v>2009</v>
      </c>
      <c r="AZ1584">
        <v>2010</v>
      </c>
      <c r="BA1584">
        <v>2011</v>
      </c>
      <c r="BB1584">
        <v>2012</v>
      </c>
      <c r="BC1584">
        <v>2013</v>
      </c>
      <c r="BD1584">
        <v>2014</v>
      </c>
      <c r="BE1584">
        <v>2015</v>
      </c>
    </row>
    <row r="1585" spans="1:61" ht="15" customHeight="1" x14ac:dyDescent="0.25">
      <c r="A1585" t="s">
        <v>1274</v>
      </c>
      <c r="C1585" s="77"/>
      <c r="D1585" t="s">
        <v>619</v>
      </c>
      <c r="E1585" s="45" t="s">
        <v>619</v>
      </c>
      <c r="G1585" s="45" t="s">
        <v>1996</v>
      </c>
      <c r="H1585" s="45"/>
      <c r="I1585">
        <f t="shared" si="141"/>
        <v>1996</v>
      </c>
      <c r="J1585">
        <f t="shared" si="142"/>
        <v>2015</v>
      </c>
      <c r="K1585" s="2" t="str">
        <f t="shared" si="143"/>
        <v>-</v>
      </c>
      <c r="AL1585">
        <v>1996</v>
      </c>
      <c r="AM1585">
        <v>1997</v>
      </c>
      <c r="AN1585">
        <v>1998</v>
      </c>
      <c r="AO1585">
        <v>1999</v>
      </c>
      <c r="AP1585">
        <v>2000</v>
      </c>
      <c r="AQ1585">
        <v>2001</v>
      </c>
      <c r="AR1585">
        <v>2002</v>
      </c>
      <c r="AS1585">
        <v>2003</v>
      </c>
      <c r="AT1585">
        <v>2004</v>
      </c>
      <c r="AU1585">
        <v>2005</v>
      </c>
      <c r="AV1585">
        <v>2006</v>
      </c>
      <c r="AW1585">
        <v>2007</v>
      </c>
      <c r="AX1585">
        <v>2008</v>
      </c>
      <c r="AY1585">
        <v>2009</v>
      </c>
      <c r="AZ1585">
        <v>2010</v>
      </c>
      <c r="BA1585">
        <v>2011</v>
      </c>
      <c r="BB1585">
        <v>2012</v>
      </c>
      <c r="BC1585">
        <v>2013</v>
      </c>
      <c r="BD1585">
        <v>2014</v>
      </c>
      <c r="BE1585">
        <v>2015</v>
      </c>
    </row>
    <row r="1586" spans="1:61" ht="15" customHeight="1" x14ac:dyDescent="0.25">
      <c r="A1586" t="s">
        <v>1274</v>
      </c>
      <c r="C1586" s="77"/>
      <c r="D1586" t="s">
        <v>21</v>
      </c>
      <c r="E1586" s="45" t="s">
        <v>12</v>
      </c>
      <c r="F1586" s="7" t="s">
        <v>1303</v>
      </c>
      <c r="G1586" s="45" t="s">
        <v>733</v>
      </c>
      <c r="H1586" s="45" t="s">
        <v>1533</v>
      </c>
      <c r="I1586">
        <f t="shared" si="141"/>
        <v>1996</v>
      </c>
      <c r="J1586">
        <f t="shared" si="142"/>
        <v>2015</v>
      </c>
      <c r="K1586" s="2" t="str">
        <f t="shared" si="143"/>
        <v>-</v>
      </c>
      <c r="AL1586">
        <v>1996</v>
      </c>
      <c r="AM1586">
        <v>1997</v>
      </c>
      <c r="AN1586">
        <v>1998</v>
      </c>
      <c r="AO1586">
        <v>1999</v>
      </c>
      <c r="AP1586">
        <v>2000</v>
      </c>
      <c r="AQ1586">
        <v>2001</v>
      </c>
      <c r="AR1586">
        <v>2002</v>
      </c>
      <c r="AS1586">
        <v>2003</v>
      </c>
      <c r="AT1586">
        <v>2004</v>
      </c>
      <c r="AU1586">
        <v>2005</v>
      </c>
      <c r="AV1586">
        <v>2006</v>
      </c>
      <c r="AW1586">
        <v>2007</v>
      </c>
      <c r="AX1586">
        <v>2008</v>
      </c>
      <c r="AY1586">
        <v>2009</v>
      </c>
      <c r="AZ1586">
        <v>2010</v>
      </c>
      <c r="BA1586">
        <v>2011</v>
      </c>
      <c r="BB1586">
        <v>2012</v>
      </c>
      <c r="BC1586">
        <v>2013</v>
      </c>
      <c r="BD1586">
        <v>2014</v>
      </c>
      <c r="BE1586">
        <v>2015</v>
      </c>
    </row>
    <row r="1587" spans="1:61" ht="15" customHeight="1" x14ac:dyDescent="0.25">
      <c r="A1587" t="s">
        <v>1274</v>
      </c>
      <c r="C1587" s="77"/>
      <c r="D1587" t="s">
        <v>603</v>
      </c>
      <c r="E1587" s="45" t="s">
        <v>604</v>
      </c>
      <c r="F1587" s="7" t="s">
        <v>1303</v>
      </c>
      <c r="G1587" s="45" t="s">
        <v>1982</v>
      </c>
      <c r="H1587" s="45" t="s">
        <v>1983</v>
      </c>
      <c r="I1587">
        <f t="shared" si="141"/>
        <v>1996</v>
      </c>
      <c r="J1587">
        <f t="shared" si="142"/>
        <v>2015</v>
      </c>
      <c r="K1587" s="2" t="str">
        <f t="shared" si="143"/>
        <v>-</v>
      </c>
      <c r="AL1587">
        <v>1996</v>
      </c>
      <c r="AM1587">
        <v>1997</v>
      </c>
      <c r="AN1587">
        <v>1998</v>
      </c>
      <c r="AO1587">
        <v>1999</v>
      </c>
      <c r="AP1587">
        <v>2000</v>
      </c>
      <c r="AQ1587">
        <v>2001</v>
      </c>
      <c r="AR1587">
        <v>2002</v>
      </c>
      <c r="AS1587">
        <v>2003</v>
      </c>
      <c r="AT1587">
        <v>2004</v>
      </c>
      <c r="AU1587">
        <v>2005</v>
      </c>
      <c r="AV1587">
        <v>2006</v>
      </c>
      <c r="AW1587">
        <v>2007</v>
      </c>
      <c r="AX1587">
        <v>2008</v>
      </c>
      <c r="AY1587">
        <v>2009</v>
      </c>
      <c r="AZ1587">
        <v>2010</v>
      </c>
      <c r="BA1587">
        <v>2011</v>
      </c>
      <c r="BB1587">
        <v>2012</v>
      </c>
      <c r="BC1587">
        <v>2013</v>
      </c>
      <c r="BD1587">
        <v>2014</v>
      </c>
      <c r="BE1587">
        <v>2015</v>
      </c>
    </row>
    <row r="1588" spans="1:61" ht="15" customHeight="1" x14ac:dyDescent="0.25">
      <c r="A1588" t="s">
        <v>1274</v>
      </c>
      <c r="C1588" s="77"/>
      <c r="D1588" t="s">
        <v>613</v>
      </c>
      <c r="E1588" s="45" t="s">
        <v>613</v>
      </c>
      <c r="G1588" s="45" t="s">
        <v>1989</v>
      </c>
      <c r="H1588" s="45"/>
      <c r="I1588">
        <f t="shared" ref="I1588:I1594" si="144">MIN(L1588:BT1588)</f>
        <v>1996</v>
      </c>
      <c r="J1588">
        <f t="shared" si="142"/>
        <v>2011</v>
      </c>
      <c r="K1588" s="2" t="str">
        <f t="shared" si="143"/>
        <v>-</v>
      </c>
      <c r="AL1588">
        <v>1996</v>
      </c>
      <c r="AM1588">
        <v>1997</v>
      </c>
      <c r="AN1588">
        <v>1998</v>
      </c>
      <c r="AO1588">
        <v>1999</v>
      </c>
      <c r="AP1588">
        <v>2000</v>
      </c>
      <c r="AQ1588">
        <v>2001</v>
      </c>
      <c r="AR1588">
        <v>2002</v>
      </c>
      <c r="AS1588">
        <v>2003</v>
      </c>
      <c r="AT1588">
        <v>2004</v>
      </c>
      <c r="AU1588">
        <v>2005</v>
      </c>
      <c r="AV1588">
        <v>2006</v>
      </c>
      <c r="AW1588">
        <v>2007</v>
      </c>
      <c r="AX1588">
        <v>2008</v>
      </c>
      <c r="AY1588">
        <v>2009</v>
      </c>
      <c r="AZ1588">
        <v>2010</v>
      </c>
      <c r="BA1588">
        <v>2011</v>
      </c>
    </row>
    <row r="1589" spans="1:61" ht="15" customHeight="1" x14ac:dyDescent="0.25">
      <c r="A1589" t="s">
        <v>1274</v>
      </c>
      <c r="C1589" s="77"/>
      <c r="D1589" t="s">
        <v>1128</v>
      </c>
      <c r="E1589" s="45" t="s">
        <v>1128</v>
      </c>
      <c r="G1589" s="45"/>
      <c r="H1589" s="45"/>
      <c r="I1589">
        <f t="shared" si="144"/>
        <v>2014</v>
      </c>
      <c r="J1589">
        <f t="shared" si="142"/>
        <v>2015</v>
      </c>
      <c r="K1589" s="2" t="str">
        <f t="shared" si="143"/>
        <v>-</v>
      </c>
      <c r="BD1589">
        <v>2014</v>
      </c>
      <c r="BE1589">
        <v>2015</v>
      </c>
    </row>
    <row r="1590" spans="1:61" ht="15" customHeight="1" x14ac:dyDescent="0.25">
      <c r="A1590" t="s">
        <v>1274</v>
      </c>
      <c r="C1590" s="77"/>
      <c r="D1590" t="s">
        <v>614</v>
      </c>
      <c r="E1590" s="45" t="s">
        <v>614</v>
      </c>
      <c r="G1590" s="45" t="s">
        <v>1990</v>
      </c>
      <c r="H1590" s="45"/>
      <c r="I1590">
        <f t="shared" si="144"/>
        <v>1996</v>
      </c>
      <c r="J1590">
        <f t="shared" si="142"/>
        <v>2015</v>
      </c>
      <c r="K1590" s="2" t="str">
        <f t="shared" si="143"/>
        <v>-</v>
      </c>
      <c r="AL1590">
        <v>1996</v>
      </c>
      <c r="AM1590">
        <v>1997</v>
      </c>
      <c r="AN1590">
        <v>1998</v>
      </c>
      <c r="AO1590">
        <v>1999</v>
      </c>
      <c r="AP1590">
        <v>2000</v>
      </c>
      <c r="AQ1590">
        <v>2001</v>
      </c>
      <c r="AR1590">
        <v>2002</v>
      </c>
      <c r="AS1590">
        <v>2003</v>
      </c>
      <c r="AT1590">
        <v>2004</v>
      </c>
      <c r="AU1590">
        <v>2005</v>
      </c>
      <c r="AV1590">
        <v>2006</v>
      </c>
      <c r="AW1590">
        <v>2007</v>
      </c>
      <c r="AX1590">
        <v>2008</v>
      </c>
      <c r="AY1590">
        <v>2009</v>
      </c>
      <c r="AZ1590">
        <v>2010</v>
      </c>
      <c r="BA1590">
        <v>2011</v>
      </c>
      <c r="BB1590">
        <v>2012</v>
      </c>
      <c r="BC1590">
        <v>2013</v>
      </c>
      <c r="BD1590">
        <v>2014</v>
      </c>
      <c r="BE1590">
        <v>2015</v>
      </c>
    </row>
    <row r="1591" spans="1:61" ht="15" customHeight="1" x14ac:dyDescent="0.25">
      <c r="A1591" t="s">
        <v>1274</v>
      </c>
      <c r="C1591" s="77"/>
      <c r="D1591" t="s">
        <v>615</v>
      </c>
      <c r="E1591" s="45" t="s">
        <v>615</v>
      </c>
      <c r="G1591" s="45" t="s">
        <v>1991</v>
      </c>
      <c r="H1591" s="45"/>
      <c r="I1591">
        <f t="shared" si="144"/>
        <v>1996</v>
      </c>
      <c r="J1591">
        <f t="shared" si="142"/>
        <v>2015</v>
      </c>
      <c r="K1591" s="2" t="str">
        <f t="shared" si="143"/>
        <v>-</v>
      </c>
      <c r="AL1591">
        <v>1996</v>
      </c>
      <c r="AM1591">
        <v>1997</v>
      </c>
      <c r="AN1591">
        <v>1998</v>
      </c>
      <c r="AO1591">
        <v>1999</v>
      </c>
      <c r="AP1591">
        <v>2000</v>
      </c>
      <c r="AQ1591">
        <v>2001</v>
      </c>
      <c r="AR1591">
        <v>2002</v>
      </c>
      <c r="AS1591">
        <v>2003</v>
      </c>
      <c r="AT1591">
        <v>2004</v>
      </c>
      <c r="AU1591">
        <v>2005</v>
      </c>
      <c r="AV1591">
        <v>2006</v>
      </c>
      <c r="AW1591">
        <v>2007</v>
      </c>
      <c r="AX1591">
        <v>2008</v>
      </c>
      <c r="AY1591">
        <v>2009</v>
      </c>
      <c r="AZ1591">
        <v>2010</v>
      </c>
      <c r="BA1591">
        <v>2011</v>
      </c>
      <c r="BB1591">
        <v>2012</v>
      </c>
      <c r="BC1591">
        <v>2013</v>
      </c>
      <c r="BD1591">
        <v>2014</v>
      </c>
      <c r="BE1591">
        <v>2015</v>
      </c>
    </row>
    <row r="1592" spans="1:61" ht="15" customHeight="1" x14ac:dyDescent="0.25">
      <c r="A1592" t="s">
        <v>1274</v>
      </c>
      <c r="C1592" s="77"/>
      <c r="D1592" t="s">
        <v>617</v>
      </c>
      <c r="E1592" s="45" t="s">
        <v>617</v>
      </c>
      <c r="G1592" s="45" t="s">
        <v>1993</v>
      </c>
      <c r="H1592" s="45"/>
      <c r="I1592">
        <f t="shared" si="144"/>
        <v>1996</v>
      </c>
      <c r="J1592">
        <f t="shared" si="142"/>
        <v>2015</v>
      </c>
      <c r="K1592" s="2" t="str">
        <f t="shared" si="143"/>
        <v>-</v>
      </c>
      <c r="AL1592">
        <v>1996</v>
      </c>
      <c r="AM1592">
        <v>1997</v>
      </c>
      <c r="AN1592">
        <v>1998</v>
      </c>
      <c r="AO1592">
        <v>1999</v>
      </c>
      <c r="AP1592">
        <v>2000</v>
      </c>
      <c r="AQ1592">
        <v>2001</v>
      </c>
      <c r="AR1592">
        <v>2002</v>
      </c>
      <c r="AS1592">
        <v>2003</v>
      </c>
      <c r="AT1592">
        <v>2004</v>
      </c>
      <c r="AU1592">
        <v>2005</v>
      </c>
      <c r="AV1592">
        <v>2006</v>
      </c>
      <c r="AW1592">
        <v>2007</v>
      </c>
      <c r="AX1592">
        <v>2008</v>
      </c>
      <c r="AY1592">
        <v>2009</v>
      </c>
      <c r="AZ1592">
        <v>2010</v>
      </c>
      <c r="BA1592">
        <v>2011</v>
      </c>
      <c r="BB1592">
        <v>2012</v>
      </c>
      <c r="BC1592">
        <v>2013</v>
      </c>
      <c r="BD1592">
        <v>2014</v>
      </c>
      <c r="BE1592">
        <v>2015</v>
      </c>
    </row>
    <row r="1593" spans="1:61" ht="15" customHeight="1" x14ac:dyDescent="0.25">
      <c r="A1593" t="s">
        <v>1274</v>
      </c>
      <c r="C1593" s="77"/>
      <c r="D1593" t="s">
        <v>618</v>
      </c>
      <c r="E1593" s="45" t="s">
        <v>618</v>
      </c>
      <c r="G1593" s="45" t="s">
        <v>1994</v>
      </c>
      <c r="H1593" s="45"/>
      <c r="I1593">
        <f t="shared" si="144"/>
        <v>1996</v>
      </c>
      <c r="J1593">
        <f t="shared" si="142"/>
        <v>2015</v>
      </c>
      <c r="K1593" s="2" t="str">
        <f t="shared" si="143"/>
        <v>-</v>
      </c>
      <c r="AL1593">
        <v>1996</v>
      </c>
      <c r="AM1593">
        <v>1997</v>
      </c>
      <c r="AN1593">
        <v>1998</v>
      </c>
      <c r="AO1593">
        <v>1999</v>
      </c>
      <c r="AP1593">
        <v>2000</v>
      </c>
      <c r="AQ1593">
        <v>2001</v>
      </c>
      <c r="AR1593">
        <v>2002</v>
      </c>
      <c r="AS1593">
        <v>2003</v>
      </c>
      <c r="AT1593">
        <v>2004</v>
      </c>
      <c r="AU1593">
        <v>2005</v>
      </c>
      <c r="AV1593">
        <v>2006</v>
      </c>
      <c r="AW1593">
        <v>2007</v>
      </c>
      <c r="AX1593">
        <v>2008</v>
      </c>
      <c r="AY1593">
        <v>2009</v>
      </c>
      <c r="AZ1593">
        <v>2010</v>
      </c>
      <c r="BA1593">
        <v>2011</v>
      </c>
      <c r="BB1593">
        <v>2012</v>
      </c>
      <c r="BC1593">
        <v>2013</v>
      </c>
      <c r="BD1593">
        <v>2014</v>
      </c>
      <c r="BE1593">
        <v>2015</v>
      </c>
    </row>
    <row r="1594" spans="1:61" ht="15" customHeight="1" x14ac:dyDescent="0.25">
      <c r="A1594" t="s">
        <v>1274</v>
      </c>
      <c r="C1594" s="77"/>
      <c r="D1594" t="s">
        <v>620</v>
      </c>
      <c r="E1594" s="45" t="s">
        <v>620</v>
      </c>
      <c r="G1594" s="45" t="s">
        <v>1995</v>
      </c>
      <c r="H1594" s="45"/>
      <c r="I1594">
        <f t="shared" si="144"/>
        <v>1996</v>
      </c>
      <c r="J1594">
        <f t="shared" si="142"/>
        <v>2015</v>
      </c>
      <c r="K1594" s="2" t="str">
        <f t="shared" si="143"/>
        <v>-</v>
      </c>
      <c r="AL1594">
        <v>1996</v>
      </c>
      <c r="AM1594">
        <v>1997</v>
      </c>
      <c r="AN1594">
        <v>1998</v>
      </c>
      <c r="AO1594">
        <v>1999</v>
      </c>
      <c r="AP1594">
        <v>2000</v>
      </c>
      <c r="AQ1594">
        <v>2001</v>
      </c>
      <c r="AR1594">
        <v>2002</v>
      </c>
      <c r="AS1594">
        <v>2003</v>
      </c>
      <c r="AT1594">
        <v>2004</v>
      </c>
      <c r="AU1594">
        <v>2005</v>
      </c>
      <c r="AV1594">
        <v>2006</v>
      </c>
      <c r="AW1594">
        <v>2007</v>
      </c>
      <c r="AX1594">
        <v>2008</v>
      </c>
      <c r="AY1594">
        <v>2009</v>
      </c>
      <c r="AZ1594">
        <v>2010</v>
      </c>
      <c r="BA1594">
        <v>2011</v>
      </c>
      <c r="BB1594">
        <v>2012</v>
      </c>
      <c r="BC1594">
        <v>2013</v>
      </c>
      <c r="BD1594">
        <v>2014</v>
      </c>
      <c r="BE1594">
        <v>2015</v>
      </c>
    </row>
    <row r="1595" spans="1:61" ht="15" customHeight="1" x14ac:dyDescent="0.25">
      <c r="C1595" s="63"/>
      <c r="E1595" s="45"/>
      <c r="F1595" s="7"/>
      <c r="G1595" s="45"/>
      <c r="H1595" s="45"/>
    </row>
    <row r="1596" spans="1:61" ht="15" customHeight="1" x14ac:dyDescent="0.25">
      <c r="A1596" t="s">
        <v>3081</v>
      </c>
      <c r="B1596" s="1" t="str">
        <f>A1596&amp;MIN(I1596:I1601)&amp;"(-"&amp;MAX(J1596:J1601)&amp;")"</f>
        <v>LPR_OPR1977(-2019)</v>
      </c>
      <c r="C1596" s="74"/>
      <c r="D1596" t="s">
        <v>3085</v>
      </c>
      <c r="E1596" s="21" t="s">
        <v>3086</v>
      </c>
      <c r="F1596" s="7"/>
      <c r="G1596" s="45"/>
      <c r="H1596" s="45"/>
      <c r="I1596">
        <v>1977</v>
      </c>
      <c r="J1596">
        <v>2019</v>
      </c>
      <c r="K1596" s="2" t="str">
        <f t="shared" ref="K1596:K1601" si="145">IF(J1596-I1596+1-COUNTA(L1596:BT1596)=0, "-", "Yes")</f>
        <v>-</v>
      </c>
      <c r="S1596">
        <v>1977</v>
      </c>
      <c r="T1596">
        <v>1978</v>
      </c>
      <c r="U1596">
        <v>1979</v>
      </c>
      <c r="V1596">
        <v>1980</v>
      </c>
      <c r="W1596">
        <v>1981</v>
      </c>
      <c r="X1596">
        <v>1982</v>
      </c>
      <c r="Y1596">
        <v>1983</v>
      </c>
      <c r="Z1596">
        <v>1984</v>
      </c>
      <c r="AA1596">
        <v>1985</v>
      </c>
      <c r="AB1596">
        <v>1986</v>
      </c>
      <c r="AC1596">
        <v>1987</v>
      </c>
      <c r="AD1596">
        <v>1988</v>
      </c>
      <c r="AE1596">
        <v>1989</v>
      </c>
      <c r="AF1596">
        <v>1990</v>
      </c>
      <c r="AG1596">
        <v>1991</v>
      </c>
      <c r="AH1596">
        <v>1992</v>
      </c>
      <c r="AI1596">
        <v>1993</v>
      </c>
      <c r="AJ1596">
        <v>1994</v>
      </c>
      <c r="AK1596">
        <v>1995</v>
      </c>
      <c r="AL1596">
        <v>1996</v>
      </c>
      <c r="AM1596">
        <v>1997</v>
      </c>
      <c r="AN1596">
        <v>1998</v>
      </c>
      <c r="AO1596">
        <v>1999</v>
      </c>
      <c r="AP1596">
        <v>2000</v>
      </c>
      <c r="AQ1596">
        <v>2001</v>
      </c>
      <c r="AR1596">
        <v>2002</v>
      </c>
      <c r="AS1596">
        <v>2003</v>
      </c>
      <c r="AT1596">
        <v>2004</v>
      </c>
      <c r="AU1596">
        <v>2005</v>
      </c>
      <c r="AV1596">
        <v>2006</v>
      </c>
      <c r="AW1596">
        <v>2007</v>
      </c>
      <c r="AX1596">
        <v>2008</v>
      </c>
      <c r="AY1596">
        <v>2009</v>
      </c>
      <c r="AZ1596">
        <v>2010</v>
      </c>
      <c r="BA1596">
        <v>2011</v>
      </c>
      <c r="BB1596">
        <v>2012</v>
      </c>
      <c r="BC1596">
        <v>2013</v>
      </c>
      <c r="BD1596">
        <v>2014</v>
      </c>
      <c r="BE1596">
        <v>2015</v>
      </c>
      <c r="BF1596">
        <v>2016</v>
      </c>
      <c r="BG1596">
        <v>2017</v>
      </c>
      <c r="BH1596">
        <v>2018</v>
      </c>
      <c r="BI1596">
        <v>2019</v>
      </c>
    </row>
    <row r="1597" spans="1:61" ht="15" customHeight="1" x14ac:dyDescent="0.25">
      <c r="A1597" t="s">
        <v>3081</v>
      </c>
      <c r="C1597" s="75"/>
      <c r="D1597" t="s">
        <v>2353</v>
      </c>
      <c r="E1597" s="21" t="s">
        <v>3087</v>
      </c>
      <c r="F1597" s="7"/>
      <c r="G1597" s="45"/>
      <c r="H1597" s="45"/>
      <c r="I1597">
        <v>1977</v>
      </c>
      <c r="J1597">
        <v>2019</v>
      </c>
      <c r="K1597" s="2" t="str">
        <f t="shared" si="145"/>
        <v>-</v>
      </c>
      <c r="S1597">
        <v>1977</v>
      </c>
      <c r="T1597">
        <v>1978</v>
      </c>
      <c r="U1597">
        <v>1979</v>
      </c>
      <c r="V1597">
        <v>1980</v>
      </c>
      <c r="W1597">
        <v>1981</v>
      </c>
      <c r="X1597">
        <v>1982</v>
      </c>
      <c r="Y1597">
        <v>1983</v>
      </c>
      <c r="Z1597">
        <v>1984</v>
      </c>
      <c r="AA1597">
        <v>1985</v>
      </c>
      <c r="AB1597">
        <v>1986</v>
      </c>
      <c r="AC1597">
        <v>1987</v>
      </c>
      <c r="AD1597">
        <v>1988</v>
      </c>
      <c r="AE1597">
        <v>1989</v>
      </c>
      <c r="AF1597">
        <v>1990</v>
      </c>
      <c r="AG1597">
        <v>1991</v>
      </c>
      <c r="AH1597">
        <v>1992</v>
      </c>
      <c r="AI1597">
        <v>1993</v>
      </c>
      <c r="AJ1597">
        <v>1994</v>
      </c>
      <c r="AK1597">
        <v>1995</v>
      </c>
      <c r="AL1597">
        <v>1996</v>
      </c>
      <c r="AM1597">
        <v>1997</v>
      </c>
      <c r="AN1597">
        <v>1998</v>
      </c>
      <c r="AO1597">
        <v>1999</v>
      </c>
      <c r="AP1597">
        <v>2000</v>
      </c>
      <c r="AQ1597">
        <v>2001</v>
      </c>
      <c r="AR1597">
        <v>2002</v>
      </c>
      <c r="AS1597">
        <v>2003</v>
      </c>
      <c r="AT1597">
        <v>2004</v>
      </c>
      <c r="AU1597">
        <v>2005</v>
      </c>
      <c r="AV1597">
        <v>2006</v>
      </c>
      <c r="AW1597">
        <v>2007</v>
      </c>
      <c r="AX1597">
        <v>2008</v>
      </c>
      <c r="AY1597">
        <v>2009</v>
      </c>
      <c r="AZ1597">
        <v>2010</v>
      </c>
      <c r="BA1597">
        <v>2011</v>
      </c>
      <c r="BB1597">
        <v>2012</v>
      </c>
      <c r="BC1597">
        <v>2013</v>
      </c>
      <c r="BD1597">
        <v>2014</v>
      </c>
      <c r="BE1597">
        <v>2015</v>
      </c>
      <c r="BF1597">
        <v>2016</v>
      </c>
      <c r="BG1597">
        <v>2017</v>
      </c>
      <c r="BH1597">
        <v>2018</v>
      </c>
      <c r="BI1597">
        <v>2019</v>
      </c>
    </row>
    <row r="1598" spans="1:61" ht="15" customHeight="1" x14ac:dyDescent="0.25">
      <c r="A1598" t="s">
        <v>3081</v>
      </c>
      <c r="C1598" s="75"/>
      <c r="D1598" t="s">
        <v>2354</v>
      </c>
      <c r="E1598" s="21" t="s">
        <v>3088</v>
      </c>
      <c r="F1598" s="7"/>
      <c r="G1598" s="45"/>
      <c r="H1598" s="45"/>
      <c r="I1598">
        <v>1977</v>
      </c>
      <c r="J1598">
        <v>2019</v>
      </c>
      <c r="K1598" s="2" t="str">
        <f t="shared" si="145"/>
        <v>-</v>
      </c>
      <c r="S1598">
        <v>1977</v>
      </c>
      <c r="T1598">
        <v>1978</v>
      </c>
      <c r="U1598">
        <v>1979</v>
      </c>
      <c r="V1598">
        <v>1980</v>
      </c>
      <c r="W1598">
        <v>1981</v>
      </c>
      <c r="X1598">
        <v>1982</v>
      </c>
      <c r="Y1598">
        <v>1983</v>
      </c>
      <c r="Z1598">
        <v>1984</v>
      </c>
      <c r="AA1598">
        <v>1985</v>
      </c>
      <c r="AB1598">
        <v>1986</v>
      </c>
      <c r="AC1598">
        <v>1987</v>
      </c>
      <c r="AD1598">
        <v>1988</v>
      </c>
      <c r="AE1598">
        <v>1989</v>
      </c>
      <c r="AF1598">
        <v>1990</v>
      </c>
      <c r="AG1598">
        <v>1991</v>
      </c>
      <c r="AH1598">
        <v>1992</v>
      </c>
      <c r="AI1598">
        <v>1993</v>
      </c>
      <c r="AJ1598">
        <v>1994</v>
      </c>
      <c r="AK1598">
        <v>1995</v>
      </c>
      <c r="AL1598">
        <v>1996</v>
      </c>
      <c r="AM1598">
        <v>1997</v>
      </c>
      <c r="AN1598">
        <v>1998</v>
      </c>
      <c r="AO1598">
        <v>1999</v>
      </c>
      <c r="AP1598">
        <v>2000</v>
      </c>
      <c r="AQ1598">
        <v>2001</v>
      </c>
      <c r="AR1598">
        <v>2002</v>
      </c>
      <c r="AS1598">
        <v>2003</v>
      </c>
      <c r="AT1598">
        <v>2004</v>
      </c>
      <c r="AU1598">
        <v>2005</v>
      </c>
      <c r="AV1598">
        <v>2006</v>
      </c>
      <c r="AW1598">
        <v>2007</v>
      </c>
      <c r="AX1598">
        <v>2008</v>
      </c>
      <c r="AY1598">
        <v>2009</v>
      </c>
      <c r="AZ1598">
        <v>2010</v>
      </c>
      <c r="BA1598">
        <v>2011</v>
      </c>
      <c r="BB1598">
        <v>2012</v>
      </c>
      <c r="BC1598">
        <v>2013</v>
      </c>
      <c r="BD1598">
        <v>2014</v>
      </c>
      <c r="BE1598">
        <v>2015</v>
      </c>
      <c r="BF1598">
        <v>2016</v>
      </c>
      <c r="BG1598">
        <v>2017</v>
      </c>
      <c r="BH1598">
        <v>2018</v>
      </c>
      <c r="BI1598">
        <v>2019</v>
      </c>
    </row>
    <row r="1599" spans="1:61" ht="15" customHeight="1" x14ac:dyDescent="0.25">
      <c r="A1599" t="s">
        <v>3081</v>
      </c>
      <c r="C1599" s="75"/>
      <c r="D1599" t="s">
        <v>2356</v>
      </c>
      <c r="E1599" s="69" t="s">
        <v>3089</v>
      </c>
      <c r="F1599" s="45"/>
      <c r="G1599" s="45"/>
      <c r="H1599" s="45"/>
      <c r="I1599">
        <v>1977</v>
      </c>
      <c r="J1599">
        <v>2019</v>
      </c>
      <c r="K1599" s="2" t="str">
        <f t="shared" si="145"/>
        <v>-</v>
      </c>
      <c r="S1599">
        <v>1977</v>
      </c>
      <c r="T1599">
        <v>1978</v>
      </c>
      <c r="U1599">
        <v>1979</v>
      </c>
      <c r="V1599">
        <v>1980</v>
      </c>
      <c r="W1599">
        <v>1981</v>
      </c>
      <c r="X1599">
        <v>1982</v>
      </c>
      <c r="Y1599">
        <v>1983</v>
      </c>
      <c r="Z1599">
        <v>1984</v>
      </c>
      <c r="AA1599">
        <v>1985</v>
      </c>
      <c r="AB1599">
        <v>1986</v>
      </c>
      <c r="AC1599">
        <v>1987</v>
      </c>
      <c r="AD1599">
        <v>1988</v>
      </c>
      <c r="AE1599">
        <v>1989</v>
      </c>
      <c r="AF1599">
        <v>1990</v>
      </c>
      <c r="AG1599">
        <v>1991</v>
      </c>
      <c r="AH1599">
        <v>1992</v>
      </c>
      <c r="AI1599">
        <v>1993</v>
      </c>
      <c r="AJ1599">
        <v>1994</v>
      </c>
      <c r="AK1599">
        <v>1995</v>
      </c>
      <c r="AL1599">
        <v>1996</v>
      </c>
      <c r="AM1599">
        <v>1997</v>
      </c>
      <c r="AN1599">
        <v>1998</v>
      </c>
      <c r="AO1599">
        <v>1999</v>
      </c>
      <c r="AP1599">
        <v>2000</v>
      </c>
      <c r="AQ1599">
        <v>2001</v>
      </c>
      <c r="AR1599">
        <v>2002</v>
      </c>
      <c r="AS1599">
        <v>2003</v>
      </c>
      <c r="AT1599">
        <v>2004</v>
      </c>
      <c r="AU1599">
        <v>2005</v>
      </c>
      <c r="AV1599">
        <v>2006</v>
      </c>
      <c r="AW1599">
        <v>2007</v>
      </c>
      <c r="AX1599">
        <v>2008</v>
      </c>
      <c r="AY1599">
        <v>2009</v>
      </c>
      <c r="AZ1599">
        <v>2010</v>
      </c>
      <c r="BA1599">
        <v>2011</v>
      </c>
      <c r="BB1599">
        <v>2012</v>
      </c>
      <c r="BC1599">
        <v>2013</v>
      </c>
      <c r="BD1599">
        <v>2014</v>
      </c>
      <c r="BE1599">
        <v>2015</v>
      </c>
      <c r="BF1599">
        <v>2016</v>
      </c>
      <c r="BG1599">
        <v>2017</v>
      </c>
      <c r="BH1599">
        <v>2018</v>
      </c>
      <c r="BI1599">
        <v>2019</v>
      </c>
    </row>
    <row r="1600" spans="1:61" ht="15" customHeight="1" x14ac:dyDescent="0.25">
      <c r="A1600" t="s">
        <v>3081</v>
      </c>
      <c r="C1600" s="75"/>
      <c r="D1600" t="s">
        <v>2686</v>
      </c>
      <c r="E1600" s="69" t="s">
        <v>12</v>
      </c>
      <c r="F1600" s="45"/>
      <c r="G1600" s="45"/>
      <c r="H1600" s="45"/>
      <c r="I1600">
        <v>1977</v>
      </c>
      <c r="J1600">
        <v>2019</v>
      </c>
      <c r="K1600" s="2" t="str">
        <f t="shared" si="145"/>
        <v>-</v>
      </c>
      <c r="S1600">
        <v>1977</v>
      </c>
      <c r="T1600">
        <v>1978</v>
      </c>
      <c r="U1600">
        <v>1979</v>
      </c>
      <c r="V1600">
        <v>1980</v>
      </c>
      <c r="W1600">
        <v>1981</v>
      </c>
      <c r="X1600">
        <v>1982</v>
      </c>
      <c r="Y1600">
        <v>1983</v>
      </c>
      <c r="Z1600">
        <v>1984</v>
      </c>
      <c r="AA1600">
        <v>1985</v>
      </c>
      <c r="AB1600">
        <v>1986</v>
      </c>
      <c r="AC1600">
        <v>1987</v>
      </c>
      <c r="AD1600">
        <v>1988</v>
      </c>
      <c r="AE1600">
        <v>1989</v>
      </c>
      <c r="AF1600">
        <v>1990</v>
      </c>
      <c r="AG1600">
        <v>1991</v>
      </c>
      <c r="AH1600">
        <v>1992</v>
      </c>
      <c r="AI1600">
        <v>1993</v>
      </c>
      <c r="AJ1600">
        <v>1994</v>
      </c>
      <c r="AK1600">
        <v>1995</v>
      </c>
      <c r="AL1600">
        <v>1996</v>
      </c>
      <c r="AM1600">
        <v>1997</v>
      </c>
      <c r="AN1600">
        <v>1998</v>
      </c>
      <c r="AO1600">
        <v>1999</v>
      </c>
      <c r="AP1600">
        <v>2000</v>
      </c>
      <c r="AQ1600">
        <v>2001</v>
      </c>
      <c r="AR1600">
        <v>2002</v>
      </c>
      <c r="AS1600">
        <v>2003</v>
      </c>
      <c r="AT1600">
        <v>2004</v>
      </c>
      <c r="AU1600">
        <v>2005</v>
      </c>
      <c r="AV1600">
        <v>2006</v>
      </c>
      <c r="AW1600">
        <v>2007</v>
      </c>
      <c r="AX1600">
        <v>2008</v>
      </c>
      <c r="AY1600">
        <v>2009</v>
      </c>
      <c r="AZ1600">
        <v>2010</v>
      </c>
      <c r="BA1600">
        <v>2011</v>
      </c>
      <c r="BB1600">
        <v>2012</v>
      </c>
      <c r="BC1600">
        <v>2013</v>
      </c>
      <c r="BD1600">
        <v>2014</v>
      </c>
      <c r="BE1600">
        <v>2015</v>
      </c>
      <c r="BF1600">
        <v>2016</v>
      </c>
      <c r="BG1600">
        <v>2017</v>
      </c>
      <c r="BH1600">
        <v>2018</v>
      </c>
      <c r="BI1600">
        <v>2019</v>
      </c>
    </row>
    <row r="1601" spans="1:61" ht="15" customHeight="1" x14ac:dyDescent="0.25">
      <c r="A1601" t="s">
        <v>3081</v>
      </c>
      <c r="C1601" s="76"/>
      <c r="D1601" t="s">
        <v>603</v>
      </c>
      <c r="E1601" s="45" t="s">
        <v>604</v>
      </c>
      <c r="F1601" s="7" t="s">
        <v>1303</v>
      </c>
      <c r="G1601" s="45"/>
      <c r="H1601" s="45"/>
      <c r="I1601">
        <v>1977</v>
      </c>
      <c r="J1601">
        <v>2019</v>
      </c>
      <c r="K1601" s="2" t="str">
        <f t="shared" si="145"/>
        <v>-</v>
      </c>
      <c r="S1601">
        <v>1977</v>
      </c>
      <c r="T1601">
        <v>1978</v>
      </c>
      <c r="U1601">
        <v>1979</v>
      </c>
      <c r="V1601">
        <v>1980</v>
      </c>
      <c r="W1601">
        <v>1981</v>
      </c>
      <c r="X1601">
        <v>1982</v>
      </c>
      <c r="Y1601">
        <v>1983</v>
      </c>
      <c r="Z1601">
        <v>1984</v>
      </c>
      <c r="AA1601">
        <v>1985</v>
      </c>
      <c r="AB1601">
        <v>1986</v>
      </c>
      <c r="AC1601">
        <v>1987</v>
      </c>
      <c r="AD1601">
        <v>1988</v>
      </c>
      <c r="AE1601">
        <v>1989</v>
      </c>
      <c r="AF1601">
        <v>1990</v>
      </c>
      <c r="AG1601">
        <v>1991</v>
      </c>
      <c r="AH1601">
        <v>1992</v>
      </c>
      <c r="AI1601">
        <v>1993</v>
      </c>
      <c r="AJ1601">
        <v>1994</v>
      </c>
      <c r="AK1601">
        <v>1995</v>
      </c>
      <c r="AL1601">
        <v>1996</v>
      </c>
      <c r="AM1601">
        <v>1997</v>
      </c>
      <c r="AN1601">
        <v>1998</v>
      </c>
      <c r="AO1601">
        <v>1999</v>
      </c>
      <c r="AP1601">
        <v>2000</v>
      </c>
      <c r="AQ1601">
        <v>2001</v>
      </c>
      <c r="AR1601">
        <v>2002</v>
      </c>
      <c r="AS1601">
        <v>2003</v>
      </c>
      <c r="AT1601">
        <v>2004</v>
      </c>
      <c r="AU1601">
        <v>2005</v>
      </c>
      <c r="AV1601">
        <v>2006</v>
      </c>
      <c r="AW1601">
        <v>2007</v>
      </c>
      <c r="AX1601">
        <v>2008</v>
      </c>
      <c r="AY1601">
        <v>2009</v>
      </c>
      <c r="AZ1601">
        <v>2010</v>
      </c>
      <c r="BA1601">
        <v>2011</v>
      </c>
      <c r="BB1601">
        <v>2012</v>
      </c>
      <c r="BC1601">
        <v>2013</v>
      </c>
      <c r="BD1601">
        <v>2014</v>
      </c>
      <c r="BE1601">
        <v>2015</v>
      </c>
      <c r="BF1601">
        <v>2016</v>
      </c>
      <c r="BG1601">
        <v>2017</v>
      </c>
      <c r="BH1601">
        <v>2018</v>
      </c>
      <c r="BI1601">
        <v>2019</v>
      </c>
    </row>
    <row r="1602" spans="1:61" ht="15" customHeight="1" x14ac:dyDescent="0.25">
      <c r="C1602" s="63"/>
      <c r="E1602" s="45"/>
      <c r="F1602" s="7"/>
      <c r="G1602" s="45"/>
      <c r="H1602" s="45"/>
    </row>
    <row r="1603" spans="1:61" ht="15" customHeight="1" x14ac:dyDescent="0.25">
      <c r="A1603" t="s">
        <v>3090</v>
      </c>
      <c r="B1603" s="1" t="str">
        <f>A1603&amp;MIN(I1603:I1609)&amp;"(-"&amp;MAX(J1603:J1609)&amp;")"</f>
        <v>LPR_SKSOPR1996(-2019)</v>
      </c>
      <c r="C1603" s="77"/>
      <c r="D1603" t="s">
        <v>2353</v>
      </c>
      <c r="E1603" s="47" t="s">
        <v>2353</v>
      </c>
      <c r="F1603" s="7"/>
      <c r="G1603" s="45"/>
      <c r="H1603" s="45"/>
      <c r="I1603">
        <f>MIN(L1603:BT1603)</f>
        <v>1996</v>
      </c>
      <c r="J1603">
        <f t="shared" si="140"/>
        <v>2019</v>
      </c>
      <c r="K1603" s="2" t="str">
        <f t="shared" ref="K1603:K1609" si="146">IF(J1603-I1603+1-COUNTA(L1603:BT1603)=0, "-", "Yes")</f>
        <v>-</v>
      </c>
      <c r="AL1603">
        <v>1996</v>
      </c>
      <c r="AM1603">
        <v>1997</v>
      </c>
      <c r="AN1603">
        <v>1998</v>
      </c>
      <c r="AO1603">
        <v>1999</v>
      </c>
      <c r="AP1603">
        <v>2000</v>
      </c>
      <c r="AQ1603">
        <v>2001</v>
      </c>
      <c r="AR1603">
        <v>2002</v>
      </c>
      <c r="AS1603">
        <v>2003</v>
      </c>
      <c r="AT1603">
        <v>2004</v>
      </c>
      <c r="AU1603">
        <v>2005</v>
      </c>
      <c r="AV1603">
        <v>2006</v>
      </c>
      <c r="AW1603">
        <v>2007</v>
      </c>
      <c r="AX1603">
        <v>2008</v>
      </c>
      <c r="AY1603">
        <v>2009</v>
      </c>
      <c r="AZ1603">
        <v>2010</v>
      </c>
      <c r="BA1603">
        <v>2011</v>
      </c>
      <c r="BB1603">
        <v>2012</v>
      </c>
      <c r="BC1603">
        <v>2013</v>
      </c>
      <c r="BD1603">
        <v>2014</v>
      </c>
      <c r="BE1603">
        <v>2015</v>
      </c>
      <c r="BF1603">
        <v>2016</v>
      </c>
      <c r="BG1603">
        <v>2017</v>
      </c>
      <c r="BH1603">
        <v>2018</v>
      </c>
      <c r="BI1603">
        <v>2019</v>
      </c>
    </row>
    <row r="1604" spans="1:61" ht="15" customHeight="1" x14ac:dyDescent="0.25">
      <c r="A1604" t="s">
        <v>3090</v>
      </c>
      <c r="C1604" s="77"/>
      <c r="D1604" t="s">
        <v>2354</v>
      </c>
      <c r="E1604" s="47" t="s">
        <v>2354</v>
      </c>
      <c r="F1604" s="7"/>
      <c r="G1604" s="45"/>
      <c r="H1604" s="45"/>
      <c r="I1604">
        <f t="shared" ref="I1604:I1609" si="147">MIN(L1604:BT1604)</f>
        <v>1996</v>
      </c>
      <c r="J1604">
        <f t="shared" si="140"/>
        <v>2019</v>
      </c>
      <c r="K1604" s="2" t="str">
        <f t="shared" si="146"/>
        <v>-</v>
      </c>
      <c r="AL1604">
        <v>1996</v>
      </c>
      <c r="AM1604">
        <v>1997</v>
      </c>
      <c r="AN1604">
        <v>1998</v>
      </c>
      <c r="AO1604">
        <v>1999</v>
      </c>
      <c r="AP1604">
        <v>2000</v>
      </c>
      <c r="AQ1604">
        <v>2001</v>
      </c>
      <c r="AR1604">
        <v>2002</v>
      </c>
      <c r="AS1604">
        <v>2003</v>
      </c>
      <c r="AT1604">
        <v>2004</v>
      </c>
      <c r="AU1604">
        <v>2005</v>
      </c>
      <c r="AV1604">
        <v>2006</v>
      </c>
      <c r="AW1604">
        <v>2007</v>
      </c>
      <c r="AX1604">
        <v>2008</v>
      </c>
      <c r="AY1604">
        <v>2009</v>
      </c>
      <c r="AZ1604">
        <v>2010</v>
      </c>
      <c r="BA1604">
        <v>2011</v>
      </c>
      <c r="BB1604">
        <v>2012</v>
      </c>
      <c r="BC1604">
        <v>2013</v>
      </c>
      <c r="BD1604">
        <v>2014</v>
      </c>
      <c r="BE1604">
        <v>2015</v>
      </c>
      <c r="BF1604">
        <v>2016</v>
      </c>
      <c r="BG1604">
        <v>2017</v>
      </c>
      <c r="BH1604">
        <v>2018</v>
      </c>
      <c r="BI1604">
        <v>2019</v>
      </c>
    </row>
    <row r="1605" spans="1:61" ht="15" customHeight="1" x14ac:dyDescent="0.25">
      <c r="A1605" t="s">
        <v>3090</v>
      </c>
      <c r="C1605" s="77"/>
      <c r="D1605" t="s">
        <v>2355</v>
      </c>
      <c r="E1605" s="47" t="s">
        <v>2355</v>
      </c>
      <c r="F1605" s="7"/>
      <c r="G1605" s="45"/>
      <c r="H1605" s="45"/>
      <c r="I1605">
        <f t="shared" si="147"/>
        <v>1996</v>
      </c>
      <c r="J1605">
        <f t="shared" si="140"/>
        <v>2019</v>
      </c>
      <c r="K1605" s="2" t="str">
        <f t="shared" si="146"/>
        <v>-</v>
      </c>
      <c r="AL1605">
        <v>1996</v>
      </c>
      <c r="AM1605">
        <v>1997</v>
      </c>
      <c r="AN1605">
        <v>1998</v>
      </c>
      <c r="AO1605">
        <v>1999</v>
      </c>
      <c r="AP1605">
        <v>2000</v>
      </c>
      <c r="AQ1605">
        <v>2001</v>
      </c>
      <c r="AR1605">
        <v>2002</v>
      </c>
      <c r="AS1605">
        <v>2003</v>
      </c>
      <c r="AT1605">
        <v>2004</v>
      </c>
      <c r="AU1605">
        <v>2005</v>
      </c>
      <c r="AV1605">
        <v>2006</v>
      </c>
      <c r="AW1605">
        <v>2007</v>
      </c>
      <c r="AX1605">
        <v>2008</v>
      </c>
      <c r="AY1605">
        <v>2009</v>
      </c>
      <c r="AZ1605">
        <v>2010</v>
      </c>
      <c r="BA1605">
        <v>2011</v>
      </c>
      <c r="BB1605">
        <v>2012</v>
      </c>
      <c r="BC1605">
        <v>2013</v>
      </c>
      <c r="BD1605">
        <v>2014</v>
      </c>
      <c r="BE1605">
        <v>2015</v>
      </c>
      <c r="BF1605">
        <v>2016</v>
      </c>
      <c r="BG1605">
        <v>2017</v>
      </c>
      <c r="BH1605">
        <v>2018</v>
      </c>
      <c r="BI1605">
        <v>2019</v>
      </c>
    </row>
    <row r="1606" spans="1:61" ht="15" customHeight="1" x14ac:dyDescent="0.25">
      <c r="A1606" t="s">
        <v>3090</v>
      </c>
      <c r="C1606" s="77"/>
      <c r="D1606" t="s">
        <v>2356</v>
      </c>
      <c r="E1606" s="47" t="s">
        <v>2356</v>
      </c>
      <c r="F1606" s="7"/>
      <c r="G1606" s="45"/>
      <c r="H1606" s="45"/>
      <c r="I1606">
        <f t="shared" si="147"/>
        <v>1996</v>
      </c>
      <c r="J1606">
        <f t="shared" si="140"/>
        <v>2019</v>
      </c>
      <c r="K1606" s="2" t="str">
        <f t="shared" si="146"/>
        <v>-</v>
      </c>
      <c r="AL1606">
        <v>1996</v>
      </c>
      <c r="AM1606">
        <v>1997</v>
      </c>
      <c r="AN1606">
        <v>1998</v>
      </c>
      <c r="AO1606">
        <v>1999</v>
      </c>
      <c r="AP1606">
        <v>2000</v>
      </c>
      <c r="AQ1606">
        <v>2001</v>
      </c>
      <c r="AR1606">
        <v>2002</v>
      </c>
      <c r="AS1606">
        <v>2003</v>
      </c>
      <c r="AT1606">
        <v>2004</v>
      </c>
      <c r="AU1606">
        <v>2005</v>
      </c>
      <c r="AV1606">
        <v>2006</v>
      </c>
      <c r="AW1606">
        <v>2007</v>
      </c>
      <c r="AX1606">
        <v>2008</v>
      </c>
      <c r="AY1606">
        <v>2009</v>
      </c>
      <c r="AZ1606">
        <v>2010</v>
      </c>
      <c r="BA1606">
        <v>2011</v>
      </c>
      <c r="BB1606">
        <v>2012</v>
      </c>
      <c r="BC1606">
        <v>2013</v>
      </c>
      <c r="BD1606">
        <v>2014</v>
      </c>
      <c r="BE1606">
        <v>2015</v>
      </c>
      <c r="BF1606">
        <v>2016</v>
      </c>
      <c r="BG1606">
        <v>2017</v>
      </c>
      <c r="BH1606">
        <v>2018</v>
      </c>
      <c r="BI1606">
        <v>2019</v>
      </c>
    </row>
    <row r="1607" spans="1:61" ht="15" customHeight="1" x14ac:dyDescent="0.25">
      <c r="A1607" t="s">
        <v>3090</v>
      </c>
      <c r="C1607" s="77"/>
      <c r="D1607" t="s">
        <v>2357</v>
      </c>
      <c r="E1607" s="47" t="s">
        <v>2357</v>
      </c>
      <c r="F1607" s="7"/>
      <c r="G1607" s="45"/>
      <c r="H1607" s="45"/>
      <c r="I1607">
        <f t="shared" si="147"/>
        <v>1996</v>
      </c>
      <c r="J1607">
        <f t="shared" si="140"/>
        <v>2019</v>
      </c>
      <c r="K1607" s="2" t="str">
        <f t="shared" si="146"/>
        <v>-</v>
      </c>
      <c r="AL1607">
        <v>1996</v>
      </c>
      <c r="AM1607">
        <v>1997</v>
      </c>
      <c r="AN1607">
        <v>1998</v>
      </c>
      <c r="AO1607">
        <v>1999</v>
      </c>
      <c r="AP1607">
        <v>2000</v>
      </c>
      <c r="AQ1607">
        <v>2001</v>
      </c>
      <c r="AR1607">
        <v>2002</v>
      </c>
      <c r="AS1607">
        <v>2003</v>
      </c>
      <c r="AT1607">
        <v>2004</v>
      </c>
      <c r="AU1607">
        <v>2005</v>
      </c>
      <c r="AV1607">
        <v>2006</v>
      </c>
      <c r="AW1607">
        <v>2007</v>
      </c>
      <c r="AX1607">
        <v>2008</v>
      </c>
      <c r="AY1607">
        <v>2009</v>
      </c>
      <c r="AZ1607">
        <v>2010</v>
      </c>
      <c r="BA1607">
        <v>2011</v>
      </c>
      <c r="BB1607">
        <v>2012</v>
      </c>
      <c r="BC1607">
        <v>2013</v>
      </c>
      <c r="BD1607">
        <v>2014</v>
      </c>
      <c r="BE1607">
        <v>2015</v>
      </c>
      <c r="BF1607">
        <v>2016</v>
      </c>
      <c r="BG1607">
        <v>2017</v>
      </c>
      <c r="BH1607">
        <v>2018</v>
      </c>
      <c r="BI1607">
        <v>2019</v>
      </c>
    </row>
    <row r="1608" spans="1:61" ht="15" customHeight="1" x14ac:dyDescent="0.25">
      <c r="A1608" t="s">
        <v>3090</v>
      </c>
      <c r="C1608" s="77"/>
      <c r="D1608" t="s">
        <v>2358</v>
      </c>
      <c r="E1608" s="47" t="s">
        <v>2358</v>
      </c>
      <c r="F1608" s="7"/>
      <c r="G1608" s="45"/>
      <c r="H1608" s="45"/>
      <c r="I1608">
        <f t="shared" si="147"/>
        <v>1996</v>
      </c>
      <c r="J1608">
        <f t="shared" si="140"/>
        <v>2019</v>
      </c>
      <c r="K1608" s="2" t="str">
        <f t="shared" si="146"/>
        <v>-</v>
      </c>
      <c r="AL1608">
        <v>1996</v>
      </c>
      <c r="AM1608">
        <v>1997</v>
      </c>
      <c r="AN1608">
        <v>1998</v>
      </c>
      <c r="AO1608">
        <v>1999</v>
      </c>
      <c r="AP1608">
        <v>2000</v>
      </c>
      <c r="AQ1608">
        <v>2001</v>
      </c>
      <c r="AR1608">
        <v>2002</v>
      </c>
      <c r="AS1608">
        <v>2003</v>
      </c>
      <c r="AT1608">
        <v>2004</v>
      </c>
      <c r="AU1608">
        <v>2005</v>
      </c>
      <c r="AV1608">
        <v>2006</v>
      </c>
      <c r="AW1608">
        <v>2007</v>
      </c>
      <c r="AX1608">
        <v>2008</v>
      </c>
      <c r="AY1608">
        <v>2009</v>
      </c>
      <c r="AZ1608">
        <v>2010</v>
      </c>
      <c r="BA1608">
        <v>2011</v>
      </c>
      <c r="BB1608">
        <v>2012</v>
      </c>
      <c r="BC1608">
        <v>2013</v>
      </c>
      <c r="BD1608">
        <v>2014</v>
      </c>
      <c r="BE1608">
        <v>2015</v>
      </c>
      <c r="BF1608">
        <v>2016</v>
      </c>
      <c r="BG1608">
        <v>2017</v>
      </c>
      <c r="BH1608">
        <v>2018</v>
      </c>
      <c r="BI1608">
        <v>2019</v>
      </c>
    </row>
    <row r="1609" spans="1:61" ht="15" customHeight="1" x14ac:dyDescent="0.25">
      <c r="A1609" t="s">
        <v>3090</v>
      </c>
      <c r="C1609" s="77"/>
      <c r="D1609" t="s">
        <v>603</v>
      </c>
      <c r="E1609" s="45" t="s">
        <v>604</v>
      </c>
      <c r="F1609" s="7" t="s">
        <v>1303</v>
      </c>
      <c r="G1609" s="45"/>
      <c r="H1609" s="45"/>
      <c r="I1609">
        <f t="shared" si="147"/>
        <v>1996</v>
      </c>
      <c r="J1609">
        <f t="shared" si="140"/>
        <v>2019</v>
      </c>
      <c r="K1609" s="2" t="str">
        <f t="shared" si="146"/>
        <v>-</v>
      </c>
      <c r="AL1609">
        <v>1996</v>
      </c>
      <c r="AM1609">
        <v>1997</v>
      </c>
      <c r="AN1609">
        <v>1998</v>
      </c>
      <c r="AO1609">
        <v>1999</v>
      </c>
      <c r="AP1609">
        <v>2000</v>
      </c>
      <c r="AQ1609">
        <v>2001</v>
      </c>
      <c r="AR1609">
        <v>2002</v>
      </c>
      <c r="AS1609">
        <v>2003</v>
      </c>
      <c r="AT1609">
        <v>2004</v>
      </c>
      <c r="AU1609">
        <v>2005</v>
      </c>
      <c r="AV1609">
        <v>2006</v>
      </c>
      <c r="AW1609">
        <v>2007</v>
      </c>
      <c r="AX1609">
        <v>2008</v>
      </c>
      <c r="AY1609">
        <v>2009</v>
      </c>
      <c r="AZ1609">
        <v>2010</v>
      </c>
      <c r="BA1609">
        <v>2011</v>
      </c>
      <c r="BB1609">
        <v>2012</v>
      </c>
      <c r="BC1609">
        <v>2013</v>
      </c>
      <c r="BD1609">
        <v>2014</v>
      </c>
      <c r="BE1609">
        <v>2015</v>
      </c>
      <c r="BF1609">
        <v>2016</v>
      </c>
      <c r="BG1609">
        <v>2017</v>
      </c>
      <c r="BH1609">
        <v>2018</v>
      </c>
      <c r="BI1609">
        <v>2019</v>
      </c>
    </row>
    <row r="1610" spans="1:61" ht="15" customHeight="1" x14ac:dyDescent="0.25">
      <c r="C1610" s="63"/>
      <c r="E1610" s="45"/>
      <c r="G1610" s="45"/>
      <c r="H1610" s="45"/>
    </row>
    <row r="1611" spans="1:61" ht="15" customHeight="1" x14ac:dyDescent="0.25">
      <c r="A1611" t="s">
        <v>3091</v>
      </c>
      <c r="B1611" s="1" t="str">
        <f>A1611&amp;MIN(I1611:I1620)&amp;"(-"&amp;MAX(J1611:J1620)&amp;")"</f>
        <v>LPR_SKSUBE1999(-2019)</v>
      </c>
      <c r="C1611" s="74"/>
      <c r="D1611" t="s">
        <v>2353</v>
      </c>
      <c r="E1611" s="21" t="s">
        <v>3096</v>
      </c>
      <c r="I1611">
        <f t="shared" ref="I1611:I1620" si="148">MIN(L1611:BT1611)</f>
        <v>1999</v>
      </c>
      <c r="J1611">
        <f t="shared" ref="J1611:J1620" si="149">MAX(L1611:BT1611)</f>
        <v>2019</v>
      </c>
      <c r="AO1611">
        <v>1999</v>
      </c>
      <c r="AP1611">
        <v>2000</v>
      </c>
      <c r="AQ1611">
        <v>2001</v>
      </c>
      <c r="AR1611">
        <v>2002</v>
      </c>
      <c r="AS1611">
        <v>2003</v>
      </c>
      <c r="AT1611">
        <v>2004</v>
      </c>
      <c r="AU1611">
        <v>2005</v>
      </c>
      <c r="AV1611">
        <v>2006</v>
      </c>
      <c r="AW1611">
        <v>2007</v>
      </c>
      <c r="AX1611">
        <v>2008</v>
      </c>
      <c r="AY1611">
        <v>2009</v>
      </c>
      <c r="AZ1611">
        <v>2010</v>
      </c>
      <c r="BA1611">
        <v>2011</v>
      </c>
      <c r="BB1611">
        <v>2012</v>
      </c>
      <c r="BC1611">
        <v>2013</v>
      </c>
      <c r="BD1611">
        <v>2014</v>
      </c>
      <c r="BE1611">
        <v>2015</v>
      </c>
      <c r="BF1611">
        <v>2016</v>
      </c>
      <c r="BG1611">
        <v>2017</v>
      </c>
      <c r="BH1611">
        <v>2018</v>
      </c>
      <c r="BI1611">
        <v>2019</v>
      </c>
    </row>
    <row r="1612" spans="1:61" ht="15" customHeight="1" x14ac:dyDescent="0.25">
      <c r="A1612" t="s">
        <v>3091</v>
      </c>
      <c r="C1612" s="75"/>
      <c r="D1612" t="s">
        <v>2354</v>
      </c>
      <c r="E1612" s="21" t="s">
        <v>3097</v>
      </c>
      <c r="I1612">
        <f t="shared" si="148"/>
        <v>1999</v>
      </c>
      <c r="J1612">
        <f t="shared" si="149"/>
        <v>2019</v>
      </c>
      <c r="AO1612">
        <v>1999</v>
      </c>
      <c r="AP1612">
        <v>2000</v>
      </c>
      <c r="AQ1612">
        <v>2001</v>
      </c>
      <c r="AR1612">
        <v>2002</v>
      </c>
      <c r="AS1612">
        <v>2003</v>
      </c>
      <c r="AT1612">
        <v>2004</v>
      </c>
      <c r="AU1612">
        <v>2005</v>
      </c>
      <c r="AV1612">
        <v>2006</v>
      </c>
      <c r="AW1612">
        <v>2007</v>
      </c>
      <c r="AX1612">
        <v>2008</v>
      </c>
      <c r="AY1612">
        <v>2009</v>
      </c>
      <c r="AZ1612">
        <v>2010</v>
      </c>
      <c r="BA1612">
        <v>2011</v>
      </c>
      <c r="BB1612">
        <v>2012</v>
      </c>
      <c r="BC1612">
        <v>2013</v>
      </c>
      <c r="BD1612">
        <v>2014</v>
      </c>
      <c r="BE1612">
        <v>2015</v>
      </c>
      <c r="BF1612">
        <v>2016</v>
      </c>
      <c r="BG1612">
        <v>2017</v>
      </c>
      <c r="BH1612">
        <v>2018</v>
      </c>
      <c r="BI1612">
        <v>2019</v>
      </c>
    </row>
    <row r="1613" spans="1:61" ht="15" customHeight="1" x14ac:dyDescent="0.25">
      <c r="A1613" t="s">
        <v>3091</v>
      </c>
      <c r="C1613" s="75"/>
      <c r="D1613" t="s">
        <v>3092</v>
      </c>
      <c r="E1613" s="21" t="s">
        <v>3098</v>
      </c>
      <c r="I1613">
        <f t="shared" si="148"/>
        <v>1999</v>
      </c>
      <c r="J1613">
        <f t="shared" si="149"/>
        <v>2019</v>
      </c>
      <c r="AO1613">
        <v>1999</v>
      </c>
      <c r="AP1613">
        <v>2000</v>
      </c>
      <c r="AQ1613">
        <v>2001</v>
      </c>
      <c r="AR1613">
        <v>2002</v>
      </c>
      <c r="AS1613">
        <v>2003</v>
      </c>
      <c r="AT1613">
        <v>2004</v>
      </c>
      <c r="AU1613">
        <v>2005</v>
      </c>
      <c r="AV1613">
        <v>2006</v>
      </c>
      <c r="AW1613">
        <v>2007</v>
      </c>
      <c r="AX1613">
        <v>2008</v>
      </c>
      <c r="AY1613">
        <v>2009</v>
      </c>
      <c r="AZ1613">
        <v>2010</v>
      </c>
      <c r="BA1613">
        <v>2011</v>
      </c>
      <c r="BB1613">
        <v>2012</v>
      </c>
      <c r="BC1613">
        <v>2013</v>
      </c>
      <c r="BD1613">
        <v>2014</v>
      </c>
      <c r="BE1613">
        <v>2015</v>
      </c>
      <c r="BF1613">
        <v>2016</v>
      </c>
      <c r="BG1613">
        <v>2017</v>
      </c>
      <c r="BH1613">
        <v>2018</v>
      </c>
      <c r="BI1613">
        <v>2019</v>
      </c>
    </row>
    <row r="1614" spans="1:61" ht="15" customHeight="1" x14ac:dyDescent="0.25">
      <c r="A1614" t="s">
        <v>3091</v>
      </c>
      <c r="C1614" s="75"/>
      <c r="D1614" t="s">
        <v>3093</v>
      </c>
      <c r="E1614" s="21" t="s">
        <v>3099</v>
      </c>
      <c r="I1614">
        <f t="shared" si="148"/>
        <v>1999</v>
      </c>
      <c r="J1614">
        <f t="shared" si="149"/>
        <v>2019</v>
      </c>
      <c r="AO1614">
        <v>1999</v>
      </c>
      <c r="AP1614">
        <v>2000</v>
      </c>
      <c r="AQ1614">
        <v>2001</v>
      </c>
      <c r="AR1614">
        <v>2002</v>
      </c>
      <c r="AS1614">
        <v>2003</v>
      </c>
      <c r="AT1614">
        <v>2004</v>
      </c>
      <c r="AU1614">
        <v>2005</v>
      </c>
      <c r="AV1614">
        <v>2006</v>
      </c>
      <c r="AW1614">
        <v>2007</v>
      </c>
      <c r="AX1614">
        <v>2008</v>
      </c>
      <c r="AY1614">
        <v>2009</v>
      </c>
      <c r="AZ1614">
        <v>2010</v>
      </c>
      <c r="BA1614">
        <v>2011</v>
      </c>
      <c r="BB1614">
        <v>2012</v>
      </c>
      <c r="BC1614">
        <v>2013</v>
      </c>
      <c r="BD1614">
        <v>2014</v>
      </c>
      <c r="BE1614">
        <v>2015</v>
      </c>
      <c r="BF1614">
        <v>2016</v>
      </c>
      <c r="BG1614">
        <v>2017</v>
      </c>
      <c r="BH1614">
        <v>2018</v>
      </c>
      <c r="BI1614">
        <v>2019</v>
      </c>
    </row>
    <row r="1615" spans="1:61" ht="15" customHeight="1" x14ac:dyDescent="0.25">
      <c r="A1615" t="s">
        <v>3091</v>
      </c>
      <c r="C1615" s="75"/>
      <c r="D1615" t="s">
        <v>2357</v>
      </c>
      <c r="E1615" s="21" t="s">
        <v>3100</v>
      </c>
      <c r="I1615">
        <f t="shared" si="148"/>
        <v>1999</v>
      </c>
      <c r="J1615">
        <f t="shared" si="149"/>
        <v>2019</v>
      </c>
      <c r="AO1615">
        <v>1999</v>
      </c>
      <c r="AP1615">
        <v>2000</v>
      </c>
      <c r="AQ1615">
        <v>2001</v>
      </c>
      <c r="AR1615">
        <v>2002</v>
      </c>
      <c r="AS1615">
        <v>2003</v>
      </c>
      <c r="AT1615">
        <v>2004</v>
      </c>
      <c r="AU1615">
        <v>2005</v>
      </c>
      <c r="AV1615">
        <v>2006</v>
      </c>
      <c r="AW1615">
        <v>2007</v>
      </c>
      <c r="AX1615">
        <v>2008</v>
      </c>
      <c r="AY1615">
        <v>2009</v>
      </c>
      <c r="AZ1615">
        <v>2010</v>
      </c>
      <c r="BA1615">
        <v>2011</v>
      </c>
      <c r="BB1615">
        <v>2012</v>
      </c>
      <c r="BC1615">
        <v>2013</v>
      </c>
      <c r="BD1615">
        <v>2014</v>
      </c>
      <c r="BE1615">
        <v>2015</v>
      </c>
      <c r="BF1615">
        <v>2016</v>
      </c>
      <c r="BG1615">
        <v>2017</v>
      </c>
      <c r="BH1615">
        <v>2018</v>
      </c>
      <c r="BI1615">
        <v>2019</v>
      </c>
    </row>
    <row r="1616" spans="1:61" ht="15" customHeight="1" x14ac:dyDescent="0.25">
      <c r="A1616" t="s">
        <v>3091</v>
      </c>
      <c r="C1616" s="75"/>
      <c r="D1616" t="s">
        <v>2358</v>
      </c>
      <c r="E1616" s="21" t="s">
        <v>3101</v>
      </c>
      <c r="I1616">
        <f t="shared" si="148"/>
        <v>1999</v>
      </c>
      <c r="J1616">
        <f t="shared" si="149"/>
        <v>2019</v>
      </c>
      <c r="AO1616">
        <v>1999</v>
      </c>
      <c r="AP1616">
        <v>2000</v>
      </c>
      <c r="AQ1616">
        <v>2001</v>
      </c>
      <c r="AR1616">
        <v>2002</v>
      </c>
      <c r="AS1616">
        <v>2003</v>
      </c>
      <c r="AT1616">
        <v>2004</v>
      </c>
      <c r="AU1616">
        <v>2005</v>
      </c>
      <c r="AV1616">
        <v>2006</v>
      </c>
      <c r="AW1616">
        <v>2007</v>
      </c>
      <c r="AX1616">
        <v>2008</v>
      </c>
      <c r="AY1616">
        <v>2009</v>
      </c>
      <c r="AZ1616">
        <v>2010</v>
      </c>
      <c r="BA1616">
        <v>2011</v>
      </c>
      <c r="BB1616">
        <v>2012</v>
      </c>
      <c r="BC1616">
        <v>2013</v>
      </c>
      <c r="BD1616">
        <v>2014</v>
      </c>
      <c r="BE1616">
        <v>2015</v>
      </c>
      <c r="BF1616">
        <v>2016</v>
      </c>
      <c r="BG1616">
        <v>2017</v>
      </c>
      <c r="BH1616">
        <v>2018</v>
      </c>
      <c r="BI1616">
        <v>2019</v>
      </c>
    </row>
    <row r="1617" spans="1:61" ht="15" customHeight="1" x14ac:dyDescent="0.25">
      <c r="A1617" t="s">
        <v>3091</v>
      </c>
      <c r="C1617" s="75"/>
      <c r="D1617" t="s">
        <v>2686</v>
      </c>
      <c r="E1617" s="21" t="s">
        <v>12</v>
      </c>
      <c r="I1617">
        <f t="shared" si="148"/>
        <v>1999</v>
      </c>
      <c r="J1617">
        <f t="shared" si="149"/>
        <v>2019</v>
      </c>
      <c r="AO1617">
        <v>1999</v>
      </c>
      <c r="AP1617">
        <v>2000</v>
      </c>
      <c r="AQ1617">
        <v>2001</v>
      </c>
      <c r="AR1617">
        <v>2002</v>
      </c>
      <c r="AS1617">
        <v>2003</v>
      </c>
      <c r="AT1617">
        <v>2004</v>
      </c>
      <c r="AU1617">
        <v>2005</v>
      </c>
      <c r="AV1617">
        <v>2006</v>
      </c>
      <c r="AW1617">
        <v>2007</v>
      </c>
      <c r="AX1617">
        <v>2008</v>
      </c>
      <c r="AY1617">
        <v>2009</v>
      </c>
      <c r="AZ1617">
        <v>2010</v>
      </c>
      <c r="BA1617">
        <v>2011</v>
      </c>
      <c r="BB1617">
        <v>2012</v>
      </c>
      <c r="BC1617">
        <v>2013</v>
      </c>
      <c r="BD1617">
        <v>2014</v>
      </c>
      <c r="BE1617">
        <v>2015</v>
      </c>
      <c r="BF1617">
        <v>2016</v>
      </c>
      <c r="BG1617">
        <v>2017</v>
      </c>
      <c r="BH1617">
        <v>2018</v>
      </c>
      <c r="BI1617">
        <v>2019</v>
      </c>
    </row>
    <row r="1618" spans="1:61" ht="15" customHeight="1" x14ac:dyDescent="0.25">
      <c r="A1618" t="s">
        <v>3091</v>
      </c>
      <c r="C1618" s="75"/>
      <c r="D1618" t="s">
        <v>603</v>
      </c>
      <c r="E1618" s="21" t="s">
        <v>604</v>
      </c>
      <c r="F1618" s="7" t="s">
        <v>1303</v>
      </c>
      <c r="I1618">
        <f t="shared" si="148"/>
        <v>1999</v>
      </c>
      <c r="J1618">
        <f t="shared" si="149"/>
        <v>2019</v>
      </c>
      <c r="AO1618">
        <v>1999</v>
      </c>
      <c r="AP1618">
        <v>2000</v>
      </c>
      <c r="AQ1618">
        <v>2001</v>
      </c>
      <c r="AR1618">
        <v>2002</v>
      </c>
      <c r="AS1618">
        <v>2003</v>
      </c>
      <c r="AT1618">
        <v>2004</v>
      </c>
      <c r="AU1618">
        <v>2005</v>
      </c>
      <c r="AV1618">
        <v>2006</v>
      </c>
      <c r="AW1618">
        <v>2007</v>
      </c>
      <c r="AX1618">
        <v>2008</v>
      </c>
      <c r="AY1618">
        <v>2009</v>
      </c>
      <c r="AZ1618">
        <v>2010</v>
      </c>
      <c r="BA1618">
        <v>2011</v>
      </c>
      <c r="BB1618">
        <v>2012</v>
      </c>
      <c r="BC1618">
        <v>2013</v>
      </c>
      <c r="BD1618">
        <v>2014</v>
      </c>
      <c r="BE1618">
        <v>2015</v>
      </c>
      <c r="BF1618">
        <v>2016</v>
      </c>
      <c r="BG1618">
        <v>2017</v>
      </c>
      <c r="BH1618">
        <v>2018</v>
      </c>
      <c r="BI1618">
        <v>2019</v>
      </c>
    </row>
    <row r="1619" spans="1:61" ht="15" customHeight="1" x14ac:dyDescent="0.25">
      <c r="A1619" t="s">
        <v>3091</v>
      </c>
      <c r="C1619" s="75"/>
      <c r="D1619" t="s">
        <v>3094</v>
      </c>
      <c r="E1619" s="21" t="s">
        <v>3102</v>
      </c>
      <c r="I1619">
        <f t="shared" si="148"/>
        <v>1999</v>
      </c>
      <c r="J1619">
        <f t="shared" si="149"/>
        <v>2019</v>
      </c>
      <c r="AO1619">
        <v>1999</v>
      </c>
      <c r="AP1619">
        <v>2000</v>
      </c>
      <c r="AQ1619">
        <v>2001</v>
      </c>
      <c r="AR1619">
        <v>2002</v>
      </c>
      <c r="AS1619">
        <v>2003</v>
      </c>
      <c r="AT1619">
        <v>2004</v>
      </c>
      <c r="AU1619">
        <v>2005</v>
      </c>
      <c r="AV1619">
        <v>2006</v>
      </c>
      <c r="AW1619">
        <v>2007</v>
      </c>
      <c r="AX1619">
        <v>2008</v>
      </c>
      <c r="AY1619">
        <v>2009</v>
      </c>
      <c r="AZ1619">
        <v>2010</v>
      </c>
      <c r="BA1619">
        <v>2011</v>
      </c>
      <c r="BB1619">
        <v>2012</v>
      </c>
      <c r="BC1619">
        <v>2013</v>
      </c>
      <c r="BD1619">
        <v>2014</v>
      </c>
      <c r="BE1619">
        <v>2015</v>
      </c>
      <c r="BF1619">
        <v>2016</v>
      </c>
      <c r="BG1619">
        <v>2017</v>
      </c>
      <c r="BH1619">
        <v>2018</v>
      </c>
      <c r="BI1619">
        <v>2019</v>
      </c>
    </row>
    <row r="1620" spans="1:61" ht="15" customHeight="1" x14ac:dyDescent="0.25">
      <c r="A1620" t="s">
        <v>3091</v>
      </c>
      <c r="C1620" s="76"/>
      <c r="D1620" t="s">
        <v>3095</v>
      </c>
      <c r="E1620" s="21" t="s">
        <v>3103</v>
      </c>
      <c r="I1620">
        <f t="shared" si="148"/>
        <v>1999</v>
      </c>
      <c r="J1620">
        <f t="shared" si="149"/>
        <v>2019</v>
      </c>
      <c r="AO1620">
        <v>1999</v>
      </c>
      <c r="AP1620">
        <v>2000</v>
      </c>
      <c r="AQ1620">
        <v>2001</v>
      </c>
      <c r="AR1620">
        <v>2002</v>
      </c>
      <c r="AS1620">
        <v>2003</v>
      </c>
      <c r="AT1620">
        <v>2004</v>
      </c>
      <c r="AU1620">
        <v>2005</v>
      </c>
      <c r="AV1620">
        <v>2006</v>
      </c>
      <c r="AW1620">
        <v>2007</v>
      </c>
      <c r="AX1620">
        <v>2008</v>
      </c>
      <c r="AY1620">
        <v>2009</v>
      </c>
      <c r="AZ1620">
        <v>2010</v>
      </c>
      <c r="BA1620">
        <v>2011</v>
      </c>
      <c r="BB1620">
        <v>2012</v>
      </c>
      <c r="BC1620">
        <v>2013</v>
      </c>
      <c r="BD1620">
        <v>2014</v>
      </c>
      <c r="BE1620">
        <v>2015</v>
      </c>
      <c r="BF1620">
        <v>2016</v>
      </c>
      <c r="BG1620">
        <v>2017</v>
      </c>
      <c r="BH1620">
        <v>2018</v>
      </c>
      <c r="BI1620">
        <v>2019</v>
      </c>
    </row>
    <row r="1621" spans="1:61" ht="15" customHeight="1" x14ac:dyDescent="0.25">
      <c r="C1621" s="63"/>
    </row>
    <row r="1622" spans="1:61" ht="15" customHeight="1" x14ac:dyDescent="0.25">
      <c r="A1622" t="s">
        <v>3153</v>
      </c>
      <c r="B1622" s="1" t="str">
        <f>A1622&amp;MIN(I1622:I1660)&amp;"(-"&amp;MAX(J1622:J1660)&amp;")"</f>
        <v>MFR2016(-2018)</v>
      </c>
      <c r="C1622" s="60"/>
      <c r="D1622" t="s">
        <v>3165</v>
      </c>
      <c r="E1622" t="s">
        <v>3165</v>
      </c>
      <c r="I1622">
        <f t="shared" ref="I1622:I1660" si="150">MIN(L1622:BT1622)</f>
        <v>2016</v>
      </c>
      <c r="J1622">
        <f t="shared" ref="J1622:J1660" si="151">MAX(L1622:BT1622)</f>
        <v>2018</v>
      </c>
      <c r="BF1622">
        <v>2016</v>
      </c>
      <c r="BG1622">
        <v>2017</v>
      </c>
      <c r="BH1622">
        <v>2018</v>
      </c>
    </row>
    <row r="1623" spans="1:61" ht="15" customHeight="1" x14ac:dyDescent="0.25">
      <c r="A1623" t="s">
        <v>3153</v>
      </c>
      <c r="B1623" s="1"/>
      <c r="C1623" s="60"/>
      <c r="D1623" t="s">
        <v>3166</v>
      </c>
      <c r="E1623" t="s">
        <v>3166</v>
      </c>
      <c r="I1623">
        <f t="shared" si="150"/>
        <v>2016</v>
      </c>
      <c r="J1623">
        <f t="shared" si="151"/>
        <v>2018</v>
      </c>
      <c r="BF1623">
        <v>2016</v>
      </c>
      <c r="BG1623">
        <v>2017</v>
      </c>
      <c r="BH1623">
        <v>2018</v>
      </c>
    </row>
    <row r="1624" spans="1:61" ht="15" customHeight="1" x14ac:dyDescent="0.25">
      <c r="A1624" t="s">
        <v>3153</v>
      </c>
      <c r="B1624" s="1"/>
      <c r="C1624" s="60"/>
      <c r="D1624" t="s">
        <v>3167</v>
      </c>
      <c r="E1624" t="s">
        <v>3167</v>
      </c>
      <c r="I1624">
        <f t="shared" si="150"/>
        <v>2016</v>
      </c>
      <c r="J1624">
        <f t="shared" si="151"/>
        <v>2018</v>
      </c>
      <c r="BF1624">
        <v>2016</v>
      </c>
      <c r="BG1624">
        <v>2017</v>
      </c>
      <c r="BH1624">
        <v>2018</v>
      </c>
    </row>
    <row r="1625" spans="1:61" ht="15" customHeight="1" x14ac:dyDescent="0.25">
      <c r="A1625" t="s">
        <v>3153</v>
      </c>
      <c r="B1625" s="1"/>
      <c r="C1625" s="60"/>
      <c r="D1625" t="s">
        <v>3168</v>
      </c>
      <c r="E1625" t="s">
        <v>3168</v>
      </c>
      <c r="I1625">
        <f t="shared" si="150"/>
        <v>2016</v>
      </c>
      <c r="J1625">
        <f t="shared" si="151"/>
        <v>2018</v>
      </c>
      <c r="BF1625">
        <v>2016</v>
      </c>
      <c r="BG1625">
        <v>2017</v>
      </c>
      <c r="BH1625">
        <v>2018</v>
      </c>
    </row>
    <row r="1626" spans="1:61" ht="15" customHeight="1" x14ac:dyDescent="0.25">
      <c r="A1626" t="s">
        <v>3153</v>
      </c>
      <c r="B1626" s="1"/>
      <c r="C1626" s="60"/>
      <c r="D1626" t="s">
        <v>3169</v>
      </c>
      <c r="E1626" t="s">
        <v>3169</v>
      </c>
      <c r="I1626">
        <f t="shared" si="150"/>
        <v>2016</v>
      </c>
      <c r="J1626">
        <f t="shared" si="151"/>
        <v>2018</v>
      </c>
      <c r="BF1626">
        <v>2016</v>
      </c>
      <c r="BG1626">
        <v>2017</v>
      </c>
      <c r="BH1626">
        <v>2018</v>
      </c>
    </row>
    <row r="1627" spans="1:61" ht="15" customHeight="1" x14ac:dyDescent="0.25">
      <c r="A1627" t="s">
        <v>3153</v>
      </c>
      <c r="B1627" s="1"/>
      <c r="C1627" s="60"/>
      <c r="D1627" t="s">
        <v>3170</v>
      </c>
      <c r="E1627" t="s">
        <v>3170</v>
      </c>
      <c r="I1627">
        <f t="shared" si="150"/>
        <v>2016</v>
      </c>
      <c r="J1627">
        <f t="shared" si="151"/>
        <v>2018</v>
      </c>
      <c r="BF1627">
        <v>2016</v>
      </c>
      <c r="BG1627">
        <v>2017</v>
      </c>
      <c r="BH1627">
        <v>2018</v>
      </c>
    </row>
    <row r="1628" spans="1:61" ht="15" customHeight="1" x14ac:dyDescent="0.25">
      <c r="A1628" t="s">
        <v>3153</v>
      </c>
      <c r="B1628" s="1"/>
      <c r="C1628" s="60"/>
      <c r="D1628" t="s">
        <v>3171</v>
      </c>
      <c r="E1628" t="s">
        <v>3171</v>
      </c>
      <c r="I1628">
        <f t="shared" si="150"/>
        <v>2016</v>
      </c>
      <c r="J1628">
        <f t="shared" si="151"/>
        <v>2018</v>
      </c>
      <c r="BF1628">
        <v>2016</v>
      </c>
      <c r="BG1628">
        <v>2017</v>
      </c>
      <c r="BH1628">
        <v>2018</v>
      </c>
    </row>
    <row r="1629" spans="1:61" ht="15" customHeight="1" x14ac:dyDescent="0.25">
      <c r="A1629" t="s">
        <v>3153</v>
      </c>
      <c r="B1629" s="1"/>
      <c r="C1629" s="60"/>
      <c r="D1629" t="s">
        <v>3172</v>
      </c>
      <c r="E1629" t="s">
        <v>3172</v>
      </c>
      <c r="I1629">
        <f t="shared" si="150"/>
        <v>2016</v>
      </c>
      <c r="J1629">
        <f t="shared" si="151"/>
        <v>2018</v>
      </c>
      <c r="BF1629">
        <v>2016</v>
      </c>
      <c r="BG1629">
        <v>2017</v>
      </c>
      <c r="BH1629">
        <v>2018</v>
      </c>
    </row>
    <row r="1630" spans="1:61" ht="15" customHeight="1" x14ac:dyDescent="0.25">
      <c r="A1630" t="s">
        <v>3153</v>
      </c>
      <c r="B1630" s="1"/>
      <c r="C1630" s="60"/>
      <c r="D1630" t="s">
        <v>3173</v>
      </c>
      <c r="E1630" t="s">
        <v>3173</v>
      </c>
      <c r="I1630">
        <f t="shared" si="150"/>
        <v>2016</v>
      </c>
      <c r="J1630">
        <f t="shared" si="151"/>
        <v>2018</v>
      </c>
      <c r="BF1630">
        <v>2016</v>
      </c>
      <c r="BG1630">
        <v>2017</v>
      </c>
      <c r="BH1630">
        <v>2018</v>
      </c>
    </row>
    <row r="1631" spans="1:61" ht="15" customHeight="1" x14ac:dyDescent="0.25">
      <c r="A1631" t="s">
        <v>3153</v>
      </c>
      <c r="B1631" s="1"/>
      <c r="C1631" s="60"/>
      <c r="D1631" t="s">
        <v>3174</v>
      </c>
      <c r="E1631" t="s">
        <v>3174</v>
      </c>
      <c r="I1631">
        <f t="shared" si="150"/>
        <v>2016</v>
      </c>
      <c r="J1631">
        <f t="shared" si="151"/>
        <v>2018</v>
      </c>
      <c r="BF1631">
        <v>2016</v>
      </c>
      <c r="BG1631">
        <v>2017</v>
      </c>
      <c r="BH1631">
        <v>2018</v>
      </c>
    </row>
    <row r="1632" spans="1:61" ht="15" customHeight="1" x14ac:dyDescent="0.25">
      <c r="A1632" t="s">
        <v>3153</v>
      </c>
      <c r="B1632" s="1"/>
      <c r="C1632" s="60"/>
      <c r="D1632" t="s">
        <v>3196</v>
      </c>
      <c r="E1632" t="s">
        <v>3196</v>
      </c>
      <c r="F1632" s="7" t="s">
        <v>1303</v>
      </c>
      <c r="I1632">
        <f t="shared" si="150"/>
        <v>2016</v>
      </c>
      <c r="J1632">
        <f t="shared" si="151"/>
        <v>2018</v>
      </c>
      <c r="BF1632">
        <v>2016</v>
      </c>
      <c r="BG1632">
        <v>2017</v>
      </c>
      <c r="BH1632">
        <v>2018</v>
      </c>
    </row>
    <row r="1633" spans="1:60" ht="15" customHeight="1" x14ac:dyDescent="0.25">
      <c r="A1633" t="s">
        <v>3153</v>
      </c>
      <c r="B1633" s="1"/>
      <c r="C1633" s="60"/>
      <c r="D1633" t="s">
        <v>3175</v>
      </c>
      <c r="E1633" t="s">
        <v>3175</v>
      </c>
      <c r="F1633" s="7" t="s">
        <v>1303</v>
      </c>
      <c r="I1633">
        <f t="shared" si="150"/>
        <v>2016</v>
      </c>
      <c r="J1633">
        <f t="shared" si="151"/>
        <v>2018</v>
      </c>
      <c r="BF1633">
        <v>2016</v>
      </c>
      <c r="BG1633">
        <v>2017</v>
      </c>
      <c r="BH1633">
        <v>2018</v>
      </c>
    </row>
    <row r="1634" spans="1:60" ht="15" customHeight="1" x14ac:dyDescent="0.25">
      <c r="A1634" t="s">
        <v>3153</v>
      </c>
      <c r="B1634" s="1"/>
      <c r="C1634" s="60"/>
      <c r="D1634" t="s">
        <v>3176</v>
      </c>
      <c r="E1634" t="s">
        <v>3176</v>
      </c>
      <c r="F1634" s="7" t="s">
        <v>1303</v>
      </c>
      <c r="I1634">
        <f t="shared" si="150"/>
        <v>2016</v>
      </c>
      <c r="J1634">
        <f t="shared" si="151"/>
        <v>2018</v>
      </c>
      <c r="BF1634">
        <v>2016</v>
      </c>
      <c r="BG1634">
        <v>2017</v>
      </c>
      <c r="BH1634">
        <v>2018</v>
      </c>
    </row>
    <row r="1635" spans="1:60" ht="15" customHeight="1" x14ac:dyDescent="0.25">
      <c r="A1635" t="s">
        <v>3153</v>
      </c>
      <c r="B1635" s="1"/>
      <c r="C1635" s="60"/>
      <c r="D1635" t="s">
        <v>3177</v>
      </c>
      <c r="E1635" t="s">
        <v>3177</v>
      </c>
      <c r="I1635">
        <f t="shared" si="150"/>
        <v>2016</v>
      </c>
      <c r="J1635">
        <f t="shared" si="151"/>
        <v>2018</v>
      </c>
      <c r="BF1635">
        <v>2016</v>
      </c>
      <c r="BG1635">
        <v>2017</v>
      </c>
      <c r="BH1635">
        <v>2018</v>
      </c>
    </row>
    <row r="1636" spans="1:60" ht="15" customHeight="1" x14ac:dyDescent="0.25">
      <c r="A1636" t="s">
        <v>3153</v>
      </c>
      <c r="B1636" s="1"/>
      <c r="C1636" s="60"/>
      <c r="D1636" t="s">
        <v>3178</v>
      </c>
      <c r="E1636" t="s">
        <v>3178</v>
      </c>
      <c r="I1636">
        <f t="shared" si="150"/>
        <v>2016</v>
      </c>
      <c r="J1636">
        <f t="shared" si="151"/>
        <v>2018</v>
      </c>
      <c r="BF1636">
        <v>2016</v>
      </c>
      <c r="BG1636">
        <v>2017</v>
      </c>
      <c r="BH1636">
        <v>2018</v>
      </c>
    </row>
    <row r="1637" spans="1:60" ht="15" customHeight="1" x14ac:dyDescent="0.25">
      <c r="A1637" t="s">
        <v>3153</v>
      </c>
      <c r="B1637" s="1"/>
      <c r="C1637" s="60"/>
      <c r="D1637" t="s">
        <v>3179</v>
      </c>
      <c r="E1637" t="s">
        <v>3179</v>
      </c>
      <c r="I1637">
        <f t="shared" si="150"/>
        <v>2016</v>
      </c>
      <c r="J1637">
        <f t="shared" si="151"/>
        <v>2018</v>
      </c>
      <c r="BF1637">
        <v>2016</v>
      </c>
      <c r="BG1637">
        <v>2017</v>
      </c>
      <c r="BH1637">
        <v>2018</v>
      </c>
    </row>
    <row r="1638" spans="1:60" ht="15" customHeight="1" x14ac:dyDescent="0.25">
      <c r="A1638" t="s">
        <v>3153</v>
      </c>
      <c r="B1638" s="1"/>
      <c r="C1638" s="60"/>
      <c r="D1638" t="s">
        <v>3180</v>
      </c>
      <c r="E1638" t="s">
        <v>3180</v>
      </c>
      <c r="I1638">
        <f t="shared" si="150"/>
        <v>2016</v>
      </c>
      <c r="J1638">
        <f t="shared" si="151"/>
        <v>2018</v>
      </c>
      <c r="BF1638">
        <v>2016</v>
      </c>
      <c r="BG1638">
        <v>2017</v>
      </c>
      <c r="BH1638">
        <v>2018</v>
      </c>
    </row>
    <row r="1639" spans="1:60" ht="15" customHeight="1" x14ac:dyDescent="0.25">
      <c r="A1639" t="s">
        <v>3153</v>
      </c>
      <c r="B1639" s="1"/>
      <c r="C1639" s="60"/>
      <c r="D1639" t="s">
        <v>3181</v>
      </c>
      <c r="E1639" t="s">
        <v>3181</v>
      </c>
      <c r="I1639">
        <f t="shared" si="150"/>
        <v>2016</v>
      </c>
      <c r="J1639">
        <f t="shared" si="151"/>
        <v>2018</v>
      </c>
      <c r="BF1639">
        <v>2016</v>
      </c>
      <c r="BG1639">
        <v>2017</v>
      </c>
      <c r="BH1639">
        <v>2018</v>
      </c>
    </row>
    <row r="1640" spans="1:60" ht="15" customHeight="1" x14ac:dyDescent="0.25">
      <c r="A1640" t="s">
        <v>3153</v>
      </c>
      <c r="B1640" s="1"/>
      <c r="C1640" s="60"/>
      <c r="D1640" t="s">
        <v>3182</v>
      </c>
      <c r="E1640" t="s">
        <v>3182</v>
      </c>
      <c r="I1640">
        <f t="shared" si="150"/>
        <v>2016</v>
      </c>
      <c r="J1640">
        <f t="shared" si="151"/>
        <v>2018</v>
      </c>
      <c r="BF1640">
        <v>2016</v>
      </c>
      <c r="BG1640">
        <v>2017</v>
      </c>
      <c r="BH1640">
        <v>2018</v>
      </c>
    </row>
    <row r="1641" spans="1:60" ht="15" customHeight="1" x14ac:dyDescent="0.25">
      <c r="A1641" t="s">
        <v>3153</v>
      </c>
      <c r="B1641" s="1"/>
      <c r="C1641" s="60"/>
      <c r="D1641" t="s">
        <v>3183</v>
      </c>
      <c r="E1641" t="s">
        <v>3183</v>
      </c>
      <c r="I1641">
        <f t="shared" si="150"/>
        <v>2016</v>
      </c>
      <c r="J1641">
        <f t="shared" si="151"/>
        <v>2018</v>
      </c>
      <c r="BF1641">
        <v>2016</v>
      </c>
      <c r="BG1641">
        <v>2017</v>
      </c>
      <c r="BH1641">
        <v>2018</v>
      </c>
    </row>
    <row r="1642" spans="1:60" ht="15" customHeight="1" x14ac:dyDescent="0.25">
      <c r="A1642" t="s">
        <v>3153</v>
      </c>
      <c r="B1642" s="1"/>
      <c r="C1642" s="60"/>
      <c r="D1642" t="s">
        <v>3184</v>
      </c>
      <c r="E1642" t="s">
        <v>3184</v>
      </c>
      <c r="I1642">
        <f t="shared" si="150"/>
        <v>2016</v>
      </c>
      <c r="J1642">
        <f t="shared" si="151"/>
        <v>2018</v>
      </c>
      <c r="BF1642">
        <v>2016</v>
      </c>
      <c r="BG1642">
        <v>2017</v>
      </c>
      <c r="BH1642">
        <v>2018</v>
      </c>
    </row>
    <row r="1643" spans="1:60" ht="15" customHeight="1" x14ac:dyDescent="0.25">
      <c r="A1643" t="s">
        <v>3153</v>
      </c>
      <c r="B1643" s="1"/>
      <c r="C1643" s="60"/>
      <c r="D1643" t="s">
        <v>3185</v>
      </c>
      <c r="E1643" t="s">
        <v>3185</v>
      </c>
      <c r="I1643">
        <f t="shared" si="150"/>
        <v>2016</v>
      </c>
      <c r="J1643">
        <f t="shared" si="151"/>
        <v>2018</v>
      </c>
      <c r="BF1643">
        <v>2016</v>
      </c>
      <c r="BG1643">
        <v>2017</v>
      </c>
      <c r="BH1643">
        <v>2018</v>
      </c>
    </row>
    <row r="1644" spans="1:60" ht="15" customHeight="1" x14ac:dyDescent="0.25">
      <c r="A1644" t="s">
        <v>3153</v>
      </c>
      <c r="B1644" s="1"/>
      <c r="C1644" s="60"/>
      <c r="D1644" t="s">
        <v>3186</v>
      </c>
      <c r="E1644" t="s">
        <v>3186</v>
      </c>
      <c r="I1644">
        <f t="shared" si="150"/>
        <v>2016</v>
      </c>
      <c r="J1644">
        <f t="shared" si="151"/>
        <v>2018</v>
      </c>
      <c r="BF1644">
        <v>2016</v>
      </c>
      <c r="BG1644">
        <v>2017</v>
      </c>
      <c r="BH1644">
        <v>2018</v>
      </c>
    </row>
    <row r="1645" spans="1:60" ht="15" customHeight="1" x14ac:dyDescent="0.25">
      <c r="A1645" t="s">
        <v>3153</v>
      </c>
      <c r="B1645" s="1"/>
      <c r="C1645" s="60"/>
      <c r="D1645" t="s">
        <v>3187</v>
      </c>
      <c r="E1645" t="s">
        <v>3187</v>
      </c>
      <c r="I1645">
        <f t="shared" si="150"/>
        <v>2016</v>
      </c>
      <c r="J1645">
        <f t="shared" si="151"/>
        <v>2018</v>
      </c>
      <c r="BF1645">
        <v>2016</v>
      </c>
      <c r="BG1645">
        <v>2017</v>
      </c>
      <c r="BH1645">
        <v>2018</v>
      </c>
    </row>
    <row r="1646" spans="1:60" ht="15" customHeight="1" x14ac:dyDescent="0.25">
      <c r="A1646" t="s">
        <v>3153</v>
      </c>
      <c r="B1646" s="1"/>
      <c r="C1646" s="60"/>
      <c r="D1646" t="s">
        <v>3188</v>
      </c>
      <c r="E1646" t="s">
        <v>3188</v>
      </c>
      <c r="I1646">
        <f t="shared" si="150"/>
        <v>2016</v>
      </c>
      <c r="J1646">
        <f t="shared" si="151"/>
        <v>2018</v>
      </c>
      <c r="BF1646">
        <v>2016</v>
      </c>
      <c r="BG1646">
        <v>2017</v>
      </c>
      <c r="BH1646">
        <v>2018</v>
      </c>
    </row>
    <row r="1647" spans="1:60" ht="15" customHeight="1" x14ac:dyDescent="0.25">
      <c r="A1647" t="s">
        <v>3153</v>
      </c>
      <c r="B1647" s="1"/>
      <c r="C1647" s="60"/>
      <c r="D1647" t="s">
        <v>3189</v>
      </c>
      <c r="E1647" t="s">
        <v>3189</v>
      </c>
      <c r="I1647">
        <f t="shared" si="150"/>
        <v>2016</v>
      </c>
      <c r="J1647">
        <f t="shared" si="151"/>
        <v>2018</v>
      </c>
      <c r="BF1647">
        <v>2016</v>
      </c>
      <c r="BG1647">
        <v>2017</v>
      </c>
      <c r="BH1647">
        <v>2018</v>
      </c>
    </row>
    <row r="1648" spans="1:60" ht="15" customHeight="1" x14ac:dyDescent="0.25">
      <c r="A1648" t="s">
        <v>3153</v>
      </c>
      <c r="B1648" s="1"/>
      <c r="C1648" s="60"/>
      <c r="D1648" t="s">
        <v>3190</v>
      </c>
      <c r="E1648" t="s">
        <v>3190</v>
      </c>
      <c r="I1648">
        <f t="shared" si="150"/>
        <v>2016</v>
      </c>
      <c r="J1648">
        <f t="shared" si="151"/>
        <v>2018</v>
      </c>
      <c r="BF1648">
        <v>2016</v>
      </c>
      <c r="BG1648">
        <v>2017</v>
      </c>
      <c r="BH1648">
        <v>2018</v>
      </c>
    </row>
    <row r="1649" spans="1:65" ht="15" customHeight="1" x14ac:dyDescent="0.25">
      <c r="A1649" t="s">
        <v>3153</v>
      </c>
      <c r="B1649" s="1"/>
      <c r="C1649" s="60"/>
      <c r="D1649" t="s">
        <v>3191</v>
      </c>
      <c r="E1649" t="s">
        <v>3191</v>
      </c>
      <c r="I1649">
        <f t="shared" si="150"/>
        <v>2016</v>
      </c>
      <c r="J1649">
        <f t="shared" si="151"/>
        <v>2018</v>
      </c>
      <c r="BF1649">
        <v>2016</v>
      </c>
      <c r="BG1649">
        <v>2017</v>
      </c>
      <c r="BH1649">
        <v>2018</v>
      </c>
    </row>
    <row r="1650" spans="1:65" ht="15" customHeight="1" x14ac:dyDescent="0.25">
      <c r="A1650" t="s">
        <v>3153</v>
      </c>
      <c r="B1650" s="1"/>
      <c r="C1650" s="60"/>
      <c r="D1650" t="s">
        <v>3192</v>
      </c>
      <c r="E1650" t="s">
        <v>3192</v>
      </c>
      <c r="I1650">
        <f t="shared" si="150"/>
        <v>2016</v>
      </c>
      <c r="J1650">
        <f t="shared" si="151"/>
        <v>2018</v>
      </c>
      <c r="BF1650">
        <v>2016</v>
      </c>
      <c r="BG1650">
        <v>2017</v>
      </c>
      <c r="BH1650">
        <v>2018</v>
      </c>
    </row>
    <row r="1651" spans="1:65" ht="15" customHeight="1" x14ac:dyDescent="0.25">
      <c r="A1651" t="s">
        <v>3153</v>
      </c>
      <c r="B1651" s="1"/>
      <c r="C1651" s="60"/>
      <c r="D1651" t="s">
        <v>3193</v>
      </c>
      <c r="E1651" t="s">
        <v>3193</v>
      </c>
      <c r="I1651">
        <f t="shared" si="150"/>
        <v>2016</v>
      </c>
      <c r="J1651">
        <f t="shared" si="151"/>
        <v>2018</v>
      </c>
      <c r="BF1651">
        <v>2016</v>
      </c>
      <c r="BG1651">
        <v>2017</v>
      </c>
      <c r="BH1651">
        <v>2018</v>
      </c>
    </row>
    <row r="1652" spans="1:65" ht="15" customHeight="1" x14ac:dyDescent="0.25">
      <c r="A1652" t="s">
        <v>3153</v>
      </c>
      <c r="B1652" s="1"/>
      <c r="C1652" s="60"/>
      <c r="D1652" t="s">
        <v>3194</v>
      </c>
      <c r="E1652" t="s">
        <v>3194</v>
      </c>
      <c r="I1652">
        <f t="shared" si="150"/>
        <v>2016</v>
      </c>
      <c r="J1652">
        <f t="shared" si="151"/>
        <v>2018</v>
      </c>
      <c r="BF1652">
        <v>2016</v>
      </c>
      <c r="BG1652">
        <v>2017</v>
      </c>
      <c r="BH1652">
        <v>2018</v>
      </c>
    </row>
    <row r="1653" spans="1:65" ht="15" customHeight="1" x14ac:dyDescent="0.25">
      <c r="A1653" t="s">
        <v>3153</v>
      </c>
      <c r="B1653" s="1"/>
      <c r="C1653" s="60"/>
      <c r="D1653" t="s">
        <v>3195</v>
      </c>
      <c r="E1653" t="s">
        <v>3195</v>
      </c>
      <c r="I1653">
        <f t="shared" si="150"/>
        <v>2016</v>
      </c>
      <c r="J1653">
        <f t="shared" si="151"/>
        <v>2018</v>
      </c>
      <c r="BF1653">
        <v>2016</v>
      </c>
      <c r="BG1653">
        <v>2017</v>
      </c>
      <c r="BH1653">
        <v>2018</v>
      </c>
    </row>
    <row r="1654" spans="1:65" ht="15" customHeight="1" x14ac:dyDescent="0.25">
      <c r="A1654" t="s">
        <v>3153</v>
      </c>
      <c r="B1654" s="1"/>
      <c r="C1654" s="60"/>
      <c r="D1654" t="s">
        <v>3197</v>
      </c>
      <c r="E1654" t="s">
        <v>3197</v>
      </c>
      <c r="I1654">
        <f t="shared" si="150"/>
        <v>2016</v>
      </c>
      <c r="J1654">
        <f t="shared" si="151"/>
        <v>2018</v>
      </c>
      <c r="BF1654">
        <v>2016</v>
      </c>
      <c r="BG1654">
        <v>2017</v>
      </c>
      <c r="BH1654">
        <v>2018</v>
      </c>
    </row>
    <row r="1655" spans="1:65" ht="15" customHeight="1" x14ac:dyDescent="0.25">
      <c r="A1655" t="s">
        <v>3153</v>
      </c>
      <c r="B1655" s="1"/>
      <c r="C1655" s="60"/>
      <c r="D1655" t="s">
        <v>3198</v>
      </c>
      <c r="E1655" t="s">
        <v>3198</v>
      </c>
      <c r="I1655">
        <f t="shared" si="150"/>
        <v>2016</v>
      </c>
      <c r="J1655">
        <f t="shared" si="151"/>
        <v>2018</v>
      </c>
      <c r="BF1655">
        <v>2016</v>
      </c>
      <c r="BG1655">
        <v>2017</v>
      </c>
      <c r="BH1655">
        <v>2018</v>
      </c>
    </row>
    <row r="1656" spans="1:65" ht="15" customHeight="1" x14ac:dyDescent="0.25">
      <c r="A1656" t="s">
        <v>3153</v>
      </c>
      <c r="B1656" s="1"/>
      <c r="C1656" s="60"/>
      <c r="D1656" t="s">
        <v>3199</v>
      </c>
      <c r="E1656" t="s">
        <v>3199</v>
      </c>
      <c r="I1656">
        <f t="shared" si="150"/>
        <v>2016</v>
      </c>
      <c r="J1656">
        <f t="shared" si="151"/>
        <v>2018</v>
      </c>
      <c r="BF1656">
        <v>2016</v>
      </c>
      <c r="BG1656">
        <v>2017</v>
      </c>
      <c r="BH1656">
        <v>2018</v>
      </c>
    </row>
    <row r="1657" spans="1:65" ht="15" customHeight="1" x14ac:dyDescent="0.25">
      <c r="A1657" t="s">
        <v>3153</v>
      </c>
      <c r="B1657" s="1"/>
      <c r="C1657" s="60"/>
      <c r="D1657" t="s">
        <v>3200</v>
      </c>
      <c r="E1657" t="s">
        <v>3200</v>
      </c>
      <c r="I1657">
        <f t="shared" si="150"/>
        <v>2016</v>
      </c>
      <c r="J1657">
        <f t="shared" si="151"/>
        <v>2018</v>
      </c>
      <c r="BF1657">
        <v>2016</v>
      </c>
      <c r="BG1657">
        <v>2017</v>
      </c>
      <c r="BH1657">
        <v>2018</v>
      </c>
    </row>
    <row r="1658" spans="1:65" ht="15" customHeight="1" x14ac:dyDescent="0.25">
      <c r="A1658" t="s">
        <v>3153</v>
      </c>
      <c r="B1658" s="1"/>
      <c r="C1658" s="60"/>
      <c r="D1658" t="s">
        <v>3201</v>
      </c>
      <c r="E1658" t="s">
        <v>3201</v>
      </c>
      <c r="I1658">
        <f t="shared" si="150"/>
        <v>2016</v>
      </c>
      <c r="J1658">
        <f t="shared" si="151"/>
        <v>2018</v>
      </c>
      <c r="BF1658">
        <v>2016</v>
      </c>
      <c r="BG1658">
        <v>2017</v>
      </c>
      <c r="BH1658">
        <v>2018</v>
      </c>
    </row>
    <row r="1659" spans="1:65" ht="15" customHeight="1" x14ac:dyDescent="0.25">
      <c r="A1659" t="s">
        <v>3153</v>
      </c>
      <c r="B1659" s="1"/>
      <c r="C1659" s="60"/>
      <c r="D1659" t="s">
        <v>3202</v>
      </c>
      <c r="E1659" t="s">
        <v>3202</v>
      </c>
      <c r="I1659">
        <f t="shared" si="150"/>
        <v>2016</v>
      </c>
      <c r="J1659">
        <f t="shared" si="151"/>
        <v>2018</v>
      </c>
      <c r="BF1659">
        <v>2016</v>
      </c>
      <c r="BG1659">
        <v>2017</v>
      </c>
      <c r="BH1659">
        <v>2018</v>
      </c>
    </row>
    <row r="1660" spans="1:65" ht="15" customHeight="1" x14ac:dyDescent="0.25">
      <c r="A1660" t="s">
        <v>3153</v>
      </c>
      <c r="B1660" s="1"/>
      <c r="C1660" s="60"/>
      <c r="D1660" t="s">
        <v>3203</v>
      </c>
      <c r="E1660" t="s">
        <v>3203</v>
      </c>
      <c r="I1660">
        <f t="shared" si="150"/>
        <v>2016</v>
      </c>
      <c r="J1660">
        <f t="shared" si="151"/>
        <v>2018</v>
      </c>
      <c r="BF1660">
        <v>2016</v>
      </c>
      <c r="BG1660">
        <v>2017</v>
      </c>
      <c r="BH1660">
        <v>2018</v>
      </c>
    </row>
    <row r="1661" spans="1:65" ht="15" customHeight="1" x14ac:dyDescent="0.25">
      <c r="B1661" s="1"/>
      <c r="C1661" s="63"/>
      <c r="E1661"/>
    </row>
    <row r="1662" spans="1:65" ht="15" customHeight="1" x14ac:dyDescent="0.25">
      <c r="A1662" t="s">
        <v>3739</v>
      </c>
      <c r="B1662" s="1" t="str">
        <f>A1662&amp;J1662</f>
        <v>MFR_NYFOEDTE2023</v>
      </c>
      <c r="C1662" s="60"/>
      <c r="D1662" t="s">
        <v>3165</v>
      </c>
      <c r="E1662"/>
      <c r="J1662">
        <f>MAX(L1662:BT1662)</f>
        <v>2023</v>
      </c>
      <c r="BM1662">
        <v>2023</v>
      </c>
    </row>
    <row r="1663" spans="1:65" ht="15" customHeight="1" x14ac:dyDescent="0.25">
      <c r="A1663" t="s">
        <v>3739</v>
      </c>
      <c r="B1663" s="1"/>
      <c r="C1663" s="60"/>
      <c r="D1663" t="s">
        <v>3740</v>
      </c>
      <c r="E1663"/>
      <c r="J1663">
        <f t="shared" ref="J1663:J1673" si="152">MAX(L1663:BT1663)</f>
        <v>2023</v>
      </c>
      <c r="BM1663">
        <v>2023</v>
      </c>
    </row>
    <row r="1664" spans="1:65" ht="15" customHeight="1" x14ac:dyDescent="0.25">
      <c r="A1664" t="s">
        <v>3739</v>
      </c>
      <c r="B1664" s="1"/>
      <c r="C1664" s="60"/>
      <c r="D1664" t="s">
        <v>3741</v>
      </c>
      <c r="E1664"/>
      <c r="J1664">
        <f t="shared" si="152"/>
        <v>2023</v>
      </c>
      <c r="BM1664">
        <v>2023</v>
      </c>
    </row>
    <row r="1665" spans="1:65" ht="15" customHeight="1" x14ac:dyDescent="0.25">
      <c r="A1665" t="s">
        <v>3739</v>
      </c>
      <c r="B1665" s="1"/>
      <c r="C1665" s="60"/>
      <c r="D1665" t="s">
        <v>3742</v>
      </c>
      <c r="E1665"/>
      <c r="J1665">
        <f t="shared" si="152"/>
        <v>2023</v>
      </c>
      <c r="BM1665">
        <v>2023</v>
      </c>
    </row>
    <row r="1666" spans="1:65" ht="15" customHeight="1" x14ac:dyDescent="0.25">
      <c r="A1666" t="s">
        <v>3739</v>
      </c>
      <c r="B1666" s="1"/>
      <c r="C1666" s="60"/>
      <c r="D1666" t="s">
        <v>3743</v>
      </c>
      <c r="E1666"/>
      <c r="J1666">
        <f t="shared" si="152"/>
        <v>2023</v>
      </c>
      <c r="BM1666">
        <v>2023</v>
      </c>
    </row>
    <row r="1667" spans="1:65" ht="15" customHeight="1" x14ac:dyDescent="0.25">
      <c r="A1667" t="s">
        <v>3739</v>
      </c>
      <c r="B1667" s="1"/>
      <c r="C1667" s="60"/>
      <c r="D1667" t="s">
        <v>3744</v>
      </c>
      <c r="E1667"/>
      <c r="J1667">
        <f t="shared" si="152"/>
        <v>2023</v>
      </c>
      <c r="BM1667">
        <v>2023</v>
      </c>
    </row>
    <row r="1668" spans="1:65" ht="15" customHeight="1" x14ac:dyDescent="0.25">
      <c r="A1668" t="s">
        <v>3739</v>
      </c>
      <c r="B1668" s="1"/>
      <c r="C1668" s="60"/>
      <c r="D1668" t="s">
        <v>3745</v>
      </c>
      <c r="E1668"/>
      <c r="J1668">
        <f t="shared" si="152"/>
        <v>2023</v>
      </c>
      <c r="BM1668">
        <v>2023</v>
      </c>
    </row>
    <row r="1669" spans="1:65" ht="15" customHeight="1" x14ac:dyDescent="0.25">
      <c r="A1669" t="s">
        <v>3739</v>
      </c>
      <c r="B1669" s="1"/>
      <c r="C1669" s="60"/>
      <c r="D1669" t="s">
        <v>3746</v>
      </c>
      <c r="E1669"/>
      <c r="J1669">
        <f t="shared" si="152"/>
        <v>2023</v>
      </c>
      <c r="BM1669">
        <v>2023</v>
      </c>
    </row>
    <row r="1670" spans="1:65" ht="15" customHeight="1" x14ac:dyDescent="0.25">
      <c r="A1670" t="s">
        <v>3739</v>
      </c>
      <c r="B1670" s="1"/>
      <c r="C1670" s="60"/>
      <c r="D1670" t="s">
        <v>3747</v>
      </c>
      <c r="E1670"/>
      <c r="J1670">
        <f t="shared" si="152"/>
        <v>2023</v>
      </c>
      <c r="BM1670">
        <v>2023</v>
      </c>
    </row>
    <row r="1671" spans="1:65" ht="15" customHeight="1" x14ac:dyDescent="0.25">
      <c r="A1671" t="s">
        <v>3739</v>
      </c>
      <c r="B1671" s="1"/>
      <c r="C1671" s="60"/>
      <c r="D1671" t="s">
        <v>3748</v>
      </c>
      <c r="E1671"/>
      <c r="J1671">
        <f t="shared" si="152"/>
        <v>2023</v>
      </c>
      <c r="BM1671">
        <v>2023</v>
      </c>
    </row>
    <row r="1672" spans="1:65" ht="15" customHeight="1" x14ac:dyDescent="0.25">
      <c r="A1672" t="s">
        <v>3739</v>
      </c>
      <c r="B1672" s="1"/>
      <c r="C1672" s="60"/>
      <c r="D1672" t="s">
        <v>3749</v>
      </c>
      <c r="E1672"/>
      <c r="J1672">
        <f t="shared" si="152"/>
        <v>2023</v>
      </c>
      <c r="BM1672">
        <v>2023</v>
      </c>
    </row>
    <row r="1673" spans="1:65" ht="15" customHeight="1" x14ac:dyDescent="0.25">
      <c r="A1673" t="s">
        <v>3739</v>
      </c>
      <c r="B1673" s="1"/>
      <c r="C1673" s="60"/>
      <c r="D1673" t="s">
        <v>3750</v>
      </c>
      <c r="E1673"/>
      <c r="J1673">
        <f t="shared" si="152"/>
        <v>2023</v>
      </c>
      <c r="BM1673">
        <v>2023</v>
      </c>
    </row>
    <row r="1674" spans="1:65" ht="15" customHeight="1" x14ac:dyDescent="0.25">
      <c r="A1674" t="s">
        <v>3739</v>
      </c>
      <c r="B1674" s="1"/>
      <c r="C1674" s="60"/>
      <c r="D1674" t="s">
        <v>3751</v>
      </c>
      <c r="E1674"/>
      <c r="J1674">
        <f t="shared" ref="J1674:J1734" si="153">MAX(L1674:BT1674)</f>
        <v>2023</v>
      </c>
      <c r="BM1674">
        <v>2023</v>
      </c>
    </row>
    <row r="1675" spans="1:65" ht="15" customHeight="1" x14ac:dyDescent="0.25">
      <c r="A1675" t="s">
        <v>3739</v>
      </c>
      <c r="B1675" s="1"/>
      <c r="C1675" s="60"/>
      <c r="D1675" t="s">
        <v>3752</v>
      </c>
      <c r="E1675"/>
      <c r="J1675">
        <f t="shared" si="153"/>
        <v>2023</v>
      </c>
      <c r="BM1675">
        <v>2023</v>
      </c>
    </row>
    <row r="1676" spans="1:65" ht="15" customHeight="1" x14ac:dyDescent="0.25">
      <c r="A1676" t="s">
        <v>3739</v>
      </c>
      <c r="B1676" s="1"/>
      <c r="C1676" s="60"/>
      <c r="D1676" t="s">
        <v>3753</v>
      </c>
      <c r="E1676"/>
      <c r="J1676">
        <f t="shared" si="153"/>
        <v>2023</v>
      </c>
      <c r="BM1676">
        <v>2023</v>
      </c>
    </row>
    <row r="1677" spans="1:65" ht="15" customHeight="1" x14ac:dyDescent="0.25">
      <c r="A1677" t="s">
        <v>3739</v>
      </c>
      <c r="B1677" s="1"/>
      <c r="C1677" s="60"/>
      <c r="D1677" t="s">
        <v>3754</v>
      </c>
      <c r="E1677"/>
      <c r="J1677">
        <f t="shared" si="153"/>
        <v>2023</v>
      </c>
      <c r="BM1677">
        <v>2023</v>
      </c>
    </row>
    <row r="1678" spans="1:65" ht="15" customHeight="1" x14ac:dyDescent="0.25">
      <c r="A1678" t="s">
        <v>3739</v>
      </c>
      <c r="B1678" s="1"/>
      <c r="C1678" s="60"/>
      <c r="D1678" t="s">
        <v>3755</v>
      </c>
      <c r="E1678"/>
      <c r="J1678">
        <f t="shared" si="153"/>
        <v>2023</v>
      </c>
      <c r="BM1678">
        <v>2023</v>
      </c>
    </row>
    <row r="1679" spans="1:65" ht="15" customHeight="1" x14ac:dyDescent="0.25">
      <c r="A1679" t="s">
        <v>3739</v>
      </c>
      <c r="B1679" s="1"/>
      <c r="C1679" s="60"/>
      <c r="D1679" t="s">
        <v>763</v>
      </c>
      <c r="E1679"/>
      <c r="J1679">
        <f t="shared" si="153"/>
        <v>2023</v>
      </c>
      <c r="BM1679">
        <v>2023</v>
      </c>
    </row>
    <row r="1680" spans="1:65" ht="15" customHeight="1" x14ac:dyDescent="0.25">
      <c r="A1680" t="s">
        <v>3739</v>
      </c>
      <c r="B1680" s="1"/>
      <c r="C1680" s="60"/>
      <c r="D1680" t="s">
        <v>765</v>
      </c>
      <c r="E1680"/>
      <c r="J1680">
        <f t="shared" si="153"/>
        <v>2023</v>
      </c>
      <c r="BM1680">
        <v>2023</v>
      </c>
    </row>
    <row r="1681" spans="1:65" ht="15" customHeight="1" x14ac:dyDescent="0.25">
      <c r="A1681" t="s">
        <v>3739</v>
      </c>
      <c r="B1681" s="1"/>
      <c r="C1681" s="60"/>
      <c r="D1681" t="s">
        <v>3756</v>
      </c>
      <c r="E1681"/>
      <c r="J1681">
        <f t="shared" si="153"/>
        <v>2023</v>
      </c>
      <c r="BM1681">
        <v>2023</v>
      </c>
    </row>
    <row r="1682" spans="1:65" ht="15" customHeight="1" x14ac:dyDescent="0.25">
      <c r="A1682" t="s">
        <v>3739</v>
      </c>
      <c r="B1682" s="1"/>
      <c r="C1682" s="60"/>
      <c r="D1682" t="s">
        <v>3757</v>
      </c>
      <c r="E1682"/>
      <c r="J1682">
        <f t="shared" si="153"/>
        <v>2023</v>
      </c>
      <c r="BM1682">
        <v>2023</v>
      </c>
    </row>
    <row r="1683" spans="1:65" ht="15" customHeight="1" x14ac:dyDescent="0.25">
      <c r="A1683" t="s">
        <v>3739</v>
      </c>
      <c r="B1683" s="1"/>
      <c r="C1683" s="60"/>
      <c r="D1683" t="s">
        <v>3650</v>
      </c>
      <c r="E1683"/>
      <c r="J1683">
        <f t="shared" si="153"/>
        <v>2023</v>
      </c>
      <c r="BM1683">
        <v>2023</v>
      </c>
    </row>
    <row r="1684" spans="1:65" ht="15" customHeight="1" x14ac:dyDescent="0.25">
      <c r="A1684" t="s">
        <v>3739</v>
      </c>
      <c r="B1684" s="1"/>
      <c r="C1684" s="60"/>
      <c r="D1684" t="s">
        <v>3758</v>
      </c>
      <c r="E1684"/>
      <c r="J1684">
        <f t="shared" si="153"/>
        <v>2023</v>
      </c>
      <c r="BM1684">
        <v>2023</v>
      </c>
    </row>
    <row r="1685" spans="1:65" ht="15" customHeight="1" x14ac:dyDescent="0.25">
      <c r="A1685" t="s">
        <v>3739</v>
      </c>
      <c r="B1685" s="1"/>
      <c r="C1685" s="60"/>
      <c r="D1685" t="s">
        <v>3651</v>
      </c>
      <c r="E1685"/>
      <c r="J1685">
        <f t="shared" si="153"/>
        <v>2023</v>
      </c>
      <c r="BM1685">
        <v>2023</v>
      </c>
    </row>
    <row r="1686" spans="1:65" ht="15" customHeight="1" x14ac:dyDescent="0.25">
      <c r="A1686" t="s">
        <v>3739</v>
      </c>
      <c r="B1686" s="1"/>
      <c r="C1686" s="60"/>
      <c r="D1686" t="s">
        <v>3759</v>
      </c>
      <c r="E1686"/>
      <c r="J1686">
        <f t="shared" si="153"/>
        <v>2023</v>
      </c>
      <c r="BM1686">
        <v>2023</v>
      </c>
    </row>
    <row r="1687" spans="1:65" ht="15" customHeight="1" x14ac:dyDescent="0.25">
      <c r="A1687" t="s">
        <v>3739</v>
      </c>
      <c r="B1687" s="1"/>
      <c r="C1687" s="60"/>
      <c r="D1687" t="s">
        <v>3760</v>
      </c>
      <c r="E1687"/>
      <c r="J1687">
        <f t="shared" si="153"/>
        <v>2023</v>
      </c>
      <c r="BM1687">
        <v>2023</v>
      </c>
    </row>
    <row r="1688" spans="1:65" ht="15" customHeight="1" x14ac:dyDescent="0.25">
      <c r="A1688" t="s">
        <v>3739</v>
      </c>
      <c r="B1688" s="1"/>
      <c r="C1688" s="60"/>
      <c r="D1688" t="s">
        <v>3761</v>
      </c>
      <c r="E1688"/>
      <c r="J1688">
        <f t="shared" si="153"/>
        <v>2023</v>
      </c>
      <c r="BM1688">
        <v>2023</v>
      </c>
    </row>
    <row r="1689" spans="1:65" ht="15" customHeight="1" x14ac:dyDescent="0.25">
      <c r="A1689" t="s">
        <v>3739</v>
      </c>
      <c r="B1689" s="1"/>
      <c r="C1689" s="60"/>
      <c r="D1689" t="s">
        <v>3762</v>
      </c>
      <c r="E1689"/>
      <c r="J1689">
        <f t="shared" si="153"/>
        <v>2023</v>
      </c>
      <c r="BM1689">
        <v>2023</v>
      </c>
    </row>
    <row r="1690" spans="1:65" ht="15" customHeight="1" x14ac:dyDescent="0.25">
      <c r="A1690" t="s">
        <v>3739</v>
      </c>
      <c r="B1690" s="1"/>
      <c r="C1690" s="60"/>
      <c r="D1690" t="s">
        <v>3763</v>
      </c>
      <c r="E1690"/>
      <c r="J1690">
        <f t="shared" si="153"/>
        <v>2023</v>
      </c>
      <c r="BM1690">
        <v>2023</v>
      </c>
    </row>
    <row r="1691" spans="1:65" ht="15" customHeight="1" x14ac:dyDescent="0.25">
      <c r="A1691" t="s">
        <v>3739</v>
      </c>
      <c r="B1691" s="1"/>
      <c r="C1691" s="60"/>
      <c r="D1691" t="s">
        <v>3764</v>
      </c>
      <c r="E1691"/>
      <c r="J1691">
        <f t="shared" si="153"/>
        <v>2023</v>
      </c>
      <c r="BM1691">
        <v>2023</v>
      </c>
    </row>
    <row r="1692" spans="1:65" ht="15" customHeight="1" x14ac:dyDescent="0.25">
      <c r="A1692" t="s">
        <v>3739</v>
      </c>
      <c r="B1692" s="1"/>
      <c r="C1692" s="60"/>
      <c r="D1692" t="s">
        <v>3765</v>
      </c>
      <c r="E1692"/>
      <c r="J1692">
        <f t="shared" si="153"/>
        <v>2023</v>
      </c>
      <c r="BM1692">
        <v>2023</v>
      </c>
    </row>
    <row r="1693" spans="1:65" ht="15" customHeight="1" x14ac:dyDescent="0.25">
      <c r="A1693" t="s">
        <v>3739</v>
      </c>
      <c r="B1693" s="1"/>
      <c r="C1693" s="60"/>
      <c r="D1693" t="s">
        <v>3766</v>
      </c>
      <c r="E1693"/>
      <c r="J1693">
        <f t="shared" si="153"/>
        <v>2023</v>
      </c>
      <c r="BM1693">
        <v>2023</v>
      </c>
    </row>
    <row r="1694" spans="1:65" ht="15" customHeight="1" x14ac:dyDescent="0.25">
      <c r="A1694" t="s">
        <v>3739</v>
      </c>
      <c r="B1694" s="1"/>
      <c r="C1694" s="60"/>
      <c r="D1694" t="s">
        <v>3767</v>
      </c>
      <c r="E1694"/>
      <c r="J1694">
        <f t="shared" si="153"/>
        <v>2023</v>
      </c>
      <c r="BM1694">
        <v>2023</v>
      </c>
    </row>
    <row r="1695" spans="1:65" ht="15" customHeight="1" x14ac:dyDescent="0.25">
      <c r="A1695" t="s">
        <v>3739</v>
      </c>
      <c r="B1695" s="1"/>
      <c r="C1695" s="60"/>
      <c r="D1695" t="s">
        <v>3182</v>
      </c>
      <c r="E1695"/>
      <c r="J1695">
        <f t="shared" si="153"/>
        <v>2023</v>
      </c>
      <c r="BM1695">
        <v>2023</v>
      </c>
    </row>
    <row r="1696" spans="1:65" ht="15" customHeight="1" x14ac:dyDescent="0.25">
      <c r="A1696" t="s">
        <v>3739</v>
      </c>
      <c r="B1696" s="1"/>
      <c r="C1696" s="60"/>
      <c r="D1696" t="s">
        <v>3768</v>
      </c>
      <c r="E1696"/>
      <c r="J1696">
        <f t="shared" si="153"/>
        <v>2023</v>
      </c>
      <c r="BM1696">
        <v>2023</v>
      </c>
    </row>
    <row r="1697" spans="1:65" ht="15" customHeight="1" x14ac:dyDescent="0.25">
      <c r="A1697" t="s">
        <v>3739</v>
      </c>
      <c r="B1697" s="1"/>
      <c r="C1697" s="60"/>
      <c r="D1697" t="s">
        <v>3769</v>
      </c>
      <c r="E1697"/>
      <c r="J1697">
        <f t="shared" si="153"/>
        <v>2023</v>
      </c>
      <c r="BM1697">
        <v>2023</v>
      </c>
    </row>
    <row r="1698" spans="1:65" ht="15" customHeight="1" x14ac:dyDescent="0.25">
      <c r="A1698" t="s">
        <v>3739</v>
      </c>
      <c r="B1698" s="1"/>
      <c r="C1698" s="60"/>
      <c r="D1698" t="s">
        <v>3770</v>
      </c>
      <c r="E1698"/>
      <c r="J1698">
        <f t="shared" si="153"/>
        <v>2023</v>
      </c>
      <c r="BM1698">
        <v>2023</v>
      </c>
    </row>
    <row r="1699" spans="1:65" ht="15" customHeight="1" x14ac:dyDescent="0.25">
      <c r="A1699" t="s">
        <v>3739</v>
      </c>
      <c r="B1699" s="1"/>
      <c r="C1699" s="60"/>
      <c r="D1699" t="s">
        <v>3771</v>
      </c>
      <c r="E1699"/>
      <c r="J1699">
        <f t="shared" si="153"/>
        <v>2023</v>
      </c>
      <c r="BM1699">
        <v>2023</v>
      </c>
    </row>
    <row r="1700" spans="1:65" ht="15" customHeight="1" x14ac:dyDescent="0.25">
      <c r="A1700" t="s">
        <v>3739</v>
      </c>
      <c r="B1700" s="1"/>
      <c r="C1700" s="60"/>
      <c r="D1700" t="s">
        <v>3772</v>
      </c>
      <c r="E1700"/>
      <c r="J1700">
        <f t="shared" si="153"/>
        <v>2023</v>
      </c>
      <c r="BM1700">
        <v>2023</v>
      </c>
    </row>
    <row r="1701" spans="1:65" ht="15" customHeight="1" x14ac:dyDescent="0.25">
      <c r="A1701" t="s">
        <v>3739</v>
      </c>
      <c r="B1701" s="1"/>
      <c r="C1701" s="60"/>
      <c r="D1701" t="s">
        <v>3773</v>
      </c>
      <c r="E1701"/>
      <c r="J1701">
        <f t="shared" si="153"/>
        <v>2023</v>
      </c>
      <c r="BM1701">
        <v>2023</v>
      </c>
    </row>
    <row r="1702" spans="1:65" ht="15" customHeight="1" x14ac:dyDescent="0.25">
      <c r="A1702" t="s">
        <v>3739</v>
      </c>
      <c r="B1702" s="1"/>
      <c r="C1702" s="60"/>
      <c r="D1702" t="s">
        <v>3774</v>
      </c>
      <c r="E1702"/>
      <c r="J1702">
        <f t="shared" si="153"/>
        <v>2023</v>
      </c>
      <c r="BM1702">
        <v>2023</v>
      </c>
    </row>
    <row r="1703" spans="1:65" ht="15" customHeight="1" x14ac:dyDescent="0.25">
      <c r="A1703" t="s">
        <v>3739</v>
      </c>
      <c r="B1703" s="1"/>
      <c r="C1703" s="60"/>
      <c r="D1703" t="s">
        <v>3775</v>
      </c>
      <c r="E1703"/>
      <c r="J1703">
        <f t="shared" si="153"/>
        <v>2023</v>
      </c>
      <c r="BM1703">
        <v>2023</v>
      </c>
    </row>
    <row r="1704" spans="1:65" ht="15" customHeight="1" x14ac:dyDescent="0.25">
      <c r="A1704" t="s">
        <v>3739</v>
      </c>
      <c r="B1704" s="1"/>
      <c r="C1704" s="60"/>
      <c r="D1704" t="s">
        <v>3776</v>
      </c>
      <c r="E1704"/>
      <c r="J1704">
        <f t="shared" si="153"/>
        <v>2023</v>
      </c>
      <c r="BM1704">
        <v>2023</v>
      </c>
    </row>
    <row r="1705" spans="1:65" ht="15" customHeight="1" x14ac:dyDescent="0.25">
      <c r="A1705" t="s">
        <v>3739</v>
      </c>
      <c r="B1705" s="1"/>
      <c r="C1705" s="60"/>
      <c r="D1705" t="s">
        <v>3777</v>
      </c>
      <c r="E1705"/>
      <c r="J1705">
        <f t="shared" si="153"/>
        <v>2023</v>
      </c>
      <c r="BM1705">
        <v>2023</v>
      </c>
    </row>
    <row r="1706" spans="1:65" ht="15" customHeight="1" x14ac:dyDescent="0.25">
      <c r="A1706" t="s">
        <v>3739</v>
      </c>
      <c r="B1706" s="1"/>
      <c r="C1706" s="60"/>
      <c r="D1706" t="s">
        <v>3189</v>
      </c>
      <c r="E1706"/>
      <c r="J1706">
        <f t="shared" si="153"/>
        <v>2023</v>
      </c>
      <c r="BM1706">
        <v>2023</v>
      </c>
    </row>
    <row r="1707" spans="1:65" ht="15" customHeight="1" x14ac:dyDescent="0.25">
      <c r="A1707" t="s">
        <v>3739</v>
      </c>
      <c r="B1707" s="1"/>
      <c r="C1707" s="60"/>
      <c r="D1707" t="s">
        <v>3778</v>
      </c>
      <c r="E1707"/>
      <c r="J1707">
        <f t="shared" si="153"/>
        <v>2023</v>
      </c>
      <c r="BM1707">
        <v>2023</v>
      </c>
    </row>
    <row r="1708" spans="1:65" ht="15" customHeight="1" x14ac:dyDescent="0.25">
      <c r="A1708" t="s">
        <v>3739</v>
      </c>
      <c r="B1708" s="1"/>
      <c r="C1708" s="60"/>
      <c r="D1708" t="s">
        <v>3779</v>
      </c>
      <c r="E1708"/>
      <c r="J1708">
        <f t="shared" si="153"/>
        <v>2023</v>
      </c>
      <c r="BM1708">
        <v>2023</v>
      </c>
    </row>
    <row r="1709" spans="1:65" ht="15" customHeight="1" x14ac:dyDescent="0.25">
      <c r="A1709" t="s">
        <v>3739</v>
      </c>
      <c r="B1709" s="1"/>
      <c r="C1709" s="60"/>
      <c r="D1709" t="s">
        <v>3780</v>
      </c>
      <c r="E1709"/>
      <c r="J1709">
        <f t="shared" si="153"/>
        <v>2023</v>
      </c>
      <c r="BM1709">
        <v>2023</v>
      </c>
    </row>
    <row r="1710" spans="1:65" ht="15" customHeight="1" x14ac:dyDescent="0.25">
      <c r="A1710" t="s">
        <v>3739</v>
      </c>
      <c r="B1710" s="1"/>
      <c r="C1710" s="60"/>
      <c r="D1710" t="s">
        <v>3781</v>
      </c>
      <c r="E1710"/>
      <c r="J1710">
        <f t="shared" si="153"/>
        <v>2023</v>
      </c>
      <c r="BM1710">
        <v>2023</v>
      </c>
    </row>
    <row r="1711" spans="1:65" ht="15" customHeight="1" x14ac:dyDescent="0.25">
      <c r="A1711" t="s">
        <v>3739</v>
      </c>
      <c r="B1711" s="1"/>
      <c r="C1711" s="60"/>
      <c r="D1711" t="s">
        <v>3782</v>
      </c>
      <c r="E1711"/>
      <c r="J1711">
        <f t="shared" si="153"/>
        <v>2023</v>
      </c>
      <c r="BM1711">
        <v>2023</v>
      </c>
    </row>
    <row r="1712" spans="1:65" ht="15" customHeight="1" x14ac:dyDescent="0.25">
      <c r="A1712" t="s">
        <v>3739</v>
      </c>
      <c r="B1712" s="1"/>
      <c r="C1712" s="60"/>
      <c r="D1712" t="s">
        <v>3783</v>
      </c>
      <c r="E1712"/>
      <c r="J1712">
        <f t="shared" si="153"/>
        <v>2023</v>
      </c>
      <c r="BM1712">
        <v>2023</v>
      </c>
    </row>
    <row r="1713" spans="1:65" ht="15" customHeight="1" x14ac:dyDescent="0.25">
      <c r="A1713" t="s">
        <v>3739</v>
      </c>
      <c r="B1713" s="1"/>
      <c r="C1713" s="60"/>
      <c r="D1713" t="s">
        <v>3784</v>
      </c>
      <c r="E1713"/>
      <c r="J1713">
        <f t="shared" si="153"/>
        <v>2023</v>
      </c>
      <c r="BM1713">
        <v>2023</v>
      </c>
    </row>
    <row r="1714" spans="1:65" ht="15" customHeight="1" x14ac:dyDescent="0.25">
      <c r="A1714" t="s">
        <v>3739</v>
      </c>
      <c r="B1714" s="1"/>
      <c r="C1714" s="60"/>
      <c r="D1714" t="s">
        <v>3785</v>
      </c>
      <c r="E1714"/>
      <c r="J1714">
        <f t="shared" si="153"/>
        <v>2023</v>
      </c>
      <c r="BM1714">
        <v>2023</v>
      </c>
    </row>
    <row r="1715" spans="1:65" ht="15" customHeight="1" x14ac:dyDescent="0.25">
      <c r="A1715" t="s">
        <v>3739</v>
      </c>
      <c r="B1715" s="1"/>
      <c r="C1715" s="60"/>
      <c r="D1715" t="s">
        <v>3191</v>
      </c>
      <c r="E1715"/>
      <c r="J1715">
        <f t="shared" si="153"/>
        <v>2023</v>
      </c>
      <c r="BM1715">
        <v>2023</v>
      </c>
    </row>
    <row r="1716" spans="1:65" ht="15" customHeight="1" x14ac:dyDescent="0.25">
      <c r="A1716" t="s">
        <v>3739</v>
      </c>
      <c r="B1716" s="1"/>
      <c r="C1716" s="60"/>
      <c r="D1716" t="s">
        <v>3786</v>
      </c>
      <c r="E1716"/>
      <c r="J1716">
        <f t="shared" si="153"/>
        <v>2023</v>
      </c>
      <c r="BM1716">
        <v>2023</v>
      </c>
    </row>
    <row r="1717" spans="1:65" ht="15" customHeight="1" x14ac:dyDescent="0.25">
      <c r="A1717" t="s">
        <v>3739</v>
      </c>
      <c r="B1717" s="1"/>
      <c r="C1717" s="60"/>
      <c r="D1717" t="s">
        <v>3787</v>
      </c>
      <c r="E1717"/>
      <c r="J1717">
        <f t="shared" si="153"/>
        <v>2023</v>
      </c>
      <c r="BM1717">
        <v>2023</v>
      </c>
    </row>
    <row r="1718" spans="1:65" ht="15" customHeight="1" x14ac:dyDescent="0.25">
      <c r="A1718" t="s">
        <v>3739</v>
      </c>
      <c r="B1718" s="1"/>
      <c r="C1718" s="60"/>
      <c r="D1718" t="s">
        <v>3192</v>
      </c>
      <c r="E1718"/>
      <c r="J1718">
        <f t="shared" si="153"/>
        <v>2023</v>
      </c>
      <c r="BM1718">
        <v>2023</v>
      </c>
    </row>
    <row r="1719" spans="1:65" ht="15" customHeight="1" x14ac:dyDescent="0.25">
      <c r="A1719" t="s">
        <v>3739</v>
      </c>
      <c r="B1719" s="1"/>
      <c r="C1719" s="60"/>
      <c r="D1719" t="s">
        <v>3788</v>
      </c>
      <c r="E1719"/>
      <c r="J1719">
        <f t="shared" si="153"/>
        <v>2023</v>
      </c>
      <c r="BM1719">
        <v>2023</v>
      </c>
    </row>
    <row r="1720" spans="1:65" ht="15" customHeight="1" x14ac:dyDescent="0.25">
      <c r="A1720" t="s">
        <v>3739</v>
      </c>
      <c r="B1720" s="1"/>
      <c r="C1720" s="60"/>
      <c r="D1720" t="s">
        <v>3194</v>
      </c>
      <c r="E1720"/>
      <c r="J1720">
        <f t="shared" si="153"/>
        <v>2023</v>
      </c>
      <c r="BM1720">
        <v>2023</v>
      </c>
    </row>
    <row r="1721" spans="1:65" ht="15" customHeight="1" x14ac:dyDescent="0.25">
      <c r="A1721" t="s">
        <v>3739</v>
      </c>
      <c r="B1721" s="1"/>
      <c r="C1721" s="60"/>
      <c r="D1721" t="s">
        <v>3211</v>
      </c>
      <c r="E1721"/>
      <c r="J1721">
        <f t="shared" si="153"/>
        <v>2023</v>
      </c>
      <c r="BM1721">
        <v>2023</v>
      </c>
    </row>
    <row r="1722" spans="1:65" ht="15" customHeight="1" x14ac:dyDescent="0.25">
      <c r="A1722" t="s">
        <v>3739</v>
      </c>
      <c r="B1722" s="1"/>
      <c r="C1722" s="60"/>
      <c r="D1722" t="s">
        <v>3661</v>
      </c>
      <c r="E1722"/>
      <c r="J1722">
        <f t="shared" si="153"/>
        <v>2023</v>
      </c>
      <c r="BM1722">
        <v>2023</v>
      </c>
    </row>
    <row r="1723" spans="1:65" ht="15" customHeight="1" x14ac:dyDescent="0.25">
      <c r="A1723" t="s">
        <v>3739</v>
      </c>
      <c r="B1723" s="1"/>
      <c r="C1723" s="60"/>
      <c r="D1723" t="s">
        <v>3789</v>
      </c>
      <c r="E1723"/>
      <c r="J1723">
        <f t="shared" si="153"/>
        <v>2023</v>
      </c>
      <c r="BM1723">
        <v>2023</v>
      </c>
    </row>
    <row r="1724" spans="1:65" ht="15" customHeight="1" x14ac:dyDescent="0.25">
      <c r="A1724" t="s">
        <v>3739</v>
      </c>
      <c r="B1724" s="1"/>
      <c r="C1724" s="60"/>
      <c r="D1724" t="s">
        <v>3662</v>
      </c>
      <c r="E1724"/>
      <c r="J1724">
        <f t="shared" si="153"/>
        <v>2023</v>
      </c>
      <c r="BM1724">
        <v>2023</v>
      </c>
    </row>
    <row r="1725" spans="1:65" ht="15" customHeight="1" x14ac:dyDescent="0.25">
      <c r="A1725" t="s">
        <v>3739</v>
      </c>
      <c r="B1725" s="1"/>
      <c r="C1725" s="60"/>
      <c r="D1725" t="s">
        <v>3790</v>
      </c>
      <c r="E1725"/>
      <c r="J1725">
        <f t="shared" si="153"/>
        <v>2023</v>
      </c>
      <c r="BM1725">
        <v>2023</v>
      </c>
    </row>
    <row r="1726" spans="1:65" ht="15" customHeight="1" x14ac:dyDescent="0.25">
      <c r="A1726" t="s">
        <v>3739</v>
      </c>
      <c r="B1726" s="1"/>
      <c r="C1726" s="60"/>
      <c r="D1726" t="s">
        <v>3791</v>
      </c>
      <c r="E1726"/>
      <c r="J1726">
        <f t="shared" si="153"/>
        <v>2023</v>
      </c>
      <c r="BM1726">
        <v>2023</v>
      </c>
    </row>
    <row r="1727" spans="1:65" ht="15" customHeight="1" x14ac:dyDescent="0.25">
      <c r="A1727" t="s">
        <v>3739</v>
      </c>
      <c r="B1727" s="1"/>
      <c r="C1727" s="60"/>
      <c r="D1727" t="s">
        <v>3792</v>
      </c>
      <c r="E1727"/>
      <c r="J1727">
        <f t="shared" si="153"/>
        <v>2023</v>
      </c>
      <c r="BM1727">
        <v>2023</v>
      </c>
    </row>
    <row r="1728" spans="1:65" ht="15" customHeight="1" x14ac:dyDescent="0.25">
      <c r="A1728" t="s">
        <v>3739</v>
      </c>
      <c r="B1728" s="1"/>
      <c r="C1728" s="60"/>
      <c r="D1728" t="s">
        <v>3793</v>
      </c>
      <c r="E1728"/>
      <c r="J1728">
        <f t="shared" si="153"/>
        <v>2023</v>
      </c>
      <c r="BM1728">
        <v>2023</v>
      </c>
    </row>
    <row r="1729" spans="1:65" ht="15" customHeight="1" x14ac:dyDescent="0.25">
      <c r="A1729" t="s">
        <v>3739</v>
      </c>
      <c r="B1729" s="1"/>
      <c r="C1729" s="60"/>
      <c r="D1729" t="s">
        <v>3794</v>
      </c>
      <c r="E1729"/>
      <c r="J1729">
        <f t="shared" si="153"/>
        <v>2023</v>
      </c>
      <c r="BM1729">
        <v>2023</v>
      </c>
    </row>
    <row r="1730" spans="1:65" ht="15" customHeight="1" x14ac:dyDescent="0.25">
      <c r="A1730" t="s">
        <v>3739</v>
      </c>
      <c r="B1730" s="1"/>
      <c r="C1730" s="60"/>
      <c r="D1730" t="s">
        <v>3795</v>
      </c>
      <c r="E1730"/>
      <c r="J1730">
        <f t="shared" si="153"/>
        <v>2023</v>
      </c>
      <c r="BM1730">
        <v>2023</v>
      </c>
    </row>
    <row r="1731" spans="1:65" ht="15" customHeight="1" x14ac:dyDescent="0.25">
      <c r="A1731" t="s">
        <v>3739</v>
      </c>
      <c r="B1731" s="1"/>
      <c r="C1731" s="60"/>
      <c r="D1731" t="s">
        <v>3796</v>
      </c>
      <c r="E1731"/>
      <c r="J1731">
        <f t="shared" si="153"/>
        <v>2023</v>
      </c>
      <c r="BM1731">
        <v>2023</v>
      </c>
    </row>
    <row r="1732" spans="1:65" ht="15" customHeight="1" x14ac:dyDescent="0.25">
      <c r="A1732" t="s">
        <v>3739</v>
      </c>
      <c r="B1732" s="1"/>
      <c r="C1732" s="60"/>
      <c r="D1732" t="s">
        <v>3797</v>
      </c>
      <c r="E1732"/>
      <c r="J1732">
        <f t="shared" si="153"/>
        <v>2023</v>
      </c>
      <c r="BM1732">
        <v>2023</v>
      </c>
    </row>
    <row r="1733" spans="1:65" ht="15" customHeight="1" x14ac:dyDescent="0.25">
      <c r="A1733" t="s">
        <v>3739</v>
      </c>
      <c r="B1733" s="1"/>
      <c r="C1733" s="60"/>
      <c r="D1733" t="s">
        <v>3202</v>
      </c>
      <c r="E1733"/>
      <c r="J1733">
        <f t="shared" si="153"/>
        <v>2023</v>
      </c>
      <c r="BM1733">
        <v>2023</v>
      </c>
    </row>
    <row r="1734" spans="1:65" ht="15" customHeight="1" x14ac:dyDescent="0.25">
      <c r="A1734" t="s">
        <v>3739</v>
      </c>
      <c r="B1734" s="1"/>
      <c r="C1734" s="60"/>
      <c r="D1734" t="s">
        <v>3798</v>
      </c>
      <c r="E1734"/>
      <c r="J1734">
        <f t="shared" si="153"/>
        <v>2023</v>
      </c>
      <c r="BM1734">
        <v>2023</v>
      </c>
    </row>
    <row r="1735" spans="1:65" ht="15" customHeight="1" x14ac:dyDescent="0.25">
      <c r="B1735" s="1"/>
      <c r="C1735" s="63"/>
    </row>
    <row r="1736" spans="1:65" ht="15" customHeight="1" x14ac:dyDescent="0.25">
      <c r="A1736" t="s">
        <v>3154</v>
      </c>
      <c r="B1736" s="1" t="str">
        <f>A1736&amp;MIN(I1736:I1754)&amp;"(-"&amp;MAX(J1736:J1754)&amp;")"</f>
        <v>MFRDFOED2016(-2018)</v>
      </c>
      <c r="C1736" s="60"/>
      <c r="D1736" t="s">
        <v>3165</v>
      </c>
      <c r="E1736" t="s">
        <v>3165</v>
      </c>
      <c r="I1736">
        <f t="shared" ref="I1736:I1754" si="154">MIN(L1736:BT1736)</f>
        <v>2016</v>
      </c>
      <c r="J1736">
        <f t="shared" ref="J1736:J1754" si="155">MAX(L1736:BT1736)</f>
        <v>2018</v>
      </c>
      <c r="BF1736">
        <v>2016</v>
      </c>
      <c r="BG1736">
        <v>2017</v>
      </c>
      <c r="BH1736">
        <v>2018</v>
      </c>
    </row>
    <row r="1737" spans="1:65" ht="15" customHeight="1" x14ac:dyDescent="0.25">
      <c r="A1737" t="s">
        <v>3154</v>
      </c>
      <c r="B1737" s="1"/>
      <c r="C1737" s="60"/>
      <c r="D1737" t="s">
        <v>3172</v>
      </c>
      <c r="E1737" t="s">
        <v>3172</v>
      </c>
      <c r="I1737">
        <f t="shared" si="154"/>
        <v>2016</v>
      </c>
      <c r="J1737">
        <f t="shared" si="155"/>
        <v>2018</v>
      </c>
      <c r="BF1737">
        <v>2016</v>
      </c>
      <c r="BG1737">
        <v>2017</v>
      </c>
      <c r="BH1737">
        <v>2018</v>
      </c>
    </row>
    <row r="1738" spans="1:65" ht="15" customHeight="1" x14ac:dyDescent="0.25">
      <c r="A1738" t="s">
        <v>3154</v>
      </c>
      <c r="B1738" s="1"/>
      <c r="C1738" s="60"/>
      <c r="D1738" t="s">
        <v>3204</v>
      </c>
      <c r="E1738" t="s">
        <v>3204</v>
      </c>
      <c r="I1738">
        <f t="shared" si="154"/>
        <v>2016</v>
      </c>
      <c r="J1738">
        <f t="shared" si="155"/>
        <v>2018</v>
      </c>
      <c r="BF1738">
        <v>2016</v>
      </c>
      <c r="BG1738">
        <v>2017</v>
      </c>
      <c r="BH1738">
        <v>2018</v>
      </c>
    </row>
    <row r="1739" spans="1:65" ht="15" customHeight="1" x14ac:dyDescent="0.25">
      <c r="A1739" t="s">
        <v>3154</v>
      </c>
      <c r="B1739" s="1"/>
      <c r="C1739" s="60"/>
      <c r="D1739" t="s">
        <v>3175</v>
      </c>
      <c r="E1739" t="s">
        <v>3175</v>
      </c>
      <c r="F1739" s="7" t="s">
        <v>1303</v>
      </c>
      <c r="I1739">
        <f t="shared" si="154"/>
        <v>2016</v>
      </c>
      <c r="J1739">
        <f t="shared" si="155"/>
        <v>2018</v>
      </c>
      <c r="BF1739">
        <v>2016</v>
      </c>
      <c r="BG1739">
        <v>2017</v>
      </c>
      <c r="BH1739">
        <v>2018</v>
      </c>
    </row>
    <row r="1740" spans="1:65" ht="15" customHeight="1" x14ac:dyDescent="0.25">
      <c r="A1740" t="s">
        <v>3154</v>
      </c>
      <c r="B1740" s="1"/>
      <c r="C1740" s="60"/>
      <c r="D1740" t="s">
        <v>3176</v>
      </c>
      <c r="E1740" t="s">
        <v>3176</v>
      </c>
      <c r="F1740" s="7" t="s">
        <v>1303</v>
      </c>
      <c r="I1740">
        <f t="shared" si="154"/>
        <v>2016</v>
      </c>
      <c r="J1740">
        <f t="shared" si="155"/>
        <v>2018</v>
      </c>
      <c r="BF1740">
        <v>2016</v>
      </c>
      <c r="BG1740">
        <v>2017</v>
      </c>
      <c r="BH1740">
        <v>2018</v>
      </c>
    </row>
    <row r="1741" spans="1:65" ht="15" customHeight="1" x14ac:dyDescent="0.25">
      <c r="A1741" t="s">
        <v>3154</v>
      </c>
      <c r="B1741" s="1"/>
      <c r="C1741" s="60"/>
      <c r="D1741" t="s">
        <v>3205</v>
      </c>
      <c r="E1741" t="s">
        <v>3205</v>
      </c>
      <c r="I1741">
        <f t="shared" si="154"/>
        <v>2016</v>
      </c>
      <c r="J1741">
        <f t="shared" si="155"/>
        <v>2018</v>
      </c>
      <c r="BF1741">
        <v>2016</v>
      </c>
      <c r="BG1741">
        <v>2017</v>
      </c>
      <c r="BH1741">
        <v>2018</v>
      </c>
    </row>
    <row r="1742" spans="1:65" ht="15" customHeight="1" x14ac:dyDescent="0.25">
      <c r="A1742" t="s">
        <v>3154</v>
      </c>
      <c r="B1742" s="1"/>
      <c r="C1742" s="60"/>
      <c r="D1742" t="s">
        <v>3183</v>
      </c>
      <c r="E1742" t="s">
        <v>3183</v>
      </c>
      <c r="I1742">
        <f t="shared" si="154"/>
        <v>2016</v>
      </c>
      <c r="J1742">
        <f t="shared" si="155"/>
        <v>2018</v>
      </c>
      <c r="BF1742">
        <v>2016</v>
      </c>
      <c r="BG1742">
        <v>2017</v>
      </c>
      <c r="BH1742">
        <v>2018</v>
      </c>
    </row>
    <row r="1743" spans="1:65" ht="15" customHeight="1" x14ac:dyDescent="0.25">
      <c r="A1743" t="s">
        <v>3154</v>
      </c>
      <c r="B1743" s="1"/>
      <c r="C1743" s="60"/>
      <c r="D1743" t="s">
        <v>3206</v>
      </c>
      <c r="E1743" t="s">
        <v>3206</v>
      </c>
      <c r="I1743">
        <f t="shared" si="154"/>
        <v>2016</v>
      </c>
      <c r="J1743">
        <f t="shared" si="155"/>
        <v>2018</v>
      </c>
      <c r="BF1743">
        <v>2016</v>
      </c>
      <c r="BG1743">
        <v>2017</v>
      </c>
      <c r="BH1743">
        <v>2018</v>
      </c>
    </row>
    <row r="1744" spans="1:65" ht="15" customHeight="1" x14ac:dyDescent="0.25">
      <c r="A1744" t="s">
        <v>3154</v>
      </c>
      <c r="B1744" s="1"/>
      <c r="C1744" s="60"/>
      <c r="D1744" t="s">
        <v>3207</v>
      </c>
      <c r="E1744" t="s">
        <v>3207</v>
      </c>
      <c r="I1744">
        <f t="shared" si="154"/>
        <v>2016</v>
      </c>
      <c r="J1744">
        <f t="shared" si="155"/>
        <v>2018</v>
      </c>
      <c r="BF1744">
        <v>2016</v>
      </c>
      <c r="BG1744">
        <v>2017</v>
      </c>
      <c r="BH1744">
        <v>2018</v>
      </c>
    </row>
    <row r="1745" spans="1:60" ht="15" customHeight="1" x14ac:dyDescent="0.25">
      <c r="A1745" t="s">
        <v>3154</v>
      </c>
      <c r="B1745" s="1"/>
      <c r="C1745" s="60"/>
      <c r="D1745" t="s">
        <v>3208</v>
      </c>
      <c r="E1745" t="s">
        <v>3208</v>
      </c>
      <c r="I1745">
        <f t="shared" si="154"/>
        <v>2016</v>
      </c>
      <c r="J1745">
        <f t="shared" si="155"/>
        <v>2018</v>
      </c>
      <c r="BF1745">
        <v>2016</v>
      </c>
      <c r="BG1745">
        <v>2017</v>
      </c>
      <c r="BH1745">
        <v>2018</v>
      </c>
    </row>
    <row r="1746" spans="1:60" ht="15" customHeight="1" x14ac:dyDescent="0.25">
      <c r="A1746" t="s">
        <v>3154</v>
      </c>
      <c r="B1746" s="1"/>
      <c r="C1746" s="60"/>
      <c r="D1746" t="s">
        <v>3209</v>
      </c>
      <c r="E1746" t="s">
        <v>3209</v>
      </c>
      <c r="I1746">
        <f t="shared" si="154"/>
        <v>2016</v>
      </c>
      <c r="J1746">
        <f t="shared" si="155"/>
        <v>2018</v>
      </c>
      <c r="BF1746">
        <v>2016</v>
      </c>
      <c r="BG1746">
        <v>2017</v>
      </c>
      <c r="BH1746">
        <v>2018</v>
      </c>
    </row>
    <row r="1747" spans="1:60" ht="15" customHeight="1" x14ac:dyDescent="0.25">
      <c r="A1747" t="s">
        <v>3154</v>
      </c>
      <c r="B1747" s="1"/>
      <c r="C1747" s="60"/>
      <c r="D1747" t="s">
        <v>3189</v>
      </c>
      <c r="E1747" t="s">
        <v>3189</v>
      </c>
      <c r="I1747">
        <f t="shared" si="154"/>
        <v>2016</v>
      </c>
      <c r="J1747">
        <f t="shared" si="155"/>
        <v>2018</v>
      </c>
      <c r="BF1747">
        <v>2016</v>
      </c>
      <c r="BG1747">
        <v>2017</v>
      </c>
      <c r="BH1747">
        <v>2018</v>
      </c>
    </row>
    <row r="1748" spans="1:60" ht="15" customHeight="1" x14ac:dyDescent="0.25">
      <c r="A1748" t="s">
        <v>3154</v>
      </c>
      <c r="B1748" s="1"/>
      <c r="C1748" s="60"/>
      <c r="D1748" t="s">
        <v>3191</v>
      </c>
      <c r="E1748" t="s">
        <v>3191</v>
      </c>
      <c r="I1748">
        <f t="shared" si="154"/>
        <v>2016</v>
      </c>
      <c r="J1748">
        <f t="shared" si="155"/>
        <v>2018</v>
      </c>
      <c r="BF1748">
        <v>2016</v>
      </c>
      <c r="BG1748">
        <v>2017</v>
      </c>
      <c r="BH1748">
        <v>2018</v>
      </c>
    </row>
    <row r="1749" spans="1:60" ht="15" customHeight="1" x14ac:dyDescent="0.25">
      <c r="A1749" t="s">
        <v>3154</v>
      </c>
      <c r="B1749" s="1"/>
      <c r="C1749" s="60"/>
      <c r="D1749" t="s">
        <v>3192</v>
      </c>
      <c r="E1749" t="s">
        <v>3192</v>
      </c>
      <c r="I1749">
        <f t="shared" si="154"/>
        <v>2016</v>
      </c>
      <c r="J1749">
        <f t="shared" si="155"/>
        <v>2018</v>
      </c>
      <c r="BF1749">
        <v>2016</v>
      </c>
      <c r="BG1749">
        <v>2017</v>
      </c>
      <c r="BH1749">
        <v>2018</v>
      </c>
    </row>
    <row r="1750" spans="1:60" ht="15" customHeight="1" x14ac:dyDescent="0.25">
      <c r="A1750" t="s">
        <v>3154</v>
      </c>
      <c r="B1750" s="1"/>
      <c r="C1750" s="60"/>
      <c r="D1750" t="s">
        <v>3193</v>
      </c>
      <c r="E1750" t="s">
        <v>3193</v>
      </c>
      <c r="I1750">
        <f t="shared" si="154"/>
        <v>2016</v>
      </c>
      <c r="J1750">
        <f t="shared" si="155"/>
        <v>2018</v>
      </c>
      <c r="BF1750">
        <v>2016</v>
      </c>
      <c r="BG1750">
        <v>2017</v>
      </c>
      <c r="BH1750">
        <v>2018</v>
      </c>
    </row>
    <row r="1751" spans="1:60" ht="15" customHeight="1" x14ac:dyDescent="0.25">
      <c r="A1751" t="s">
        <v>3154</v>
      </c>
      <c r="B1751" s="1"/>
      <c r="C1751" s="60"/>
      <c r="D1751" t="s">
        <v>3210</v>
      </c>
      <c r="E1751" t="s">
        <v>3210</v>
      </c>
      <c r="I1751">
        <f t="shared" si="154"/>
        <v>2016</v>
      </c>
      <c r="J1751">
        <f t="shared" si="155"/>
        <v>2018</v>
      </c>
      <c r="BF1751">
        <v>2016</v>
      </c>
      <c r="BG1751">
        <v>2017</v>
      </c>
      <c r="BH1751">
        <v>2018</v>
      </c>
    </row>
    <row r="1752" spans="1:60" ht="15" customHeight="1" x14ac:dyDescent="0.25">
      <c r="A1752" t="s">
        <v>3154</v>
      </c>
      <c r="B1752" s="1"/>
      <c r="C1752" s="60"/>
      <c r="D1752" t="s">
        <v>3211</v>
      </c>
      <c r="E1752" t="s">
        <v>3211</v>
      </c>
      <c r="I1752">
        <f t="shared" si="154"/>
        <v>2016</v>
      </c>
      <c r="J1752">
        <f t="shared" si="155"/>
        <v>2018</v>
      </c>
      <c r="BF1752">
        <v>2016</v>
      </c>
      <c r="BG1752">
        <v>2017</v>
      </c>
      <c r="BH1752">
        <v>2018</v>
      </c>
    </row>
    <row r="1753" spans="1:60" ht="15" customHeight="1" x14ac:dyDescent="0.25">
      <c r="A1753" t="s">
        <v>3154</v>
      </c>
      <c r="B1753" s="1"/>
      <c r="C1753" s="60"/>
      <c r="D1753" t="s">
        <v>3198</v>
      </c>
      <c r="E1753" t="s">
        <v>3198</v>
      </c>
      <c r="I1753">
        <f t="shared" si="154"/>
        <v>2016</v>
      </c>
      <c r="J1753">
        <f t="shared" si="155"/>
        <v>2018</v>
      </c>
      <c r="BF1753">
        <v>2016</v>
      </c>
      <c r="BG1753">
        <v>2017</v>
      </c>
      <c r="BH1753">
        <v>2018</v>
      </c>
    </row>
    <row r="1754" spans="1:60" ht="15" customHeight="1" x14ac:dyDescent="0.25">
      <c r="A1754" t="s">
        <v>3154</v>
      </c>
      <c r="B1754" s="1"/>
      <c r="C1754" s="60"/>
      <c r="D1754" t="s">
        <v>3202</v>
      </c>
      <c r="E1754" t="s">
        <v>3202</v>
      </c>
      <c r="I1754">
        <f t="shared" si="154"/>
        <v>2016</v>
      </c>
      <c r="J1754">
        <f t="shared" si="155"/>
        <v>2018</v>
      </c>
      <c r="BF1754">
        <v>2016</v>
      </c>
      <c r="BG1754">
        <v>2017</v>
      </c>
      <c r="BH1754">
        <v>2018</v>
      </c>
    </row>
    <row r="1755" spans="1:60" ht="15" customHeight="1" x14ac:dyDescent="0.25">
      <c r="B1755" s="1"/>
      <c r="C1755" s="63"/>
      <c r="E1755"/>
    </row>
    <row r="1756" spans="1:60" ht="15" customHeight="1" x14ac:dyDescent="0.25">
      <c r="A1756" t="s">
        <v>3155</v>
      </c>
      <c r="B1756" s="1" t="str">
        <f>A1756&amp;MIN(I1756:I1785)&amp;"(-"&amp;MAX(J1756:J1785)&amp;")"</f>
        <v>MFRHJMFO2016(-2018)</v>
      </c>
      <c r="C1756" s="60"/>
      <c r="D1756" t="s">
        <v>3165</v>
      </c>
      <c r="E1756" t="s">
        <v>3165</v>
      </c>
      <c r="I1756">
        <f>MIN(L1756:BT1756)</f>
        <v>2016</v>
      </c>
      <c r="J1756">
        <f>MAX(L1756:BT1756)</f>
        <v>2018</v>
      </c>
      <c r="BF1756">
        <v>2016</v>
      </c>
      <c r="BG1756">
        <v>2017</v>
      </c>
      <c r="BH1756">
        <v>2018</v>
      </c>
    </row>
    <row r="1757" spans="1:60" ht="15" customHeight="1" x14ac:dyDescent="0.25">
      <c r="A1757" t="s">
        <v>3155</v>
      </c>
      <c r="C1757" s="60"/>
      <c r="D1757" t="s">
        <v>3212</v>
      </c>
      <c r="E1757" t="s">
        <v>3212</v>
      </c>
      <c r="I1757">
        <f>MIN(L1757:BT1757)</f>
        <v>2016</v>
      </c>
      <c r="J1757">
        <f>MAX(L1757:BT1757)</f>
        <v>2018</v>
      </c>
      <c r="BF1757">
        <v>2016</v>
      </c>
      <c r="BG1757">
        <v>2017</v>
      </c>
      <c r="BH1757">
        <v>2018</v>
      </c>
    </row>
    <row r="1758" spans="1:60" ht="15" customHeight="1" x14ac:dyDescent="0.25">
      <c r="A1758" t="s">
        <v>3155</v>
      </c>
      <c r="C1758" s="60"/>
      <c r="D1758" t="s">
        <v>3170</v>
      </c>
      <c r="E1758" t="s">
        <v>3170</v>
      </c>
      <c r="I1758">
        <f>MIN(L1758:BT1758)</f>
        <v>2016</v>
      </c>
      <c r="J1758">
        <f>MAX(L1758:BT1758)</f>
        <v>2018</v>
      </c>
      <c r="BF1758">
        <v>2016</v>
      </c>
      <c r="BG1758">
        <v>2017</v>
      </c>
      <c r="BH1758">
        <v>2018</v>
      </c>
    </row>
    <row r="1759" spans="1:60" ht="15" customHeight="1" x14ac:dyDescent="0.25">
      <c r="A1759" t="s">
        <v>3155</v>
      </c>
      <c r="C1759" s="60"/>
      <c r="D1759" t="s">
        <v>3213</v>
      </c>
      <c r="E1759" t="s">
        <v>3213</v>
      </c>
      <c r="I1759">
        <f t="shared" ref="I1759:I1785" si="156">MIN(L1759:BT1759)</f>
        <v>2016</v>
      </c>
      <c r="J1759">
        <f t="shared" ref="J1759:J1785" si="157">MAX(L1759:BT1759)</f>
        <v>2018</v>
      </c>
      <c r="BF1759">
        <v>2016</v>
      </c>
      <c r="BG1759">
        <v>2017</v>
      </c>
      <c r="BH1759">
        <v>2018</v>
      </c>
    </row>
    <row r="1760" spans="1:60" ht="15" customHeight="1" x14ac:dyDescent="0.25">
      <c r="A1760" t="s">
        <v>3155</v>
      </c>
      <c r="C1760" s="60"/>
      <c r="D1760" t="s">
        <v>3214</v>
      </c>
      <c r="E1760" t="s">
        <v>3214</v>
      </c>
      <c r="I1760">
        <f t="shared" si="156"/>
        <v>2016</v>
      </c>
      <c r="J1760">
        <f t="shared" si="157"/>
        <v>2018</v>
      </c>
      <c r="BF1760">
        <v>2016</v>
      </c>
      <c r="BG1760">
        <v>2017</v>
      </c>
      <c r="BH1760">
        <v>2018</v>
      </c>
    </row>
    <row r="1761" spans="1:60" ht="15" customHeight="1" x14ac:dyDescent="0.25">
      <c r="A1761" t="s">
        <v>3155</v>
      </c>
      <c r="C1761" s="60"/>
      <c r="D1761" t="s">
        <v>3215</v>
      </c>
      <c r="E1761" t="s">
        <v>3215</v>
      </c>
      <c r="I1761">
        <f t="shared" si="156"/>
        <v>2016</v>
      </c>
      <c r="J1761">
        <f t="shared" si="157"/>
        <v>2018</v>
      </c>
      <c r="BF1761">
        <v>2016</v>
      </c>
      <c r="BG1761">
        <v>2017</v>
      </c>
      <c r="BH1761">
        <v>2018</v>
      </c>
    </row>
    <row r="1762" spans="1:60" ht="15" customHeight="1" x14ac:dyDescent="0.25">
      <c r="A1762" t="s">
        <v>3155</v>
      </c>
      <c r="C1762" s="60"/>
      <c r="D1762" t="s">
        <v>3176</v>
      </c>
      <c r="E1762" t="s">
        <v>3176</v>
      </c>
      <c r="I1762">
        <f t="shared" si="156"/>
        <v>2016</v>
      </c>
      <c r="J1762">
        <f t="shared" si="157"/>
        <v>2018</v>
      </c>
      <c r="BF1762">
        <v>2016</v>
      </c>
      <c r="BG1762">
        <v>2017</v>
      </c>
      <c r="BH1762">
        <v>2018</v>
      </c>
    </row>
    <row r="1763" spans="1:60" ht="15" customHeight="1" x14ac:dyDescent="0.25">
      <c r="A1763" t="s">
        <v>3155</v>
      </c>
      <c r="C1763" s="60"/>
      <c r="D1763" t="s">
        <v>3216</v>
      </c>
      <c r="E1763" t="s">
        <v>3216</v>
      </c>
      <c r="I1763">
        <f t="shared" si="156"/>
        <v>2016</v>
      </c>
      <c r="J1763">
        <f t="shared" si="157"/>
        <v>2018</v>
      </c>
      <c r="BF1763">
        <v>2016</v>
      </c>
      <c r="BG1763">
        <v>2017</v>
      </c>
      <c r="BH1763">
        <v>2018</v>
      </c>
    </row>
    <row r="1764" spans="1:60" ht="15" customHeight="1" x14ac:dyDescent="0.25">
      <c r="A1764" t="s">
        <v>3155</v>
      </c>
      <c r="C1764" s="60"/>
      <c r="D1764" t="s">
        <v>3217</v>
      </c>
      <c r="E1764" t="s">
        <v>3217</v>
      </c>
      <c r="I1764">
        <f t="shared" si="156"/>
        <v>2016</v>
      </c>
      <c r="J1764">
        <f t="shared" si="157"/>
        <v>2018</v>
      </c>
      <c r="BF1764">
        <v>2016</v>
      </c>
      <c r="BG1764">
        <v>2017</v>
      </c>
      <c r="BH1764">
        <v>2018</v>
      </c>
    </row>
    <row r="1765" spans="1:60" ht="15" customHeight="1" x14ac:dyDescent="0.25">
      <c r="A1765" t="s">
        <v>3155</v>
      </c>
      <c r="C1765" s="60"/>
      <c r="D1765" t="s">
        <v>3205</v>
      </c>
      <c r="E1765" t="s">
        <v>3205</v>
      </c>
      <c r="I1765">
        <f t="shared" si="156"/>
        <v>2016</v>
      </c>
      <c r="J1765">
        <f t="shared" si="157"/>
        <v>2018</v>
      </c>
      <c r="BF1765">
        <v>2016</v>
      </c>
      <c r="BG1765">
        <v>2017</v>
      </c>
      <c r="BH1765">
        <v>2018</v>
      </c>
    </row>
    <row r="1766" spans="1:60" ht="15" customHeight="1" x14ac:dyDescent="0.25">
      <c r="A1766" t="s">
        <v>3155</v>
      </c>
      <c r="C1766" s="60"/>
      <c r="D1766" t="s">
        <v>3183</v>
      </c>
      <c r="E1766" t="s">
        <v>3183</v>
      </c>
      <c r="I1766">
        <f t="shared" si="156"/>
        <v>2016</v>
      </c>
      <c r="J1766">
        <f t="shared" si="157"/>
        <v>2018</v>
      </c>
      <c r="BF1766">
        <v>2016</v>
      </c>
      <c r="BG1766">
        <v>2017</v>
      </c>
      <c r="BH1766">
        <v>2018</v>
      </c>
    </row>
    <row r="1767" spans="1:60" ht="15" customHeight="1" x14ac:dyDescent="0.25">
      <c r="A1767" t="s">
        <v>3155</v>
      </c>
      <c r="C1767" s="60"/>
      <c r="D1767" t="s">
        <v>3206</v>
      </c>
      <c r="E1767" t="s">
        <v>3206</v>
      </c>
      <c r="I1767">
        <f t="shared" si="156"/>
        <v>2016</v>
      </c>
      <c r="J1767">
        <f t="shared" si="157"/>
        <v>2018</v>
      </c>
      <c r="BF1767">
        <v>2016</v>
      </c>
      <c r="BG1767">
        <v>2017</v>
      </c>
      <c r="BH1767">
        <v>2018</v>
      </c>
    </row>
    <row r="1768" spans="1:60" ht="15" customHeight="1" x14ac:dyDescent="0.25">
      <c r="A1768" t="s">
        <v>3155</v>
      </c>
      <c r="C1768" s="60"/>
      <c r="D1768" t="s">
        <v>3218</v>
      </c>
      <c r="E1768" t="s">
        <v>3218</v>
      </c>
      <c r="I1768">
        <f t="shared" si="156"/>
        <v>2016</v>
      </c>
      <c r="J1768">
        <f t="shared" si="157"/>
        <v>2018</v>
      </c>
      <c r="BF1768">
        <v>2016</v>
      </c>
      <c r="BG1768">
        <v>2017</v>
      </c>
      <c r="BH1768">
        <v>2018</v>
      </c>
    </row>
    <row r="1769" spans="1:60" ht="15" customHeight="1" x14ac:dyDescent="0.25">
      <c r="A1769" t="s">
        <v>3155</v>
      </c>
      <c r="C1769" s="60"/>
      <c r="D1769" t="s">
        <v>3219</v>
      </c>
      <c r="E1769" t="s">
        <v>3219</v>
      </c>
      <c r="I1769">
        <f t="shared" si="156"/>
        <v>2016</v>
      </c>
      <c r="J1769">
        <f t="shared" si="157"/>
        <v>2018</v>
      </c>
      <c r="BF1769">
        <v>2016</v>
      </c>
      <c r="BG1769">
        <v>2017</v>
      </c>
      <c r="BH1769">
        <v>2018</v>
      </c>
    </row>
    <row r="1770" spans="1:60" ht="15" customHeight="1" x14ac:dyDescent="0.25">
      <c r="A1770" t="s">
        <v>3155</v>
      </c>
      <c r="C1770" s="60"/>
      <c r="D1770" t="s">
        <v>3208</v>
      </c>
      <c r="E1770" t="s">
        <v>3208</v>
      </c>
      <c r="I1770">
        <f t="shared" si="156"/>
        <v>2016</v>
      </c>
      <c r="J1770">
        <f t="shared" si="157"/>
        <v>2018</v>
      </c>
      <c r="BF1770">
        <v>2016</v>
      </c>
      <c r="BG1770">
        <v>2017</v>
      </c>
      <c r="BH1770">
        <v>2018</v>
      </c>
    </row>
    <row r="1771" spans="1:60" ht="15" customHeight="1" x14ac:dyDescent="0.25">
      <c r="A1771" t="s">
        <v>3155</v>
      </c>
      <c r="C1771" s="60"/>
      <c r="D1771" t="s">
        <v>3209</v>
      </c>
      <c r="E1771" t="s">
        <v>3209</v>
      </c>
      <c r="I1771">
        <f t="shared" si="156"/>
        <v>2016</v>
      </c>
      <c r="J1771">
        <f t="shared" si="157"/>
        <v>2018</v>
      </c>
      <c r="BF1771">
        <v>2016</v>
      </c>
      <c r="BG1771">
        <v>2017</v>
      </c>
      <c r="BH1771">
        <v>2018</v>
      </c>
    </row>
    <row r="1772" spans="1:60" ht="15" customHeight="1" x14ac:dyDescent="0.25">
      <c r="A1772" t="s">
        <v>3155</v>
      </c>
      <c r="C1772" s="60"/>
      <c r="D1772" t="s">
        <v>3189</v>
      </c>
      <c r="E1772" t="s">
        <v>3189</v>
      </c>
      <c r="I1772">
        <f t="shared" si="156"/>
        <v>2016</v>
      </c>
      <c r="J1772">
        <f t="shared" si="157"/>
        <v>2018</v>
      </c>
      <c r="BF1772">
        <v>2016</v>
      </c>
      <c r="BG1772">
        <v>2017</v>
      </c>
      <c r="BH1772">
        <v>2018</v>
      </c>
    </row>
    <row r="1773" spans="1:60" ht="15" customHeight="1" x14ac:dyDescent="0.25">
      <c r="A1773" t="s">
        <v>3155</v>
      </c>
      <c r="C1773" s="60"/>
      <c r="D1773" t="s">
        <v>3220</v>
      </c>
      <c r="E1773" t="s">
        <v>3220</v>
      </c>
      <c r="I1773">
        <f t="shared" si="156"/>
        <v>2016</v>
      </c>
      <c r="J1773">
        <f t="shared" si="157"/>
        <v>2018</v>
      </c>
      <c r="BF1773">
        <v>2016</v>
      </c>
      <c r="BG1773">
        <v>2017</v>
      </c>
      <c r="BH1773">
        <v>2018</v>
      </c>
    </row>
    <row r="1774" spans="1:60" ht="15" customHeight="1" x14ac:dyDescent="0.25">
      <c r="A1774" t="s">
        <v>3155</v>
      </c>
      <c r="C1774" s="60"/>
      <c r="D1774" t="s">
        <v>3191</v>
      </c>
      <c r="E1774" t="s">
        <v>3191</v>
      </c>
      <c r="I1774">
        <f t="shared" si="156"/>
        <v>2016</v>
      </c>
      <c r="J1774">
        <f t="shared" si="157"/>
        <v>2018</v>
      </c>
      <c r="BF1774">
        <v>2016</v>
      </c>
      <c r="BG1774">
        <v>2017</v>
      </c>
      <c r="BH1774">
        <v>2018</v>
      </c>
    </row>
    <row r="1775" spans="1:60" ht="15" customHeight="1" x14ac:dyDescent="0.25">
      <c r="A1775" t="s">
        <v>3155</v>
      </c>
      <c r="C1775" s="60"/>
      <c r="D1775" t="s">
        <v>3192</v>
      </c>
      <c r="E1775" t="s">
        <v>3192</v>
      </c>
      <c r="I1775">
        <f t="shared" si="156"/>
        <v>2016</v>
      </c>
      <c r="J1775">
        <f t="shared" si="157"/>
        <v>2018</v>
      </c>
      <c r="BF1775">
        <v>2016</v>
      </c>
      <c r="BG1775">
        <v>2017</v>
      </c>
      <c r="BH1775">
        <v>2018</v>
      </c>
    </row>
    <row r="1776" spans="1:60" ht="15" customHeight="1" x14ac:dyDescent="0.25">
      <c r="A1776" t="s">
        <v>3155</v>
      </c>
      <c r="C1776" s="60"/>
      <c r="D1776" t="s">
        <v>3193</v>
      </c>
      <c r="E1776" t="s">
        <v>3193</v>
      </c>
      <c r="I1776">
        <f t="shared" si="156"/>
        <v>2016</v>
      </c>
      <c r="J1776">
        <f t="shared" si="157"/>
        <v>2018</v>
      </c>
      <c r="BF1776">
        <v>2016</v>
      </c>
      <c r="BG1776">
        <v>2017</v>
      </c>
      <c r="BH1776">
        <v>2018</v>
      </c>
    </row>
    <row r="1777" spans="1:66" ht="15" customHeight="1" x14ac:dyDescent="0.25">
      <c r="A1777" t="s">
        <v>3155</v>
      </c>
      <c r="C1777" s="60"/>
      <c r="D1777" t="s">
        <v>3210</v>
      </c>
      <c r="E1777" t="s">
        <v>3210</v>
      </c>
      <c r="I1777">
        <f t="shared" si="156"/>
        <v>2016</v>
      </c>
      <c r="J1777">
        <f t="shared" si="157"/>
        <v>2018</v>
      </c>
      <c r="BF1777">
        <v>2016</v>
      </c>
      <c r="BG1777">
        <v>2017</v>
      </c>
      <c r="BH1777">
        <v>2018</v>
      </c>
    </row>
    <row r="1778" spans="1:66" ht="15" customHeight="1" x14ac:dyDescent="0.25">
      <c r="A1778" t="s">
        <v>3155</v>
      </c>
      <c r="C1778" s="60"/>
      <c r="D1778" t="s">
        <v>3221</v>
      </c>
      <c r="E1778" t="s">
        <v>3221</v>
      </c>
      <c r="I1778">
        <f t="shared" si="156"/>
        <v>2016</v>
      </c>
      <c r="J1778">
        <f t="shared" si="157"/>
        <v>2018</v>
      </c>
      <c r="BF1778">
        <v>2016</v>
      </c>
      <c r="BG1778">
        <v>2017</v>
      </c>
      <c r="BH1778">
        <v>2018</v>
      </c>
    </row>
    <row r="1779" spans="1:66" ht="15" customHeight="1" x14ac:dyDescent="0.25">
      <c r="A1779" t="s">
        <v>3155</v>
      </c>
      <c r="C1779" s="60"/>
      <c r="D1779" t="s">
        <v>3194</v>
      </c>
      <c r="E1779" t="s">
        <v>3194</v>
      </c>
      <c r="I1779">
        <f t="shared" si="156"/>
        <v>2016</v>
      </c>
      <c r="J1779">
        <f t="shared" si="157"/>
        <v>2018</v>
      </c>
      <c r="BF1779">
        <v>2016</v>
      </c>
      <c r="BG1779">
        <v>2017</v>
      </c>
      <c r="BH1779">
        <v>2018</v>
      </c>
    </row>
    <row r="1780" spans="1:66" ht="15" customHeight="1" x14ac:dyDescent="0.25">
      <c r="A1780" t="s">
        <v>3155</v>
      </c>
      <c r="C1780" s="60"/>
      <c r="D1780" t="s">
        <v>3222</v>
      </c>
      <c r="E1780" t="s">
        <v>3222</v>
      </c>
      <c r="I1780">
        <f t="shared" si="156"/>
        <v>2016</v>
      </c>
      <c r="J1780">
        <f t="shared" si="157"/>
        <v>2018</v>
      </c>
      <c r="BF1780">
        <v>2016</v>
      </c>
      <c r="BG1780">
        <v>2017</v>
      </c>
      <c r="BH1780">
        <v>2018</v>
      </c>
    </row>
    <row r="1781" spans="1:66" ht="15" customHeight="1" x14ac:dyDescent="0.25">
      <c r="A1781" t="s">
        <v>3155</v>
      </c>
      <c r="C1781" s="60"/>
      <c r="D1781" t="s">
        <v>3223</v>
      </c>
      <c r="E1781" t="s">
        <v>3223</v>
      </c>
      <c r="I1781">
        <f t="shared" si="156"/>
        <v>2016</v>
      </c>
      <c r="J1781">
        <f t="shared" si="157"/>
        <v>2018</v>
      </c>
      <c r="BF1781">
        <v>2016</v>
      </c>
      <c r="BG1781">
        <v>2017</v>
      </c>
      <c r="BH1781">
        <v>2018</v>
      </c>
    </row>
    <row r="1782" spans="1:66" ht="15" customHeight="1" x14ac:dyDescent="0.25">
      <c r="A1782" t="s">
        <v>3155</v>
      </c>
      <c r="C1782" s="60"/>
      <c r="D1782" t="s">
        <v>3197</v>
      </c>
      <c r="E1782" t="s">
        <v>3197</v>
      </c>
      <c r="I1782">
        <f t="shared" si="156"/>
        <v>2016</v>
      </c>
      <c r="J1782">
        <f t="shared" si="157"/>
        <v>2018</v>
      </c>
      <c r="BF1782">
        <v>2016</v>
      </c>
      <c r="BG1782">
        <v>2017</v>
      </c>
      <c r="BH1782">
        <v>2018</v>
      </c>
    </row>
    <row r="1783" spans="1:66" ht="15" customHeight="1" x14ac:dyDescent="0.25">
      <c r="A1783" t="s">
        <v>3155</v>
      </c>
      <c r="C1783" s="60"/>
      <c r="D1783" t="s">
        <v>3224</v>
      </c>
      <c r="E1783" t="s">
        <v>3224</v>
      </c>
      <c r="I1783">
        <f t="shared" si="156"/>
        <v>2016</v>
      </c>
      <c r="J1783">
        <f t="shared" si="157"/>
        <v>2018</v>
      </c>
      <c r="BF1783">
        <v>2016</v>
      </c>
      <c r="BG1783">
        <v>2017</v>
      </c>
      <c r="BH1783">
        <v>2018</v>
      </c>
    </row>
    <row r="1784" spans="1:66" ht="15" customHeight="1" x14ac:dyDescent="0.25">
      <c r="A1784" t="s">
        <v>3155</v>
      </c>
      <c r="C1784" s="60"/>
      <c r="D1784" t="s">
        <v>3225</v>
      </c>
      <c r="E1784" t="s">
        <v>3225</v>
      </c>
      <c r="I1784">
        <f t="shared" si="156"/>
        <v>2016</v>
      </c>
      <c r="J1784">
        <f t="shared" si="157"/>
        <v>2018</v>
      </c>
      <c r="BF1784">
        <v>2016</v>
      </c>
      <c r="BG1784">
        <v>2017</v>
      </c>
      <c r="BH1784">
        <v>2018</v>
      </c>
    </row>
    <row r="1785" spans="1:66" ht="15" customHeight="1" x14ac:dyDescent="0.25">
      <c r="A1785" t="s">
        <v>3155</v>
      </c>
      <c r="C1785" s="60"/>
      <c r="D1785" t="s">
        <v>3202</v>
      </c>
      <c r="E1785" t="s">
        <v>3202</v>
      </c>
      <c r="I1785">
        <f t="shared" si="156"/>
        <v>2016</v>
      </c>
      <c r="J1785">
        <f t="shared" si="157"/>
        <v>2018</v>
      </c>
      <c r="BF1785">
        <v>2016</v>
      </c>
      <c r="BG1785">
        <v>2017</v>
      </c>
      <c r="BH1785">
        <v>2018</v>
      </c>
    </row>
    <row r="1786" spans="1:66" s="15" customFormat="1" ht="15" customHeight="1" x14ac:dyDescent="0.25">
      <c r="A1786"/>
      <c r="B1786"/>
      <c r="C1786" s="63"/>
      <c r="D1786"/>
      <c r="E1786" s="45"/>
      <c r="F1786" s="4"/>
      <c r="G1786" s="45"/>
      <c r="H1786" s="45"/>
      <c r="I1786"/>
      <c r="J1786"/>
      <c r="K1786" s="2"/>
      <c r="L1786"/>
      <c r="M1786"/>
      <c r="N1786"/>
      <c r="O1786"/>
      <c r="P1786"/>
      <c r="Q1786"/>
      <c r="R1786"/>
      <c r="S1786"/>
      <c r="T1786"/>
      <c r="U1786"/>
      <c r="V1786"/>
      <c r="W1786"/>
      <c r="X1786"/>
      <c r="Y1786"/>
      <c r="Z1786"/>
      <c r="AA1786"/>
      <c r="AB1786"/>
      <c r="AC1786"/>
      <c r="AD1786"/>
      <c r="AE1786"/>
      <c r="AF1786"/>
      <c r="AG1786"/>
      <c r="AH1786"/>
      <c r="AI1786"/>
      <c r="AJ1786"/>
      <c r="AK1786"/>
      <c r="AL1786"/>
      <c r="AM1786"/>
      <c r="AN1786"/>
      <c r="AO1786"/>
      <c r="AP1786"/>
      <c r="AQ1786"/>
      <c r="AR1786"/>
      <c r="AS1786"/>
      <c r="AT1786"/>
      <c r="AU1786"/>
      <c r="AV1786"/>
      <c r="AW1786"/>
      <c r="AX1786"/>
      <c r="AY1786"/>
      <c r="AZ1786"/>
      <c r="BA1786"/>
      <c r="BB1786"/>
      <c r="BC1786"/>
      <c r="BD1786"/>
      <c r="BE1786"/>
      <c r="BF1786"/>
      <c r="BG1786"/>
      <c r="BH1786"/>
      <c r="BI1786"/>
      <c r="BJ1786"/>
    </row>
    <row r="1787" spans="1:66" s="15" customFormat="1" ht="15" customHeight="1" x14ac:dyDescent="0.25">
      <c r="A1787" t="s">
        <v>1259</v>
      </c>
      <c r="B1787" s="1" t="str">
        <f>A1787&amp;MIN(I1787:I1801)&amp;"(-"&amp;MAX(J1787:J1801)&amp;")"</f>
        <v>OF2007(-2024)</v>
      </c>
      <c r="C1787" s="77"/>
      <c r="D1787" t="s">
        <v>621</v>
      </c>
      <c r="E1787" s="45" t="s">
        <v>622</v>
      </c>
      <c r="F1787" s="4"/>
      <c r="G1787" s="48" t="s">
        <v>622</v>
      </c>
      <c r="H1787" s="48" t="s">
        <v>1749</v>
      </c>
      <c r="I1787">
        <f t="shared" ref="I1787:I1800" si="158">MIN(L1787:BT1787)</f>
        <v>2007</v>
      </c>
      <c r="J1787">
        <f t="shared" ref="J1787:J1801" si="159">MAX(L1787:BT1787)</f>
        <v>2024</v>
      </c>
      <c r="K1787" s="2" t="str">
        <f t="shared" ref="K1787:K1801" si="160">IF(J1787-I1787+1-COUNTA(L1787:BT1787)=0, "-", "Yes")</f>
        <v>-</v>
      </c>
      <c r="L1787"/>
      <c r="M1787"/>
      <c r="N1787"/>
      <c r="O1787"/>
      <c r="P1787"/>
      <c r="Q1787"/>
      <c r="R1787"/>
      <c r="S1787"/>
      <c r="T1787"/>
      <c r="U1787"/>
      <c r="V1787"/>
      <c r="W1787"/>
      <c r="X1787"/>
      <c r="Y1787"/>
      <c r="Z1787"/>
      <c r="AA1787"/>
      <c r="AB1787"/>
      <c r="AC1787"/>
      <c r="AD1787"/>
      <c r="AE1787"/>
      <c r="AF1787"/>
      <c r="AG1787"/>
      <c r="AH1787"/>
      <c r="AI1787"/>
      <c r="AJ1787"/>
      <c r="AK1787"/>
      <c r="AL1787"/>
      <c r="AM1787"/>
      <c r="AN1787"/>
      <c r="AO1787"/>
      <c r="AP1787"/>
      <c r="AQ1787"/>
      <c r="AR1787"/>
      <c r="AS1787"/>
      <c r="AT1787"/>
      <c r="AU1787"/>
      <c r="AV1787"/>
      <c r="AW1787">
        <v>2007</v>
      </c>
      <c r="AX1787">
        <v>2008</v>
      </c>
      <c r="AY1787">
        <v>2009</v>
      </c>
      <c r="AZ1787">
        <v>2010</v>
      </c>
      <c r="BA1787">
        <v>2011</v>
      </c>
      <c r="BB1787">
        <v>2012</v>
      </c>
      <c r="BC1787">
        <v>2013</v>
      </c>
      <c r="BD1787">
        <v>2014</v>
      </c>
      <c r="BE1787">
        <v>2015</v>
      </c>
      <c r="BF1787">
        <v>2016</v>
      </c>
      <c r="BG1787">
        <v>2017</v>
      </c>
      <c r="BH1787">
        <v>2018</v>
      </c>
      <c r="BI1787">
        <v>2019</v>
      </c>
      <c r="BJ1787">
        <v>2020</v>
      </c>
      <c r="BK1787">
        <v>2021</v>
      </c>
      <c r="BL1787" s="15">
        <v>2022</v>
      </c>
      <c r="BM1787">
        <v>2023</v>
      </c>
      <c r="BN1787" s="15">
        <v>2024</v>
      </c>
    </row>
    <row r="1788" spans="1:66" s="15" customFormat="1" ht="15" customHeight="1" x14ac:dyDescent="0.25">
      <c r="A1788" t="s">
        <v>1259</v>
      </c>
      <c r="B1788"/>
      <c r="C1788" s="77"/>
      <c r="D1788" t="s">
        <v>623</v>
      </c>
      <c r="E1788" s="45" t="s">
        <v>64</v>
      </c>
      <c r="F1788" s="4"/>
      <c r="G1788" s="48" t="s">
        <v>64</v>
      </c>
      <c r="H1788" s="48" t="s">
        <v>1730</v>
      </c>
      <c r="I1788">
        <f t="shared" si="158"/>
        <v>2007</v>
      </c>
      <c r="J1788">
        <f t="shared" si="159"/>
        <v>2024</v>
      </c>
      <c r="K1788" s="2" t="str">
        <f t="shared" si="160"/>
        <v>-</v>
      </c>
      <c r="L1788"/>
      <c r="M1788"/>
      <c r="N1788"/>
      <c r="O1788"/>
      <c r="P1788"/>
      <c r="Q1788"/>
      <c r="R1788"/>
      <c r="S1788"/>
      <c r="T1788"/>
      <c r="U1788"/>
      <c r="V1788"/>
      <c r="W1788"/>
      <c r="X1788"/>
      <c r="Y1788"/>
      <c r="Z1788"/>
      <c r="AA1788"/>
      <c r="AB1788"/>
      <c r="AC1788"/>
      <c r="AD1788"/>
      <c r="AE1788"/>
      <c r="AF1788"/>
      <c r="AG1788"/>
      <c r="AH1788"/>
      <c r="AI1788"/>
      <c r="AJ1788"/>
      <c r="AK1788"/>
      <c r="AL1788"/>
      <c r="AM1788"/>
      <c r="AN1788"/>
      <c r="AO1788"/>
      <c r="AP1788"/>
      <c r="AQ1788"/>
      <c r="AR1788"/>
      <c r="AS1788"/>
      <c r="AT1788"/>
      <c r="AU1788"/>
      <c r="AV1788"/>
      <c r="AW1788">
        <v>2007</v>
      </c>
      <c r="AX1788">
        <v>2008</v>
      </c>
      <c r="AY1788">
        <v>2009</v>
      </c>
      <c r="AZ1788">
        <v>2010</v>
      </c>
      <c r="BA1788">
        <v>2011</v>
      </c>
      <c r="BB1788">
        <v>2012</v>
      </c>
      <c r="BC1788">
        <v>2013</v>
      </c>
      <c r="BD1788">
        <v>2014</v>
      </c>
      <c r="BE1788">
        <v>2015</v>
      </c>
      <c r="BF1788">
        <v>2016</v>
      </c>
      <c r="BG1788">
        <v>2017</v>
      </c>
      <c r="BH1788">
        <v>2018</v>
      </c>
      <c r="BI1788">
        <v>2019</v>
      </c>
      <c r="BJ1788">
        <v>2020</v>
      </c>
      <c r="BK1788">
        <v>2021</v>
      </c>
      <c r="BL1788" s="15">
        <v>2022</v>
      </c>
      <c r="BM1788">
        <v>2023</v>
      </c>
      <c r="BN1788" s="15">
        <v>2024</v>
      </c>
    </row>
    <row r="1789" spans="1:66" s="15" customFormat="1" ht="15" customHeight="1" x14ac:dyDescent="0.25">
      <c r="A1789" t="s">
        <v>1259</v>
      </c>
      <c r="B1789"/>
      <c r="C1789" s="77"/>
      <c r="D1789" t="s">
        <v>901</v>
      </c>
      <c r="E1789" s="45" t="s">
        <v>902</v>
      </c>
      <c r="F1789" s="4"/>
      <c r="G1789" s="48" t="s">
        <v>902</v>
      </c>
      <c r="H1789" s="48"/>
      <c r="I1789">
        <f t="shared" si="158"/>
        <v>2012</v>
      </c>
      <c r="J1789">
        <f t="shared" si="159"/>
        <v>2024</v>
      </c>
      <c r="K1789" s="2" t="str">
        <f t="shared" si="160"/>
        <v>-</v>
      </c>
      <c r="L1789"/>
      <c r="M1789"/>
      <c r="N1789"/>
      <c r="O1789"/>
      <c r="P1789"/>
      <c r="Q1789"/>
      <c r="R1789"/>
      <c r="S1789"/>
      <c r="T1789"/>
      <c r="U1789"/>
      <c r="V1789"/>
      <c r="W1789"/>
      <c r="X1789"/>
      <c r="Y1789"/>
      <c r="Z1789"/>
      <c r="AA1789"/>
      <c r="AB1789"/>
      <c r="AC1789"/>
      <c r="AD1789"/>
      <c r="AE1789"/>
      <c r="AF1789"/>
      <c r="AG1789"/>
      <c r="AH1789"/>
      <c r="AI1789"/>
      <c r="AJ1789"/>
      <c r="AK1789"/>
      <c r="AL1789"/>
      <c r="AM1789"/>
      <c r="AN1789"/>
      <c r="AO1789"/>
      <c r="AP1789"/>
      <c r="AQ1789"/>
      <c r="AR1789"/>
      <c r="AS1789"/>
      <c r="AT1789"/>
      <c r="AU1789"/>
      <c r="AV1789"/>
      <c r="AW1789"/>
      <c r="AX1789"/>
      <c r="AY1789"/>
      <c r="AZ1789"/>
      <c r="BA1789"/>
      <c r="BB1789">
        <v>2012</v>
      </c>
      <c r="BC1789">
        <v>2013</v>
      </c>
      <c r="BD1789">
        <v>2014</v>
      </c>
      <c r="BE1789">
        <v>2015</v>
      </c>
      <c r="BF1789">
        <v>2016</v>
      </c>
      <c r="BG1789">
        <v>2017</v>
      </c>
      <c r="BH1789">
        <v>2018</v>
      </c>
      <c r="BI1789">
        <v>2019</v>
      </c>
      <c r="BJ1789">
        <v>2020</v>
      </c>
      <c r="BK1789">
        <v>2021</v>
      </c>
      <c r="BL1789" s="15">
        <v>2022</v>
      </c>
      <c r="BM1789">
        <v>2023</v>
      </c>
      <c r="BN1789" s="15">
        <v>2024</v>
      </c>
    </row>
    <row r="1790" spans="1:66" s="15" customFormat="1" ht="15" customHeight="1" x14ac:dyDescent="0.25">
      <c r="A1790" t="s">
        <v>1259</v>
      </c>
      <c r="B1790"/>
      <c r="C1790" s="77"/>
      <c r="D1790" t="s">
        <v>903</v>
      </c>
      <c r="E1790" s="45" t="s">
        <v>904</v>
      </c>
      <c r="F1790" s="4"/>
      <c r="G1790" s="48" t="s">
        <v>1754</v>
      </c>
      <c r="H1790" s="48"/>
      <c r="I1790">
        <f t="shared" si="158"/>
        <v>2012</v>
      </c>
      <c r="J1790">
        <f t="shared" si="159"/>
        <v>2024</v>
      </c>
      <c r="K1790" s="2" t="str">
        <f t="shared" si="160"/>
        <v>-</v>
      </c>
      <c r="L1790"/>
      <c r="M1790"/>
      <c r="N1790"/>
      <c r="O1790"/>
      <c r="P1790"/>
      <c r="Q1790"/>
      <c r="R1790"/>
      <c r="S1790"/>
      <c r="T1790"/>
      <c r="U1790"/>
      <c r="V1790"/>
      <c r="W1790"/>
      <c r="X1790"/>
      <c r="Y1790"/>
      <c r="Z1790"/>
      <c r="AA1790"/>
      <c r="AB1790"/>
      <c r="AC1790"/>
      <c r="AD1790"/>
      <c r="AE1790"/>
      <c r="AF1790"/>
      <c r="AG1790"/>
      <c r="AH1790"/>
      <c r="AI1790"/>
      <c r="AJ1790"/>
      <c r="AK1790"/>
      <c r="AL1790"/>
      <c r="AM1790"/>
      <c r="AN1790"/>
      <c r="AO1790"/>
      <c r="AP1790"/>
      <c r="AQ1790"/>
      <c r="AR1790"/>
      <c r="AS1790"/>
      <c r="AT1790"/>
      <c r="AU1790"/>
      <c r="AV1790"/>
      <c r="AW1790"/>
      <c r="AX1790"/>
      <c r="AY1790"/>
      <c r="AZ1790"/>
      <c r="BA1790"/>
      <c r="BB1790">
        <v>2012</v>
      </c>
      <c r="BC1790">
        <v>2013</v>
      </c>
      <c r="BD1790">
        <v>2014</v>
      </c>
      <c r="BE1790">
        <v>2015</v>
      </c>
      <c r="BF1790">
        <v>2016</v>
      </c>
      <c r="BG1790">
        <v>2017</v>
      </c>
      <c r="BH1790">
        <v>2018</v>
      </c>
      <c r="BI1790">
        <v>2019</v>
      </c>
      <c r="BJ1790">
        <v>2020</v>
      </c>
      <c r="BK1790">
        <v>2021</v>
      </c>
      <c r="BL1790" s="15">
        <v>2022</v>
      </c>
      <c r="BM1790">
        <v>2023</v>
      </c>
      <c r="BN1790" s="15">
        <v>2024</v>
      </c>
    </row>
    <row r="1791" spans="1:66" s="15" customFormat="1" ht="15" customHeight="1" x14ac:dyDescent="0.25">
      <c r="A1791" t="s">
        <v>1259</v>
      </c>
      <c r="B1791"/>
      <c r="C1791" s="77"/>
      <c r="D1791" t="s">
        <v>763</v>
      </c>
      <c r="E1791" s="45" t="s">
        <v>764</v>
      </c>
      <c r="F1791" s="4"/>
      <c r="G1791" s="48"/>
      <c r="H1791" s="48"/>
      <c r="I1791">
        <f t="shared" si="158"/>
        <v>2014</v>
      </c>
      <c r="J1791">
        <f t="shared" si="159"/>
        <v>2024</v>
      </c>
      <c r="K1791" s="2" t="str">
        <f t="shared" si="160"/>
        <v>-</v>
      </c>
      <c r="L1791"/>
      <c r="M1791"/>
      <c r="N1791"/>
      <c r="O1791"/>
      <c r="P1791"/>
      <c r="Q1791"/>
      <c r="R1791"/>
      <c r="S1791"/>
      <c r="T1791"/>
      <c r="U1791"/>
      <c r="V1791"/>
      <c r="W1791"/>
      <c r="X1791"/>
      <c r="Y1791"/>
      <c r="Z1791"/>
      <c r="AA1791"/>
      <c r="AB1791"/>
      <c r="AC1791"/>
      <c r="AD1791"/>
      <c r="AE1791"/>
      <c r="AF1791"/>
      <c r="AG1791"/>
      <c r="AH1791"/>
      <c r="AI1791"/>
      <c r="AJ1791"/>
      <c r="AK1791"/>
      <c r="AL1791"/>
      <c r="AM1791"/>
      <c r="AN1791"/>
      <c r="AO1791"/>
      <c r="AP1791"/>
      <c r="AQ1791"/>
      <c r="AR1791"/>
      <c r="AS1791"/>
      <c r="AT1791"/>
      <c r="AU1791"/>
      <c r="AV1791"/>
      <c r="AW1791"/>
      <c r="AX1791"/>
      <c r="AY1791"/>
      <c r="AZ1791"/>
      <c r="BA1791"/>
      <c r="BB1791"/>
      <c r="BC1791"/>
      <c r="BD1791">
        <v>2014</v>
      </c>
      <c r="BE1791">
        <v>2015</v>
      </c>
      <c r="BF1791">
        <v>2016</v>
      </c>
      <c r="BG1791">
        <v>2017</v>
      </c>
      <c r="BH1791">
        <v>2018</v>
      </c>
      <c r="BI1791">
        <v>2019</v>
      </c>
      <c r="BJ1791">
        <v>2020</v>
      </c>
      <c r="BK1791">
        <v>2021</v>
      </c>
      <c r="BL1791" s="15">
        <v>2022</v>
      </c>
      <c r="BM1791">
        <v>2023</v>
      </c>
      <c r="BN1791" s="15">
        <v>2024</v>
      </c>
    </row>
    <row r="1792" spans="1:66" s="15" customFormat="1" ht="15" customHeight="1" x14ac:dyDescent="0.25">
      <c r="A1792" t="s">
        <v>1259</v>
      </c>
      <c r="B1792"/>
      <c r="C1792" s="77"/>
      <c r="D1792" t="s">
        <v>765</v>
      </c>
      <c r="E1792" s="45" t="s">
        <v>766</v>
      </c>
      <c r="F1792" s="4"/>
      <c r="G1792" s="48"/>
      <c r="H1792" s="48"/>
      <c r="I1792">
        <f t="shared" si="158"/>
        <v>2014</v>
      </c>
      <c r="J1792">
        <f t="shared" si="159"/>
        <v>2024</v>
      </c>
      <c r="K1792" s="2" t="str">
        <f t="shared" si="160"/>
        <v>-</v>
      </c>
      <c r="L1792"/>
      <c r="M1792"/>
      <c r="N1792"/>
      <c r="O1792"/>
      <c r="P1792"/>
      <c r="Q1792"/>
      <c r="R1792"/>
      <c r="S1792"/>
      <c r="T1792"/>
      <c r="U1792"/>
      <c r="V1792"/>
      <c r="W1792"/>
      <c r="X1792"/>
      <c r="Y1792"/>
      <c r="Z1792"/>
      <c r="AA1792"/>
      <c r="AB1792"/>
      <c r="AC1792"/>
      <c r="AD1792"/>
      <c r="AE1792"/>
      <c r="AF1792"/>
      <c r="AG1792"/>
      <c r="AH1792"/>
      <c r="AI1792"/>
      <c r="AJ1792"/>
      <c r="AK1792"/>
      <c r="AL1792"/>
      <c r="AM1792"/>
      <c r="AN1792"/>
      <c r="AO1792"/>
      <c r="AP1792"/>
      <c r="AQ1792"/>
      <c r="AR1792"/>
      <c r="AS1792"/>
      <c r="AT1792"/>
      <c r="AU1792"/>
      <c r="AV1792"/>
      <c r="AW1792"/>
      <c r="AX1792"/>
      <c r="AY1792"/>
      <c r="AZ1792"/>
      <c r="BA1792"/>
      <c r="BB1792"/>
      <c r="BC1792"/>
      <c r="BD1792">
        <v>2014</v>
      </c>
      <c r="BE1792">
        <v>2015</v>
      </c>
      <c r="BF1792">
        <v>2016</v>
      </c>
      <c r="BG1792">
        <v>2017</v>
      </c>
      <c r="BH1792">
        <v>2018</v>
      </c>
      <c r="BI1792">
        <v>2019</v>
      </c>
      <c r="BJ1792">
        <v>2020</v>
      </c>
      <c r="BK1792">
        <v>2021</v>
      </c>
      <c r="BL1792" s="15">
        <v>2022</v>
      </c>
      <c r="BM1792">
        <v>2023</v>
      </c>
      <c r="BN1792" s="15">
        <v>2024</v>
      </c>
    </row>
    <row r="1793" spans="1:66" ht="15" customHeight="1" x14ac:dyDescent="0.25">
      <c r="A1793" t="s">
        <v>1259</v>
      </c>
      <c r="C1793" s="77"/>
      <c r="D1793" t="s">
        <v>71</v>
      </c>
      <c r="E1793" s="45" t="s">
        <v>72</v>
      </c>
      <c r="G1793" s="48" t="s">
        <v>72</v>
      </c>
      <c r="H1793" s="48" t="s">
        <v>1750</v>
      </c>
      <c r="I1793">
        <f t="shared" si="158"/>
        <v>2007</v>
      </c>
      <c r="J1793">
        <f t="shared" si="159"/>
        <v>2024</v>
      </c>
      <c r="K1793" s="2" t="str">
        <f t="shared" si="160"/>
        <v>-</v>
      </c>
      <c r="AW1793">
        <v>2007</v>
      </c>
      <c r="AX1793">
        <v>2008</v>
      </c>
      <c r="AY1793">
        <v>2009</v>
      </c>
      <c r="AZ1793">
        <v>2010</v>
      </c>
      <c r="BA1793">
        <v>2011</v>
      </c>
      <c r="BB1793">
        <v>2012</v>
      </c>
      <c r="BC1793">
        <v>2013</v>
      </c>
      <c r="BD1793">
        <v>2014</v>
      </c>
      <c r="BE1793">
        <v>2015</v>
      </c>
      <c r="BF1793">
        <v>2016</v>
      </c>
      <c r="BG1793">
        <v>2017</v>
      </c>
      <c r="BH1793">
        <v>2018</v>
      </c>
      <c r="BI1793">
        <v>2019</v>
      </c>
      <c r="BJ1793">
        <v>2020</v>
      </c>
      <c r="BK1793">
        <v>2021</v>
      </c>
      <c r="BL1793" s="15">
        <v>2022</v>
      </c>
      <c r="BM1793">
        <v>2023</v>
      </c>
      <c r="BN1793" s="15">
        <v>2024</v>
      </c>
    </row>
    <row r="1794" spans="1:66" ht="15" customHeight="1" x14ac:dyDescent="0.25">
      <c r="A1794" t="s">
        <v>1259</v>
      </c>
      <c r="C1794" s="77"/>
      <c r="D1794" t="s">
        <v>624</v>
      </c>
      <c r="E1794" s="45" t="s">
        <v>625</v>
      </c>
      <c r="G1794" s="48" t="s">
        <v>625</v>
      </c>
      <c r="H1794" s="48" t="s">
        <v>1751</v>
      </c>
      <c r="I1794">
        <f t="shared" si="158"/>
        <v>2007</v>
      </c>
      <c r="J1794">
        <f t="shared" si="159"/>
        <v>2024</v>
      </c>
      <c r="K1794" s="2" t="str">
        <f t="shared" si="160"/>
        <v>-</v>
      </c>
      <c r="AW1794">
        <v>2007</v>
      </c>
      <c r="AX1794">
        <v>2008</v>
      </c>
      <c r="AY1794">
        <v>2009</v>
      </c>
      <c r="AZ1794">
        <v>2010</v>
      </c>
      <c r="BA1794">
        <v>2011</v>
      </c>
      <c r="BB1794">
        <v>2012</v>
      </c>
      <c r="BC1794">
        <v>2013</v>
      </c>
      <c r="BD1794">
        <v>2014</v>
      </c>
      <c r="BE1794">
        <v>2015</v>
      </c>
      <c r="BF1794">
        <v>2016</v>
      </c>
      <c r="BG1794">
        <v>2017</v>
      </c>
      <c r="BH1794">
        <v>2018</v>
      </c>
      <c r="BI1794">
        <v>2019</v>
      </c>
      <c r="BJ1794">
        <v>2020</v>
      </c>
      <c r="BK1794">
        <v>2021</v>
      </c>
      <c r="BL1794" s="15">
        <v>2022</v>
      </c>
      <c r="BM1794">
        <v>2023</v>
      </c>
      <c r="BN1794" s="15">
        <v>2024</v>
      </c>
    </row>
    <row r="1795" spans="1:66" ht="15" customHeight="1" x14ac:dyDescent="0.25">
      <c r="A1795" t="s">
        <v>1259</v>
      </c>
      <c r="C1795" s="77"/>
      <c r="D1795" t="s">
        <v>626</v>
      </c>
      <c r="E1795" s="45" t="s">
        <v>627</v>
      </c>
      <c r="G1795" s="48" t="s">
        <v>627</v>
      </c>
      <c r="H1795" s="48" t="s">
        <v>1752</v>
      </c>
      <c r="I1795">
        <f t="shared" si="158"/>
        <v>2007</v>
      </c>
      <c r="J1795">
        <f t="shared" si="159"/>
        <v>2024</v>
      </c>
      <c r="K1795" s="2" t="str">
        <f t="shared" si="160"/>
        <v>-</v>
      </c>
      <c r="AW1795">
        <v>2007</v>
      </c>
      <c r="AX1795">
        <v>2008</v>
      </c>
      <c r="AY1795">
        <v>2009</v>
      </c>
      <c r="AZ1795">
        <v>2010</v>
      </c>
      <c r="BA1795">
        <v>2011</v>
      </c>
      <c r="BB1795">
        <v>2012</v>
      </c>
      <c r="BC1795">
        <v>2013</v>
      </c>
      <c r="BD1795">
        <v>2014</v>
      </c>
      <c r="BE1795">
        <v>2015</v>
      </c>
      <c r="BF1795">
        <v>2016</v>
      </c>
      <c r="BG1795">
        <v>2017</v>
      </c>
      <c r="BH1795">
        <v>2018</v>
      </c>
      <c r="BI1795">
        <v>2019</v>
      </c>
      <c r="BJ1795">
        <v>2020</v>
      </c>
      <c r="BK1795">
        <v>2021</v>
      </c>
      <c r="BL1795" s="15">
        <v>2022</v>
      </c>
      <c r="BM1795">
        <v>2023</v>
      </c>
      <c r="BN1795" s="15">
        <v>2024</v>
      </c>
    </row>
    <row r="1796" spans="1:66" ht="15" customHeight="1" x14ac:dyDescent="0.25">
      <c r="A1796" t="s">
        <v>1259</v>
      </c>
      <c r="C1796" s="77"/>
      <c r="D1796" t="s">
        <v>21</v>
      </c>
      <c r="E1796" s="45" t="s">
        <v>12</v>
      </c>
      <c r="F1796" s="7" t="s">
        <v>1303</v>
      </c>
      <c r="G1796" s="48" t="s">
        <v>733</v>
      </c>
      <c r="H1796" s="48" t="s">
        <v>1533</v>
      </c>
      <c r="I1796">
        <f t="shared" si="158"/>
        <v>2007</v>
      </c>
      <c r="J1796">
        <f t="shared" si="159"/>
        <v>2024</v>
      </c>
      <c r="K1796" s="2" t="str">
        <f t="shared" si="160"/>
        <v>-</v>
      </c>
      <c r="AW1796">
        <v>2007</v>
      </c>
      <c r="AX1796">
        <v>2008</v>
      </c>
      <c r="AY1796">
        <v>2009</v>
      </c>
      <c r="AZ1796">
        <v>2010</v>
      </c>
      <c r="BA1796">
        <v>2011</v>
      </c>
      <c r="BB1796">
        <v>2012</v>
      </c>
      <c r="BC1796">
        <v>2013</v>
      </c>
      <c r="BD1796">
        <v>2014</v>
      </c>
      <c r="BE1796">
        <v>2015</v>
      </c>
      <c r="BF1796">
        <v>2016</v>
      </c>
      <c r="BG1796">
        <v>2017</v>
      </c>
      <c r="BH1796">
        <v>2018</v>
      </c>
      <c r="BI1796">
        <v>2019</v>
      </c>
      <c r="BJ1796">
        <v>2020</v>
      </c>
      <c r="BK1796">
        <v>2021</v>
      </c>
      <c r="BL1796" s="15">
        <v>2022</v>
      </c>
      <c r="BM1796">
        <v>2023</v>
      </c>
      <c r="BN1796" s="15">
        <v>2024</v>
      </c>
    </row>
    <row r="1797" spans="1:66" ht="15" customHeight="1" x14ac:dyDescent="0.25">
      <c r="A1797" t="s">
        <v>1259</v>
      </c>
      <c r="C1797" s="77"/>
      <c r="D1797" t="s">
        <v>628</v>
      </c>
      <c r="E1797" s="45" t="s">
        <v>629</v>
      </c>
      <c r="G1797" s="48" t="s">
        <v>629</v>
      </c>
      <c r="H1797" s="48" t="s">
        <v>1755</v>
      </c>
      <c r="I1797">
        <f t="shared" si="158"/>
        <v>2007</v>
      </c>
      <c r="J1797">
        <f t="shared" si="159"/>
        <v>2024</v>
      </c>
      <c r="K1797" s="2" t="str">
        <f t="shared" si="160"/>
        <v>-</v>
      </c>
      <c r="AW1797">
        <v>2007</v>
      </c>
      <c r="AX1797">
        <v>2008</v>
      </c>
      <c r="AY1797">
        <v>2009</v>
      </c>
      <c r="AZ1797">
        <v>2010</v>
      </c>
      <c r="BA1797">
        <v>2011</v>
      </c>
      <c r="BB1797">
        <v>2012</v>
      </c>
      <c r="BC1797">
        <v>2013</v>
      </c>
      <c r="BD1797">
        <v>2014</v>
      </c>
      <c r="BE1797">
        <v>2015</v>
      </c>
      <c r="BF1797">
        <v>2016</v>
      </c>
      <c r="BG1797">
        <v>2017</v>
      </c>
      <c r="BH1797">
        <v>2018</v>
      </c>
      <c r="BI1797">
        <v>2019</v>
      </c>
      <c r="BJ1797">
        <v>2020</v>
      </c>
      <c r="BK1797">
        <v>2021</v>
      </c>
      <c r="BL1797" s="15">
        <v>2022</v>
      </c>
      <c r="BM1797">
        <v>2023</v>
      </c>
      <c r="BN1797" s="15">
        <v>2024</v>
      </c>
    </row>
    <row r="1798" spans="1:66" ht="15" customHeight="1" x14ac:dyDescent="0.25">
      <c r="A1798" t="s">
        <v>1259</v>
      </c>
      <c r="C1798" s="77"/>
      <c r="D1798" t="s">
        <v>630</v>
      </c>
      <c r="E1798" s="45" t="s">
        <v>631</v>
      </c>
      <c r="G1798" s="48" t="s">
        <v>631</v>
      </c>
      <c r="H1798" s="48" t="s">
        <v>1753</v>
      </c>
      <c r="I1798">
        <f t="shared" si="158"/>
        <v>2007</v>
      </c>
      <c r="J1798">
        <f t="shared" si="159"/>
        <v>2024</v>
      </c>
      <c r="K1798" s="2" t="str">
        <f t="shared" si="160"/>
        <v>-</v>
      </c>
      <c r="AW1798">
        <v>2007</v>
      </c>
      <c r="AX1798">
        <v>2008</v>
      </c>
      <c r="AY1798">
        <v>2009</v>
      </c>
      <c r="AZ1798">
        <v>2010</v>
      </c>
      <c r="BA1798">
        <v>2011</v>
      </c>
      <c r="BB1798">
        <v>2012</v>
      </c>
      <c r="BC1798">
        <v>2013</v>
      </c>
      <c r="BD1798">
        <v>2014</v>
      </c>
      <c r="BE1798">
        <v>2015</v>
      </c>
      <c r="BF1798">
        <v>2016</v>
      </c>
      <c r="BG1798">
        <v>2017</v>
      </c>
      <c r="BH1798">
        <v>2018</v>
      </c>
      <c r="BI1798">
        <v>2019</v>
      </c>
      <c r="BJ1798">
        <v>2020</v>
      </c>
      <c r="BK1798">
        <v>2021</v>
      </c>
      <c r="BL1798" s="15">
        <v>2022</v>
      </c>
      <c r="BM1798">
        <v>2023</v>
      </c>
      <c r="BN1798" s="15">
        <v>2024</v>
      </c>
    </row>
    <row r="1799" spans="1:66" ht="15" customHeight="1" x14ac:dyDescent="0.25">
      <c r="A1799" t="s">
        <v>1259</v>
      </c>
      <c r="C1799" s="77"/>
      <c r="D1799" t="s">
        <v>632</v>
      </c>
      <c r="E1799" s="45" t="s">
        <v>633</v>
      </c>
      <c r="G1799" s="48" t="s">
        <v>633</v>
      </c>
      <c r="H1799" s="48" t="s">
        <v>1629</v>
      </c>
      <c r="I1799">
        <f t="shared" si="158"/>
        <v>2007</v>
      </c>
      <c r="J1799">
        <f t="shared" si="159"/>
        <v>2024</v>
      </c>
      <c r="K1799" s="2" t="str">
        <f t="shared" si="160"/>
        <v>-</v>
      </c>
      <c r="AW1799">
        <v>2007</v>
      </c>
      <c r="AX1799">
        <v>2008</v>
      </c>
      <c r="AY1799">
        <v>2009</v>
      </c>
      <c r="AZ1799">
        <v>2010</v>
      </c>
      <c r="BA1799">
        <v>2011</v>
      </c>
      <c r="BB1799">
        <v>2012</v>
      </c>
      <c r="BC1799">
        <v>2013</v>
      </c>
      <c r="BD1799">
        <v>2014</v>
      </c>
      <c r="BE1799">
        <v>2015</v>
      </c>
      <c r="BF1799">
        <v>2016</v>
      </c>
      <c r="BG1799">
        <v>2017</v>
      </c>
      <c r="BH1799">
        <v>2018</v>
      </c>
      <c r="BI1799">
        <v>2019</v>
      </c>
      <c r="BJ1799">
        <v>2020</v>
      </c>
      <c r="BK1799">
        <v>2021</v>
      </c>
      <c r="BL1799" s="15">
        <v>2022</v>
      </c>
      <c r="BM1799">
        <v>2023</v>
      </c>
      <c r="BN1799" s="15">
        <v>2024</v>
      </c>
    </row>
    <row r="1800" spans="1:66" ht="15" customHeight="1" x14ac:dyDescent="0.25">
      <c r="A1800" t="s">
        <v>1259</v>
      </c>
      <c r="C1800" s="77"/>
      <c r="D1800" t="s">
        <v>634</v>
      </c>
      <c r="E1800" s="45" t="s">
        <v>635</v>
      </c>
      <c r="G1800" s="48" t="s">
        <v>635</v>
      </c>
      <c r="H1800" s="48" t="s">
        <v>1630</v>
      </c>
      <c r="I1800">
        <f t="shared" si="158"/>
        <v>2007</v>
      </c>
      <c r="J1800">
        <f t="shared" si="159"/>
        <v>2024</v>
      </c>
      <c r="K1800" s="2" t="str">
        <f t="shared" si="160"/>
        <v>-</v>
      </c>
      <c r="AW1800">
        <v>2007</v>
      </c>
      <c r="AX1800">
        <v>2008</v>
      </c>
      <c r="AY1800">
        <v>2009</v>
      </c>
      <c r="AZ1800">
        <v>2010</v>
      </c>
      <c r="BA1800">
        <v>2011</v>
      </c>
      <c r="BB1800">
        <v>2012</v>
      </c>
      <c r="BC1800">
        <v>2013</v>
      </c>
      <c r="BD1800">
        <v>2014</v>
      </c>
      <c r="BE1800">
        <v>2015</v>
      </c>
      <c r="BF1800">
        <v>2016</v>
      </c>
      <c r="BG1800">
        <v>2017</v>
      </c>
      <c r="BH1800">
        <v>2018</v>
      </c>
      <c r="BI1800">
        <v>2019</v>
      </c>
      <c r="BJ1800">
        <v>2020</v>
      </c>
      <c r="BK1800">
        <v>2021</v>
      </c>
      <c r="BL1800" s="15">
        <v>2022</v>
      </c>
      <c r="BM1800">
        <v>2023</v>
      </c>
      <c r="BN1800" s="15">
        <v>2024</v>
      </c>
    </row>
    <row r="1801" spans="1:66" ht="15" customHeight="1" x14ac:dyDescent="0.25">
      <c r="A1801" t="s">
        <v>1259</v>
      </c>
      <c r="C1801" s="77"/>
      <c r="D1801" t="s">
        <v>876</v>
      </c>
      <c r="E1801" s="45" t="s">
        <v>877</v>
      </c>
      <c r="G1801" s="48" t="s">
        <v>877</v>
      </c>
      <c r="H1801" s="48"/>
      <c r="I1801">
        <f>MIN(L1801:BT1801)</f>
        <v>2012</v>
      </c>
      <c r="J1801">
        <f t="shared" si="159"/>
        <v>2024</v>
      </c>
      <c r="K1801" s="2" t="str">
        <f t="shared" si="160"/>
        <v>-</v>
      </c>
      <c r="BB1801">
        <v>2012</v>
      </c>
      <c r="BC1801">
        <v>2013</v>
      </c>
      <c r="BD1801">
        <v>2014</v>
      </c>
      <c r="BE1801">
        <v>2015</v>
      </c>
      <c r="BF1801">
        <v>2016</v>
      </c>
      <c r="BG1801">
        <v>2017</v>
      </c>
      <c r="BH1801">
        <v>2018</v>
      </c>
      <c r="BI1801">
        <v>2019</v>
      </c>
      <c r="BJ1801">
        <v>2020</v>
      </c>
      <c r="BK1801">
        <v>2021</v>
      </c>
      <c r="BL1801" s="15">
        <v>2022</v>
      </c>
      <c r="BM1801">
        <v>2023</v>
      </c>
      <c r="BN1801" s="15">
        <v>2024</v>
      </c>
    </row>
    <row r="1802" spans="1:66" ht="15" customHeight="1" x14ac:dyDescent="0.25">
      <c r="C1802" s="63"/>
      <c r="E1802" s="45"/>
      <c r="G1802" s="48"/>
      <c r="H1802" s="48"/>
    </row>
    <row r="1803" spans="1:66" s="15" customFormat="1" ht="15" customHeight="1" x14ac:dyDescent="0.25">
      <c r="A1803" t="s">
        <v>2681</v>
      </c>
      <c r="B1803" s="1" t="str">
        <f>A1803&amp;J1803</f>
        <v>PSYK_ADM2019</v>
      </c>
      <c r="C1803" s="77"/>
      <c r="D1803" t="s">
        <v>763</v>
      </c>
      <c r="E1803" s="45" t="s">
        <v>764</v>
      </c>
      <c r="F1803" s="4"/>
      <c r="G1803" s="45"/>
      <c r="H1803" s="45"/>
      <c r="I1803"/>
      <c r="J1803">
        <f t="shared" ref="J1803:J1831" si="161">MAX(L1803:BT1803)</f>
        <v>2019</v>
      </c>
      <c r="K1803" s="2"/>
      <c r="L1803"/>
      <c r="M1803"/>
      <c r="N1803"/>
      <c r="O1803"/>
      <c r="P1803"/>
      <c r="Q1803"/>
      <c r="R1803"/>
      <c r="S1803"/>
      <c r="T1803"/>
      <c r="U1803"/>
      <c r="V1803"/>
      <c r="W1803"/>
      <c r="X1803"/>
      <c r="Y1803"/>
      <c r="Z1803"/>
      <c r="AA1803"/>
      <c r="AB1803"/>
      <c r="AC1803"/>
      <c r="AD1803"/>
      <c r="AE1803"/>
      <c r="AF1803"/>
      <c r="AG1803"/>
      <c r="AH1803"/>
      <c r="AI1803"/>
      <c r="AJ1803"/>
      <c r="AK1803"/>
      <c r="AL1803"/>
      <c r="AM1803"/>
      <c r="AN1803"/>
      <c r="AO1803"/>
      <c r="AP1803"/>
      <c r="AQ1803"/>
      <c r="AR1803"/>
      <c r="AS1803"/>
      <c r="AT1803"/>
      <c r="AU1803"/>
      <c r="AV1803"/>
      <c r="AW1803"/>
      <c r="AX1803"/>
      <c r="AY1803"/>
      <c r="AZ1803"/>
      <c r="BA1803"/>
      <c r="BB1803"/>
      <c r="BC1803"/>
      <c r="BD1803"/>
      <c r="BE1803"/>
      <c r="BF1803"/>
      <c r="BG1803"/>
      <c r="BH1803"/>
      <c r="BI1803">
        <v>2019</v>
      </c>
      <c r="BJ1803"/>
    </row>
    <row r="1804" spans="1:66" s="15" customFormat="1" ht="15" customHeight="1" x14ac:dyDescent="0.25">
      <c r="A1804" t="s">
        <v>2681</v>
      </c>
      <c r="B1804"/>
      <c r="C1804" s="77"/>
      <c r="D1804" t="s">
        <v>765</v>
      </c>
      <c r="E1804" s="45" t="s">
        <v>766</v>
      </c>
      <c r="F1804" s="4"/>
      <c r="G1804" s="45"/>
      <c r="H1804" s="45"/>
      <c r="I1804"/>
      <c r="J1804">
        <f t="shared" si="161"/>
        <v>2019</v>
      </c>
      <c r="K1804" s="2"/>
      <c r="L1804"/>
      <c r="M1804"/>
      <c r="N1804"/>
      <c r="O1804"/>
      <c r="P1804"/>
      <c r="Q1804"/>
      <c r="R1804"/>
      <c r="S1804"/>
      <c r="T1804"/>
      <c r="U1804"/>
      <c r="V1804"/>
      <c r="W1804"/>
      <c r="X1804"/>
      <c r="Y1804"/>
      <c r="Z1804"/>
      <c r="AA1804"/>
      <c r="AB1804"/>
      <c r="AC1804"/>
      <c r="AD1804"/>
      <c r="AE1804"/>
      <c r="AF1804"/>
      <c r="AG1804"/>
      <c r="AH1804"/>
      <c r="AI1804"/>
      <c r="AJ1804"/>
      <c r="AK1804"/>
      <c r="AL1804"/>
      <c r="AM1804"/>
      <c r="AN1804"/>
      <c r="AO1804"/>
      <c r="AP1804"/>
      <c r="AQ1804"/>
      <c r="AR1804"/>
      <c r="AS1804"/>
      <c r="AT1804"/>
      <c r="AU1804"/>
      <c r="AV1804"/>
      <c r="AW1804"/>
      <c r="AX1804"/>
      <c r="AY1804"/>
      <c r="AZ1804"/>
      <c r="BA1804"/>
      <c r="BB1804"/>
      <c r="BC1804"/>
      <c r="BD1804"/>
      <c r="BE1804"/>
      <c r="BF1804"/>
      <c r="BG1804"/>
      <c r="BH1804"/>
      <c r="BI1804">
        <v>2019</v>
      </c>
      <c r="BJ1804"/>
    </row>
    <row r="1805" spans="1:66" s="15" customFormat="1" ht="15" customHeight="1" x14ac:dyDescent="0.25">
      <c r="A1805" t="s">
        <v>2681</v>
      </c>
      <c r="B1805"/>
      <c r="C1805" s="77"/>
      <c r="D1805" t="s">
        <v>1131</v>
      </c>
      <c r="E1805" s="45" t="s">
        <v>1132</v>
      </c>
      <c r="F1805" s="4"/>
      <c r="G1805" s="45"/>
      <c r="H1805" s="45"/>
      <c r="I1805"/>
      <c r="J1805">
        <f t="shared" si="161"/>
        <v>2019</v>
      </c>
      <c r="K1805" s="2"/>
      <c r="L1805"/>
      <c r="M1805"/>
      <c r="N1805"/>
      <c r="O1805"/>
      <c r="P1805"/>
      <c r="Q1805"/>
      <c r="R1805"/>
      <c r="S1805"/>
      <c r="T1805"/>
      <c r="U1805"/>
      <c r="V1805"/>
      <c r="W1805"/>
      <c r="X1805"/>
      <c r="Y1805"/>
      <c r="Z1805"/>
      <c r="AA1805"/>
      <c r="AB1805"/>
      <c r="AC1805"/>
      <c r="AD1805"/>
      <c r="AE1805"/>
      <c r="AF1805"/>
      <c r="AG1805"/>
      <c r="AH1805"/>
      <c r="AI1805"/>
      <c r="AJ1805"/>
      <c r="AK1805"/>
      <c r="AL1805"/>
      <c r="AM1805"/>
      <c r="AN1805"/>
      <c r="AO1805"/>
      <c r="AP1805"/>
      <c r="AQ1805"/>
      <c r="AR1805"/>
      <c r="AS1805"/>
      <c r="AT1805"/>
      <c r="AU1805"/>
      <c r="AV1805"/>
      <c r="AW1805"/>
      <c r="AX1805"/>
      <c r="AY1805"/>
      <c r="AZ1805"/>
      <c r="BA1805"/>
      <c r="BB1805"/>
      <c r="BC1805"/>
      <c r="BD1805"/>
      <c r="BE1805"/>
      <c r="BF1805"/>
      <c r="BG1805"/>
      <c r="BH1805"/>
      <c r="BI1805">
        <v>2019</v>
      </c>
      <c r="BJ1805"/>
    </row>
    <row r="1806" spans="1:66" s="15" customFormat="1" ht="15" customHeight="1" x14ac:dyDescent="0.25">
      <c r="A1806" t="s">
        <v>2681</v>
      </c>
      <c r="B1806"/>
      <c r="C1806" s="77"/>
      <c r="D1806" t="s">
        <v>1133</v>
      </c>
      <c r="E1806" s="45" t="s">
        <v>1134</v>
      </c>
      <c r="F1806" s="4"/>
      <c r="G1806" s="45"/>
      <c r="H1806" s="45"/>
      <c r="I1806"/>
      <c r="J1806">
        <f t="shared" si="161"/>
        <v>2019</v>
      </c>
      <c r="K1806" s="2"/>
      <c r="L1806"/>
      <c r="M1806"/>
      <c r="N1806"/>
      <c r="O1806"/>
      <c r="P1806"/>
      <c r="Q1806"/>
      <c r="R1806"/>
      <c r="S1806"/>
      <c r="T1806"/>
      <c r="U1806"/>
      <c r="V1806"/>
      <c r="W1806"/>
      <c r="X1806"/>
      <c r="Y1806"/>
      <c r="Z1806"/>
      <c r="AA1806"/>
      <c r="AB1806"/>
      <c r="AC1806"/>
      <c r="AD1806"/>
      <c r="AE1806"/>
      <c r="AF1806"/>
      <c r="AG1806"/>
      <c r="AH1806"/>
      <c r="AI1806"/>
      <c r="AJ1806"/>
      <c r="AK1806"/>
      <c r="AL1806"/>
      <c r="AM1806"/>
      <c r="AN1806"/>
      <c r="AO1806"/>
      <c r="AP1806"/>
      <c r="AQ1806"/>
      <c r="AR1806"/>
      <c r="AS1806"/>
      <c r="AT1806"/>
      <c r="AU1806"/>
      <c r="AV1806"/>
      <c r="AW1806"/>
      <c r="AX1806"/>
      <c r="AY1806"/>
      <c r="AZ1806"/>
      <c r="BA1806"/>
      <c r="BB1806"/>
      <c r="BC1806"/>
      <c r="BD1806"/>
      <c r="BE1806"/>
      <c r="BF1806"/>
      <c r="BG1806"/>
      <c r="BH1806"/>
      <c r="BI1806">
        <v>2019</v>
      </c>
      <c r="BJ1806"/>
    </row>
    <row r="1807" spans="1:66" s="15" customFormat="1" ht="15" customHeight="1" x14ac:dyDescent="0.25">
      <c r="A1807" t="s">
        <v>2681</v>
      </c>
      <c r="B1807"/>
      <c r="C1807" s="77"/>
      <c r="D1807" t="s">
        <v>1135</v>
      </c>
      <c r="E1807" s="45" t="s">
        <v>1136</v>
      </c>
      <c r="F1807" s="4"/>
      <c r="G1807" s="45"/>
      <c r="H1807" s="45"/>
      <c r="I1807"/>
      <c r="J1807">
        <f t="shared" si="161"/>
        <v>2019</v>
      </c>
      <c r="K1807" s="2"/>
      <c r="L1807"/>
      <c r="M1807"/>
      <c r="N1807"/>
      <c r="O1807"/>
      <c r="P1807"/>
      <c r="Q1807"/>
      <c r="R1807"/>
      <c r="S1807"/>
      <c r="T1807"/>
      <c r="U1807"/>
      <c r="V1807"/>
      <c r="W1807"/>
      <c r="X1807"/>
      <c r="Y1807"/>
      <c r="Z1807"/>
      <c r="AA1807"/>
      <c r="AB1807"/>
      <c r="AC1807"/>
      <c r="AD1807"/>
      <c r="AE1807"/>
      <c r="AF1807"/>
      <c r="AG1807"/>
      <c r="AH1807"/>
      <c r="AI1807"/>
      <c r="AJ1807"/>
      <c r="AK1807"/>
      <c r="AL1807"/>
      <c r="AM1807"/>
      <c r="AN1807"/>
      <c r="AO1807"/>
      <c r="AP1807"/>
      <c r="AQ1807"/>
      <c r="AR1807"/>
      <c r="AS1807"/>
      <c r="AT1807"/>
      <c r="AU1807"/>
      <c r="AV1807"/>
      <c r="AW1807"/>
      <c r="AX1807"/>
      <c r="AY1807"/>
      <c r="AZ1807"/>
      <c r="BA1807"/>
      <c r="BB1807"/>
      <c r="BC1807"/>
      <c r="BD1807"/>
      <c r="BE1807"/>
      <c r="BF1807"/>
      <c r="BG1807"/>
      <c r="BH1807"/>
      <c r="BI1807">
        <v>2019</v>
      </c>
      <c r="BJ1807"/>
    </row>
    <row r="1808" spans="1:66" s="15" customFormat="1" ht="15" customHeight="1" x14ac:dyDescent="0.25">
      <c r="A1808" t="s">
        <v>2681</v>
      </c>
      <c r="B1808"/>
      <c r="C1808" s="77"/>
      <c r="D1808" t="s">
        <v>1137</v>
      </c>
      <c r="E1808" s="45" t="s">
        <v>1138</v>
      </c>
      <c r="F1808" s="4"/>
      <c r="G1808" s="45"/>
      <c r="H1808" s="45"/>
      <c r="I1808"/>
      <c r="J1808">
        <f t="shared" si="161"/>
        <v>2019</v>
      </c>
      <c r="K1808" s="2"/>
      <c r="L1808"/>
      <c r="M1808"/>
      <c r="N1808"/>
      <c r="O1808"/>
      <c r="P1808"/>
      <c r="Q1808"/>
      <c r="R1808"/>
      <c r="S1808"/>
      <c r="T1808"/>
      <c r="U1808"/>
      <c r="V1808"/>
      <c r="W1808"/>
      <c r="X1808"/>
      <c r="Y1808"/>
      <c r="Z1808"/>
      <c r="AA1808"/>
      <c r="AB1808"/>
      <c r="AC1808"/>
      <c r="AD1808"/>
      <c r="AE1808"/>
      <c r="AF1808"/>
      <c r="AG1808"/>
      <c r="AH1808"/>
      <c r="AI1808"/>
      <c r="AJ1808"/>
      <c r="AK1808"/>
      <c r="AL1808"/>
      <c r="AM1808"/>
      <c r="AN1808"/>
      <c r="AO1808"/>
      <c r="AP1808"/>
      <c r="AQ1808"/>
      <c r="AR1808"/>
      <c r="AS1808"/>
      <c r="AT1808"/>
      <c r="AU1808"/>
      <c r="AV1808"/>
      <c r="AW1808"/>
      <c r="AX1808"/>
      <c r="AY1808"/>
      <c r="AZ1808"/>
      <c r="BA1808"/>
      <c r="BB1808"/>
      <c r="BC1808"/>
      <c r="BD1808"/>
      <c r="BE1808"/>
      <c r="BF1808"/>
      <c r="BG1808"/>
      <c r="BH1808"/>
      <c r="BI1808">
        <v>2019</v>
      </c>
      <c r="BJ1808"/>
    </row>
    <row r="1809" spans="1:62" s="15" customFormat="1" ht="15" customHeight="1" x14ac:dyDescent="0.25">
      <c r="A1809" t="s">
        <v>2681</v>
      </c>
      <c r="B1809"/>
      <c r="C1809" s="77"/>
      <c r="D1809" t="s">
        <v>1139</v>
      </c>
      <c r="E1809" s="45" t="s">
        <v>1140</v>
      </c>
      <c r="F1809" s="4"/>
      <c r="G1809" s="45"/>
      <c r="H1809" s="45"/>
      <c r="I1809"/>
      <c r="J1809">
        <f t="shared" si="161"/>
        <v>2019</v>
      </c>
      <c r="K1809" s="2"/>
      <c r="L1809"/>
      <c r="M1809"/>
      <c r="N1809"/>
      <c r="O1809"/>
      <c r="P1809"/>
      <c r="Q1809"/>
      <c r="R1809"/>
      <c r="S1809"/>
      <c r="T1809"/>
      <c r="U1809"/>
      <c r="V1809"/>
      <c r="W1809"/>
      <c r="X1809"/>
      <c r="Y1809"/>
      <c r="Z1809"/>
      <c r="AA1809"/>
      <c r="AB1809"/>
      <c r="AC1809"/>
      <c r="AD1809"/>
      <c r="AE1809"/>
      <c r="AF1809"/>
      <c r="AG1809"/>
      <c r="AH1809"/>
      <c r="AI1809"/>
      <c r="AJ1809"/>
      <c r="AK1809"/>
      <c r="AL1809"/>
      <c r="AM1809"/>
      <c r="AN1809"/>
      <c r="AO1809"/>
      <c r="AP1809"/>
      <c r="AQ1809"/>
      <c r="AR1809"/>
      <c r="AS1809"/>
      <c r="AT1809"/>
      <c r="AU1809"/>
      <c r="AV1809"/>
      <c r="AW1809"/>
      <c r="AX1809"/>
      <c r="AY1809"/>
      <c r="AZ1809"/>
      <c r="BA1809"/>
      <c r="BB1809"/>
      <c r="BC1809"/>
      <c r="BD1809"/>
      <c r="BE1809"/>
      <c r="BF1809"/>
      <c r="BG1809"/>
      <c r="BH1809"/>
      <c r="BI1809">
        <v>2019</v>
      </c>
      <c r="BJ1809"/>
    </row>
    <row r="1810" spans="1:62" s="15" customFormat="1" ht="15" customHeight="1" x14ac:dyDescent="0.25">
      <c r="A1810" t="s">
        <v>2681</v>
      </c>
      <c r="B1810"/>
      <c r="C1810" s="77"/>
      <c r="D1810" t="s">
        <v>1141</v>
      </c>
      <c r="E1810" s="45" t="s">
        <v>1142</v>
      </c>
      <c r="F1810" s="4"/>
      <c r="G1810" s="45"/>
      <c r="H1810" s="45"/>
      <c r="I1810"/>
      <c r="J1810">
        <f t="shared" si="161"/>
        <v>2019</v>
      </c>
      <c r="K1810" s="2"/>
      <c r="L1810"/>
      <c r="M1810"/>
      <c r="N1810"/>
      <c r="O1810"/>
      <c r="P1810"/>
      <c r="Q1810"/>
      <c r="R1810"/>
      <c r="S1810"/>
      <c r="T1810"/>
      <c r="U1810"/>
      <c r="V1810"/>
      <c r="W1810"/>
      <c r="X1810"/>
      <c r="Y1810"/>
      <c r="Z1810"/>
      <c r="AA1810"/>
      <c r="AB1810"/>
      <c r="AC1810"/>
      <c r="AD1810"/>
      <c r="AE1810"/>
      <c r="AF1810"/>
      <c r="AG1810"/>
      <c r="AH1810"/>
      <c r="AI1810"/>
      <c r="AJ1810"/>
      <c r="AK1810"/>
      <c r="AL1810"/>
      <c r="AM1810"/>
      <c r="AN1810"/>
      <c r="AO1810"/>
      <c r="AP1810"/>
      <c r="AQ1810"/>
      <c r="AR1810"/>
      <c r="AS1810"/>
      <c r="AT1810"/>
      <c r="AU1810"/>
      <c r="AV1810"/>
      <c r="AW1810"/>
      <c r="AX1810"/>
      <c r="AY1810"/>
      <c r="AZ1810"/>
      <c r="BA1810"/>
      <c r="BB1810"/>
      <c r="BC1810"/>
      <c r="BD1810"/>
      <c r="BE1810"/>
      <c r="BF1810"/>
      <c r="BG1810"/>
      <c r="BH1810"/>
      <c r="BI1810">
        <v>2019</v>
      </c>
      <c r="BJ1810"/>
    </row>
    <row r="1811" spans="1:62" s="15" customFormat="1" ht="15" customHeight="1" x14ac:dyDescent="0.25">
      <c r="A1811" t="s">
        <v>2681</v>
      </c>
      <c r="B1811"/>
      <c r="C1811" s="77"/>
      <c r="D1811" t="s">
        <v>1143</v>
      </c>
      <c r="E1811" s="45" t="s">
        <v>1144</v>
      </c>
      <c r="F1811" s="4"/>
      <c r="G1811" s="45"/>
      <c r="H1811" s="45"/>
      <c r="I1811"/>
      <c r="J1811">
        <f t="shared" si="161"/>
        <v>2019</v>
      </c>
      <c r="K1811" s="2"/>
      <c r="L1811"/>
      <c r="M1811"/>
      <c r="N1811"/>
      <c r="O1811"/>
      <c r="P1811"/>
      <c r="Q1811"/>
      <c r="R1811"/>
      <c r="S1811"/>
      <c r="T1811"/>
      <c r="U1811"/>
      <c r="V1811"/>
      <c r="W1811"/>
      <c r="X1811"/>
      <c r="Y1811"/>
      <c r="Z1811"/>
      <c r="AA1811"/>
      <c r="AB1811"/>
      <c r="AC1811"/>
      <c r="AD1811"/>
      <c r="AE1811"/>
      <c r="AF1811"/>
      <c r="AG1811"/>
      <c r="AH1811"/>
      <c r="AI1811"/>
      <c r="AJ1811"/>
      <c r="AK1811"/>
      <c r="AL1811"/>
      <c r="AM1811"/>
      <c r="AN1811"/>
      <c r="AO1811"/>
      <c r="AP1811"/>
      <c r="AQ1811"/>
      <c r="AR1811"/>
      <c r="AS1811"/>
      <c r="AT1811"/>
      <c r="AU1811"/>
      <c r="AV1811"/>
      <c r="AW1811"/>
      <c r="AX1811"/>
      <c r="AY1811"/>
      <c r="AZ1811"/>
      <c r="BA1811"/>
      <c r="BB1811"/>
      <c r="BC1811"/>
      <c r="BD1811"/>
      <c r="BE1811"/>
      <c r="BF1811"/>
      <c r="BG1811"/>
      <c r="BH1811"/>
      <c r="BI1811">
        <v>2019</v>
      </c>
      <c r="BJ1811"/>
    </row>
    <row r="1812" spans="1:62" s="15" customFormat="1" ht="15" customHeight="1" x14ac:dyDescent="0.25">
      <c r="A1812" t="s">
        <v>2681</v>
      </c>
      <c r="B1812"/>
      <c r="C1812" s="77"/>
      <c r="D1812" t="s">
        <v>1145</v>
      </c>
      <c r="E1812" s="45" t="s">
        <v>1146</v>
      </c>
      <c r="F1812" s="4"/>
      <c r="G1812" s="45"/>
      <c r="H1812" s="45"/>
      <c r="I1812"/>
      <c r="J1812">
        <f t="shared" si="161"/>
        <v>2019</v>
      </c>
      <c r="K1812" s="2"/>
      <c r="L1812"/>
      <c r="M1812"/>
      <c r="N1812"/>
      <c r="O1812"/>
      <c r="P1812"/>
      <c r="Q1812"/>
      <c r="R1812"/>
      <c r="S1812"/>
      <c r="T1812"/>
      <c r="U1812"/>
      <c r="V1812"/>
      <c r="W1812"/>
      <c r="X1812"/>
      <c r="Y1812"/>
      <c r="Z1812"/>
      <c r="AA1812"/>
      <c r="AB1812"/>
      <c r="AC1812"/>
      <c r="AD1812"/>
      <c r="AE1812"/>
      <c r="AF1812"/>
      <c r="AG1812"/>
      <c r="AH1812"/>
      <c r="AI1812"/>
      <c r="AJ1812"/>
      <c r="AK1812"/>
      <c r="AL1812"/>
      <c r="AM1812"/>
      <c r="AN1812"/>
      <c r="AO1812"/>
      <c r="AP1812"/>
      <c r="AQ1812"/>
      <c r="AR1812"/>
      <c r="AS1812"/>
      <c r="AT1812"/>
      <c r="AU1812"/>
      <c r="AV1812"/>
      <c r="AW1812"/>
      <c r="AX1812"/>
      <c r="AY1812"/>
      <c r="AZ1812"/>
      <c r="BA1812"/>
      <c r="BB1812"/>
      <c r="BC1812"/>
      <c r="BD1812"/>
      <c r="BE1812"/>
      <c r="BF1812"/>
      <c r="BG1812"/>
      <c r="BH1812"/>
      <c r="BI1812">
        <v>2019</v>
      </c>
      <c r="BJ1812"/>
    </row>
    <row r="1813" spans="1:62" s="15" customFormat="1" ht="15" customHeight="1" x14ac:dyDescent="0.25">
      <c r="A1813" t="s">
        <v>2681</v>
      </c>
      <c r="B1813"/>
      <c r="C1813" s="77"/>
      <c r="D1813" t="s">
        <v>1147</v>
      </c>
      <c r="E1813" s="45" t="s">
        <v>59</v>
      </c>
      <c r="F1813" s="4"/>
      <c r="G1813" s="45"/>
      <c r="H1813" s="45"/>
      <c r="I1813"/>
      <c r="J1813">
        <f t="shared" si="161"/>
        <v>2019</v>
      </c>
      <c r="K1813" s="2"/>
      <c r="L1813"/>
      <c r="M1813"/>
      <c r="N1813"/>
      <c r="O1813"/>
      <c r="P1813"/>
      <c r="Q1813"/>
      <c r="R1813"/>
      <c r="S1813"/>
      <c r="T1813"/>
      <c r="U1813"/>
      <c r="V1813"/>
      <c r="W1813"/>
      <c r="X1813"/>
      <c r="Y1813"/>
      <c r="Z1813"/>
      <c r="AA1813"/>
      <c r="AB1813"/>
      <c r="AC1813"/>
      <c r="AD1813"/>
      <c r="AE1813"/>
      <c r="AF1813"/>
      <c r="AG1813"/>
      <c r="AH1813"/>
      <c r="AI1813"/>
      <c r="AJ1813"/>
      <c r="AK1813"/>
      <c r="AL1813"/>
      <c r="AM1813"/>
      <c r="AN1813"/>
      <c r="AO1813"/>
      <c r="AP1813"/>
      <c r="AQ1813"/>
      <c r="AR1813"/>
      <c r="AS1813"/>
      <c r="AT1813"/>
      <c r="AU1813"/>
      <c r="AV1813"/>
      <c r="AW1813"/>
      <c r="AX1813"/>
      <c r="AY1813"/>
      <c r="AZ1813"/>
      <c r="BA1813"/>
      <c r="BB1813"/>
      <c r="BC1813"/>
      <c r="BD1813"/>
      <c r="BE1813"/>
      <c r="BF1813"/>
      <c r="BG1813"/>
      <c r="BH1813"/>
      <c r="BI1813">
        <v>2019</v>
      </c>
      <c r="BJ1813"/>
    </row>
    <row r="1814" spans="1:62" s="15" customFormat="1" ht="15" customHeight="1" x14ac:dyDescent="0.25">
      <c r="A1814" t="s">
        <v>2681</v>
      </c>
      <c r="B1814"/>
      <c r="C1814" s="77"/>
      <c r="D1814" t="s">
        <v>1129</v>
      </c>
      <c r="E1814" s="45" t="s">
        <v>1130</v>
      </c>
      <c r="F1814" s="4"/>
      <c r="G1814" s="45"/>
      <c r="H1814" s="45"/>
      <c r="I1814"/>
      <c r="J1814">
        <f t="shared" si="161"/>
        <v>2019</v>
      </c>
      <c r="K1814" s="2"/>
      <c r="L1814"/>
      <c r="M1814"/>
      <c r="N1814"/>
      <c r="O1814"/>
      <c r="P1814"/>
      <c r="Q1814"/>
      <c r="R1814"/>
      <c r="S1814"/>
      <c r="T1814"/>
      <c r="U1814"/>
      <c r="V1814"/>
      <c r="W1814"/>
      <c r="X1814"/>
      <c r="Y1814"/>
      <c r="Z1814"/>
      <c r="AA1814"/>
      <c r="AB1814"/>
      <c r="AC1814"/>
      <c r="AD1814"/>
      <c r="AE1814"/>
      <c r="AF1814"/>
      <c r="AG1814"/>
      <c r="AH1814"/>
      <c r="AI1814"/>
      <c r="AJ1814"/>
      <c r="AK1814"/>
      <c r="AL1814"/>
      <c r="AM1814"/>
      <c r="AN1814"/>
      <c r="AO1814"/>
      <c r="AP1814"/>
      <c r="AQ1814"/>
      <c r="AR1814"/>
      <c r="AS1814"/>
      <c r="AT1814"/>
      <c r="AU1814"/>
      <c r="AV1814"/>
      <c r="AW1814"/>
      <c r="AX1814"/>
      <c r="AY1814"/>
      <c r="AZ1814"/>
      <c r="BA1814"/>
      <c r="BB1814"/>
      <c r="BC1814"/>
      <c r="BD1814"/>
      <c r="BE1814"/>
      <c r="BF1814"/>
      <c r="BG1814"/>
      <c r="BH1814"/>
      <c r="BI1814">
        <v>2019</v>
      </c>
      <c r="BJ1814"/>
    </row>
    <row r="1815" spans="1:62" s="15" customFormat="1" ht="15" customHeight="1" x14ac:dyDescent="0.25">
      <c r="A1815" t="s">
        <v>2681</v>
      </c>
      <c r="B1815"/>
      <c r="C1815" s="77"/>
      <c r="D1815" t="s">
        <v>1148</v>
      </c>
      <c r="E1815" s="45" t="s">
        <v>12</v>
      </c>
      <c r="F1815" s="4"/>
      <c r="G1815" s="45"/>
      <c r="H1815" s="45"/>
      <c r="I1815"/>
      <c r="J1815">
        <f t="shared" si="161"/>
        <v>2019</v>
      </c>
      <c r="K1815" s="2"/>
      <c r="L1815"/>
      <c r="M1815"/>
      <c r="N1815"/>
      <c r="O1815"/>
      <c r="P1815"/>
      <c r="Q1815"/>
      <c r="R1815"/>
      <c r="S1815"/>
      <c r="T1815"/>
      <c r="U1815"/>
      <c r="V1815"/>
      <c r="W1815"/>
      <c r="X1815"/>
      <c r="Y1815"/>
      <c r="Z1815"/>
      <c r="AA1815"/>
      <c r="AB1815"/>
      <c r="AC1815"/>
      <c r="AD1815"/>
      <c r="AE1815"/>
      <c r="AF1815"/>
      <c r="AG1815"/>
      <c r="AH1815"/>
      <c r="AI1815"/>
      <c r="AJ1815"/>
      <c r="AK1815"/>
      <c r="AL1815"/>
      <c r="AM1815"/>
      <c r="AN1815"/>
      <c r="AO1815"/>
      <c r="AP1815"/>
      <c r="AQ1815"/>
      <c r="AR1815"/>
      <c r="AS1815"/>
      <c r="AT1815"/>
      <c r="AU1815"/>
      <c r="AV1815"/>
      <c r="AW1815"/>
      <c r="AX1815"/>
      <c r="AY1815"/>
      <c r="AZ1815"/>
      <c r="BA1815"/>
      <c r="BB1815"/>
      <c r="BC1815"/>
      <c r="BD1815"/>
      <c r="BE1815"/>
      <c r="BF1815"/>
      <c r="BG1815"/>
      <c r="BH1815"/>
      <c r="BI1815">
        <v>2019</v>
      </c>
      <c r="BJ1815"/>
    </row>
    <row r="1816" spans="1:62" s="15" customFormat="1" ht="15" customHeight="1" x14ac:dyDescent="0.25">
      <c r="A1816" t="s">
        <v>2681</v>
      </c>
      <c r="B1816"/>
      <c r="C1816" s="77"/>
      <c r="D1816" t="s">
        <v>602</v>
      </c>
      <c r="E1816" s="45" t="s">
        <v>553</v>
      </c>
      <c r="F1816" s="4"/>
      <c r="G1816" s="45"/>
      <c r="H1816" s="45"/>
      <c r="I1816"/>
      <c r="J1816">
        <f t="shared" si="161"/>
        <v>2019</v>
      </c>
      <c r="K1816" s="2"/>
      <c r="L1816"/>
      <c r="M1816"/>
      <c r="N1816"/>
      <c r="O1816"/>
      <c r="P1816"/>
      <c r="Q1816"/>
      <c r="R1816"/>
      <c r="S1816"/>
      <c r="T1816"/>
      <c r="U1816"/>
      <c r="V1816"/>
      <c r="W1816"/>
      <c r="X1816"/>
      <c r="Y1816"/>
      <c r="Z1816"/>
      <c r="AA1816"/>
      <c r="AB1816"/>
      <c r="AC1816"/>
      <c r="AD1816"/>
      <c r="AE1816"/>
      <c r="AF1816"/>
      <c r="AG1816"/>
      <c r="AH1816"/>
      <c r="AI1816"/>
      <c r="AJ1816"/>
      <c r="AK1816"/>
      <c r="AL1816"/>
      <c r="AM1816"/>
      <c r="AN1816"/>
      <c r="AO1816"/>
      <c r="AP1816"/>
      <c r="AQ1816"/>
      <c r="AR1816"/>
      <c r="AS1816"/>
      <c r="AT1816"/>
      <c r="AU1816"/>
      <c r="AV1816"/>
      <c r="AW1816"/>
      <c r="AX1816"/>
      <c r="AY1816"/>
      <c r="AZ1816"/>
      <c r="BA1816"/>
      <c r="BB1816"/>
      <c r="BC1816"/>
      <c r="BD1816"/>
      <c r="BE1816"/>
      <c r="BF1816"/>
      <c r="BG1816"/>
      <c r="BH1816"/>
      <c r="BI1816">
        <v>2019</v>
      </c>
      <c r="BJ1816"/>
    </row>
    <row r="1817" spans="1:62" s="15" customFormat="1" ht="15" customHeight="1" x14ac:dyDescent="0.25">
      <c r="A1817" t="s">
        <v>2681</v>
      </c>
      <c r="B1817"/>
      <c r="C1817" s="77"/>
      <c r="D1817" t="s">
        <v>997</v>
      </c>
      <c r="E1817" s="45" t="s">
        <v>184</v>
      </c>
      <c r="F1817" s="4"/>
      <c r="G1817" s="45"/>
      <c r="H1817" s="45"/>
      <c r="I1817"/>
      <c r="J1817">
        <f t="shared" si="161"/>
        <v>2019</v>
      </c>
      <c r="K1817" s="2"/>
      <c r="L1817"/>
      <c r="M1817"/>
      <c r="N1817"/>
      <c r="O1817"/>
      <c r="P1817"/>
      <c r="Q1817"/>
      <c r="R1817"/>
      <c r="S1817"/>
      <c r="T1817"/>
      <c r="U1817"/>
      <c r="V1817"/>
      <c r="W1817"/>
      <c r="X1817"/>
      <c r="Y1817"/>
      <c r="Z1817"/>
      <c r="AA1817"/>
      <c r="AB1817"/>
      <c r="AC1817"/>
      <c r="AD1817"/>
      <c r="AE1817"/>
      <c r="AF1817"/>
      <c r="AG1817"/>
      <c r="AH1817"/>
      <c r="AI1817"/>
      <c r="AJ1817"/>
      <c r="AK1817"/>
      <c r="AL1817"/>
      <c r="AM1817"/>
      <c r="AN1817"/>
      <c r="AO1817"/>
      <c r="AP1817"/>
      <c r="AQ1817"/>
      <c r="AR1817"/>
      <c r="AS1817"/>
      <c r="AT1817"/>
      <c r="AU1817"/>
      <c r="AV1817"/>
      <c r="AW1817"/>
      <c r="AX1817"/>
      <c r="AY1817"/>
      <c r="AZ1817"/>
      <c r="BA1817"/>
      <c r="BB1817"/>
      <c r="BC1817"/>
      <c r="BD1817"/>
      <c r="BE1817"/>
      <c r="BF1817"/>
      <c r="BG1817"/>
      <c r="BH1817"/>
      <c r="BI1817">
        <v>2019</v>
      </c>
      <c r="BJ1817"/>
    </row>
    <row r="1818" spans="1:62" s="15" customFormat="1" ht="15" customHeight="1" x14ac:dyDescent="0.25">
      <c r="A1818" t="s">
        <v>2681</v>
      </c>
      <c r="B1818"/>
      <c r="C1818" s="77"/>
      <c r="D1818" t="s">
        <v>1149</v>
      </c>
      <c r="E1818" s="45" t="s">
        <v>1150</v>
      </c>
      <c r="F1818" s="4"/>
      <c r="G1818" s="45"/>
      <c r="H1818" s="45"/>
      <c r="I1818"/>
      <c r="J1818">
        <f t="shared" si="161"/>
        <v>2019</v>
      </c>
      <c r="K1818" s="2"/>
      <c r="L1818"/>
      <c r="M1818"/>
      <c r="N1818"/>
      <c r="O1818"/>
      <c r="P1818"/>
      <c r="Q1818"/>
      <c r="R1818"/>
      <c r="S1818"/>
      <c r="T1818"/>
      <c r="U1818"/>
      <c r="V1818"/>
      <c r="W1818"/>
      <c r="X1818"/>
      <c r="Y1818"/>
      <c r="Z1818"/>
      <c r="AA1818"/>
      <c r="AB1818"/>
      <c r="AC1818"/>
      <c r="AD1818"/>
      <c r="AE1818"/>
      <c r="AF1818"/>
      <c r="AG1818"/>
      <c r="AH1818"/>
      <c r="AI1818"/>
      <c r="AJ1818"/>
      <c r="AK1818"/>
      <c r="AL1818"/>
      <c r="AM1818"/>
      <c r="AN1818"/>
      <c r="AO1818"/>
      <c r="AP1818"/>
      <c r="AQ1818"/>
      <c r="AR1818"/>
      <c r="AS1818"/>
      <c r="AT1818"/>
      <c r="AU1818"/>
      <c r="AV1818"/>
      <c r="AW1818"/>
      <c r="AX1818"/>
      <c r="AY1818"/>
      <c r="AZ1818"/>
      <c r="BA1818"/>
      <c r="BB1818"/>
      <c r="BC1818"/>
      <c r="BD1818"/>
      <c r="BE1818"/>
      <c r="BF1818"/>
      <c r="BG1818"/>
      <c r="BH1818"/>
      <c r="BI1818">
        <v>2019</v>
      </c>
      <c r="BJ1818"/>
    </row>
    <row r="1819" spans="1:62" s="15" customFormat="1" ht="15" customHeight="1" x14ac:dyDescent="0.25">
      <c r="A1819" t="s">
        <v>2681</v>
      </c>
      <c r="B1819"/>
      <c r="C1819" s="77"/>
      <c r="D1819" t="s">
        <v>1151</v>
      </c>
      <c r="E1819" s="45" t="s">
        <v>1152</v>
      </c>
      <c r="F1819" s="4"/>
      <c r="G1819" s="45"/>
      <c r="H1819" s="45"/>
      <c r="I1819"/>
      <c r="J1819">
        <f t="shared" si="161"/>
        <v>2019</v>
      </c>
      <c r="K1819" s="2"/>
      <c r="L1819"/>
      <c r="M1819"/>
      <c r="N1819"/>
      <c r="O1819"/>
      <c r="P1819"/>
      <c r="Q1819"/>
      <c r="R1819"/>
      <c r="S1819"/>
      <c r="T1819"/>
      <c r="U1819"/>
      <c r="V1819"/>
      <c r="W1819"/>
      <c r="X1819"/>
      <c r="Y1819"/>
      <c r="Z1819"/>
      <c r="AA1819"/>
      <c r="AB1819"/>
      <c r="AC1819"/>
      <c r="AD1819"/>
      <c r="AE1819"/>
      <c r="AF1819"/>
      <c r="AG1819"/>
      <c r="AH1819"/>
      <c r="AI1819"/>
      <c r="AJ1819"/>
      <c r="AK1819"/>
      <c r="AL1819"/>
      <c r="AM1819"/>
      <c r="AN1819"/>
      <c r="AO1819"/>
      <c r="AP1819"/>
      <c r="AQ1819"/>
      <c r="AR1819"/>
      <c r="AS1819"/>
      <c r="AT1819"/>
      <c r="AU1819"/>
      <c r="AV1819"/>
      <c r="AW1819"/>
      <c r="AX1819"/>
      <c r="AY1819"/>
      <c r="AZ1819"/>
      <c r="BA1819"/>
      <c r="BB1819"/>
      <c r="BC1819"/>
      <c r="BD1819"/>
      <c r="BE1819"/>
      <c r="BF1819"/>
      <c r="BG1819"/>
      <c r="BH1819"/>
      <c r="BI1819">
        <v>2019</v>
      </c>
      <c r="BJ1819"/>
    </row>
    <row r="1820" spans="1:62" s="15" customFormat="1" ht="15" customHeight="1" x14ac:dyDescent="0.25">
      <c r="A1820" t="s">
        <v>2681</v>
      </c>
      <c r="B1820"/>
      <c r="C1820" s="77"/>
      <c r="D1820" t="s">
        <v>1153</v>
      </c>
      <c r="E1820" s="45" t="s">
        <v>1154</v>
      </c>
      <c r="F1820" s="4"/>
      <c r="G1820" s="45"/>
      <c r="H1820" s="45"/>
      <c r="I1820"/>
      <c r="J1820">
        <f t="shared" si="161"/>
        <v>2019</v>
      </c>
      <c r="K1820" s="2"/>
      <c r="L1820"/>
      <c r="M1820"/>
      <c r="N1820"/>
      <c r="O1820"/>
      <c r="P1820"/>
      <c r="Q1820"/>
      <c r="R1820"/>
      <c r="S1820"/>
      <c r="T1820"/>
      <c r="U1820"/>
      <c r="V1820"/>
      <c r="W1820"/>
      <c r="X1820"/>
      <c r="Y1820"/>
      <c r="Z1820"/>
      <c r="AA1820"/>
      <c r="AB1820"/>
      <c r="AC1820"/>
      <c r="AD1820"/>
      <c r="AE1820"/>
      <c r="AF1820"/>
      <c r="AG1820"/>
      <c r="AH1820"/>
      <c r="AI1820"/>
      <c r="AJ1820"/>
      <c r="AK1820"/>
      <c r="AL1820"/>
      <c r="AM1820"/>
      <c r="AN1820"/>
      <c r="AO1820"/>
      <c r="AP1820"/>
      <c r="AQ1820"/>
      <c r="AR1820"/>
      <c r="AS1820"/>
      <c r="AT1820"/>
      <c r="AU1820"/>
      <c r="AV1820"/>
      <c r="AW1820"/>
      <c r="AX1820"/>
      <c r="AY1820"/>
      <c r="AZ1820"/>
      <c r="BA1820"/>
      <c r="BB1820"/>
      <c r="BC1820"/>
      <c r="BD1820"/>
      <c r="BE1820"/>
      <c r="BF1820"/>
      <c r="BG1820"/>
      <c r="BH1820"/>
      <c r="BI1820">
        <v>2019</v>
      </c>
      <c r="BJ1820"/>
    </row>
    <row r="1821" spans="1:62" s="15" customFormat="1" ht="15" customHeight="1" x14ac:dyDescent="0.25">
      <c r="A1821" t="s">
        <v>2681</v>
      </c>
      <c r="B1821"/>
      <c r="C1821" s="77"/>
      <c r="D1821" t="s">
        <v>1155</v>
      </c>
      <c r="E1821" s="45" t="s">
        <v>1156</v>
      </c>
      <c r="F1821" s="4"/>
      <c r="G1821" s="45"/>
      <c r="H1821" s="45"/>
      <c r="I1821"/>
      <c r="J1821">
        <f t="shared" si="161"/>
        <v>2019</v>
      </c>
      <c r="K1821" s="2"/>
      <c r="L1821"/>
      <c r="M1821"/>
      <c r="N1821"/>
      <c r="O1821"/>
      <c r="P1821"/>
      <c r="Q1821"/>
      <c r="R1821"/>
      <c r="S1821"/>
      <c r="T1821"/>
      <c r="U1821"/>
      <c r="V1821"/>
      <c r="W1821"/>
      <c r="X1821"/>
      <c r="Y1821"/>
      <c r="Z1821"/>
      <c r="AA1821"/>
      <c r="AB1821"/>
      <c r="AC1821"/>
      <c r="AD1821"/>
      <c r="AE1821"/>
      <c r="AF1821"/>
      <c r="AG1821"/>
      <c r="AH1821"/>
      <c r="AI1821"/>
      <c r="AJ1821"/>
      <c r="AK1821"/>
      <c r="AL1821"/>
      <c r="AM1821"/>
      <c r="AN1821"/>
      <c r="AO1821"/>
      <c r="AP1821"/>
      <c r="AQ1821"/>
      <c r="AR1821"/>
      <c r="AS1821"/>
      <c r="AT1821"/>
      <c r="AU1821"/>
      <c r="AV1821"/>
      <c r="AW1821"/>
      <c r="AX1821"/>
      <c r="AY1821"/>
      <c r="AZ1821"/>
      <c r="BA1821"/>
      <c r="BB1821"/>
      <c r="BC1821"/>
      <c r="BD1821"/>
      <c r="BE1821"/>
      <c r="BF1821"/>
      <c r="BG1821"/>
      <c r="BH1821"/>
      <c r="BI1821">
        <v>2019</v>
      </c>
      <c r="BJ1821"/>
    </row>
    <row r="1822" spans="1:62" s="15" customFormat="1" ht="15" customHeight="1" x14ac:dyDescent="0.25">
      <c r="A1822" t="s">
        <v>2681</v>
      </c>
      <c r="B1822"/>
      <c r="C1822" s="77"/>
      <c r="D1822" t="s">
        <v>1157</v>
      </c>
      <c r="E1822" s="45" t="s">
        <v>1158</v>
      </c>
      <c r="F1822" s="4"/>
      <c r="G1822" s="45"/>
      <c r="H1822" s="45"/>
      <c r="I1822"/>
      <c r="J1822">
        <f t="shared" si="161"/>
        <v>2019</v>
      </c>
      <c r="K1822" s="2"/>
      <c r="L1822"/>
      <c r="M1822"/>
      <c r="N1822"/>
      <c r="O1822"/>
      <c r="P1822"/>
      <c r="Q1822"/>
      <c r="R1822"/>
      <c r="S1822"/>
      <c r="T1822"/>
      <c r="U1822"/>
      <c r="V1822"/>
      <c r="W1822"/>
      <c r="X1822"/>
      <c r="Y1822"/>
      <c r="Z1822"/>
      <c r="AA1822"/>
      <c r="AB1822"/>
      <c r="AC1822"/>
      <c r="AD1822"/>
      <c r="AE1822"/>
      <c r="AF1822"/>
      <c r="AG1822"/>
      <c r="AH1822"/>
      <c r="AI1822"/>
      <c r="AJ1822"/>
      <c r="AK1822"/>
      <c r="AL1822"/>
      <c r="AM1822"/>
      <c r="AN1822"/>
      <c r="AO1822"/>
      <c r="AP1822"/>
      <c r="AQ1822"/>
      <c r="AR1822"/>
      <c r="AS1822"/>
      <c r="AT1822"/>
      <c r="AU1822"/>
      <c r="AV1822"/>
      <c r="AW1822"/>
      <c r="AX1822"/>
      <c r="AY1822"/>
      <c r="AZ1822"/>
      <c r="BA1822"/>
      <c r="BB1822"/>
      <c r="BC1822"/>
      <c r="BD1822"/>
      <c r="BE1822"/>
      <c r="BF1822"/>
      <c r="BG1822"/>
      <c r="BH1822"/>
      <c r="BI1822">
        <v>2019</v>
      </c>
      <c r="BJ1822"/>
    </row>
    <row r="1823" spans="1:62" s="15" customFormat="1" ht="15" customHeight="1" x14ac:dyDescent="0.25">
      <c r="A1823" t="s">
        <v>2681</v>
      </c>
      <c r="B1823"/>
      <c r="C1823" s="77"/>
      <c r="D1823" t="s">
        <v>1159</v>
      </c>
      <c r="E1823" s="45" t="s">
        <v>1160</v>
      </c>
      <c r="F1823" s="4"/>
      <c r="G1823" s="45"/>
      <c r="H1823" s="45"/>
      <c r="I1823"/>
      <c r="J1823">
        <f t="shared" si="161"/>
        <v>2019</v>
      </c>
      <c r="K1823" s="2"/>
      <c r="L1823"/>
      <c r="M1823"/>
      <c r="N1823"/>
      <c r="O1823"/>
      <c r="P1823"/>
      <c r="Q1823"/>
      <c r="R1823"/>
      <c r="S1823"/>
      <c r="T1823"/>
      <c r="U1823"/>
      <c r="V1823"/>
      <c r="W1823"/>
      <c r="X1823"/>
      <c r="Y1823"/>
      <c r="Z1823"/>
      <c r="AA1823"/>
      <c r="AB1823"/>
      <c r="AC1823"/>
      <c r="AD1823"/>
      <c r="AE1823"/>
      <c r="AF1823"/>
      <c r="AG1823"/>
      <c r="AH1823"/>
      <c r="AI1823"/>
      <c r="AJ1823"/>
      <c r="AK1823"/>
      <c r="AL1823"/>
      <c r="AM1823"/>
      <c r="AN1823"/>
      <c r="AO1823"/>
      <c r="AP1823"/>
      <c r="AQ1823"/>
      <c r="AR1823"/>
      <c r="AS1823"/>
      <c r="AT1823"/>
      <c r="AU1823"/>
      <c r="AV1823"/>
      <c r="AW1823"/>
      <c r="AX1823"/>
      <c r="AY1823"/>
      <c r="AZ1823"/>
      <c r="BA1823"/>
      <c r="BB1823"/>
      <c r="BC1823"/>
      <c r="BD1823"/>
      <c r="BE1823"/>
      <c r="BF1823"/>
      <c r="BG1823"/>
      <c r="BH1823"/>
      <c r="BI1823">
        <v>2019</v>
      </c>
      <c r="BJ1823"/>
    </row>
    <row r="1824" spans="1:62" s="15" customFormat="1" ht="15" customHeight="1" x14ac:dyDescent="0.25">
      <c r="A1824" t="s">
        <v>2681</v>
      </c>
      <c r="B1824"/>
      <c r="C1824" s="77"/>
      <c r="D1824" t="s">
        <v>1161</v>
      </c>
      <c r="E1824" s="45" t="s">
        <v>1162</v>
      </c>
      <c r="F1824" s="4"/>
      <c r="G1824" s="45"/>
      <c r="H1824" s="45"/>
      <c r="I1824"/>
      <c r="J1824">
        <f t="shared" si="161"/>
        <v>2019</v>
      </c>
      <c r="K1824" s="2"/>
      <c r="L1824"/>
      <c r="M1824"/>
      <c r="N1824"/>
      <c r="O1824"/>
      <c r="P1824"/>
      <c r="Q1824"/>
      <c r="R1824"/>
      <c r="S1824"/>
      <c r="T1824"/>
      <c r="U1824"/>
      <c r="V1824"/>
      <c r="W1824"/>
      <c r="X1824"/>
      <c r="Y1824"/>
      <c r="Z1824"/>
      <c r="AA1824"/>
      <c r="AB1824"/>
      <c r="AC1824"/>
      <c r="AD1824"/>
      <c r="AE1824"/>
      <c r="AF1824"/>
      <c r="AG1824"/>
      <c r="AH1824"/>
      <c r="AI1824"/>
      <c r="AJ1824"/>
      <c r="AK1824"/>
      <c r="AL1824"/>
      <c r="AM1824"/>
      <c r="AN1824"/>
      <c r="AO1824"/>
      <c r="AP1824"/>
      <c r="AQ1824"/>
      <c r="AR1824"/>
      <c r="AS1824"/>
      <c r="AT1824"/>
      <c r="AU1824"/>
      <c r="AV1824"/>
      <c r="AW1824"/>
      <c r="AX1824"/>
      <c r="AY1824"/>
      <c r="AZ1824"/>
      <c r="BA1824"/>
      <c r="BB1824"/>
      <c r="BC1824"/>
      <c r="BD1824"/>
      <c r="BE1824"/>
      <c r="BF1824"/>
      <c r="BG1824"/>
      <c r="BH1824"/>
      <c r="BI1824">
        <v>2019</v>
      </c>
      <c r="BJ1824"/>
    </row>
    <row r="1825" spans="1:62" s="15" customFormat="1" ht="15" customHeight="1" x14ac:dyDescent="0.25">
      <c r="A1825" t="s">
        <v>2681</v>
      </c>
      <c r="B1825"/>
      <c r="C1825" s="77"/>
      <c r="D1825" t="s">
        <v>601</v>
      </c>
      <c r="E1825" s="45" t="s">
        <v>898</v>
      </c>
      <c r="F1825" s="4"/>
      <c r="G1825" s="45"/>
      <c r="H1825" s="45"/>
      <c r="I1825"/>
      <c r="J1825">
        <f t="shared" si="161"/>
        <v>2019</v>
      </c>
      <c r="K1825" s="2"/>
      <c r="L1825"/>
      <c r="M1825"/>
      <c r="N1825"/>
      <c r="O1825"/>
      <c r="P1825"/>
      <c r="Q1825"/>
      <c r="R1825"/>
      <c r="S1825"/>
      <c r="T1825"/>
      <c r="U1825"/>
      <c r="V1825"/>
      <c r="W1825"/>
      <c r="X1825"/>
      <c r="Y1825"/>
      <c r="Z1825"/>
      <c r="AA1825"/>
      <c r="AB1825"/>
      <c r="AC1825"/>
      <c r="AD1825"/>
      <c r="AE1825"/>
      <c r="AF1825"/>
      <c r="AG1825"/>
      <c r="AH1825"/>
      <c r="AI1825"/>
      <c r="AJ1825"/>
      <c r="AK1825"/>
      <c r="AL1825"/>
      <c r="AM1825"/>
      <c r="AN1825"/>
      <c r="AO1825"/>
      <c r="AP1825"/>
      <c r="AQ1825"/>
      <c r="AR1825"/>
      <c r="AS1825"/>
      <c r="AT1825"/>
      <c r="AU1825"/>
      <c r="AV1825"/>
      <c r="AW1825"/>
      <c r="AX1825"/>
      <c r="AY1825"/>
      <c r="AZ1825"/>
      <c r="BA1825"/>
      <c r="BB1825"/>
      <c r="BC1825"/>
      <c r="BD1825"/>
      <c r="BE1825"/>
      <c r="BF1825"/>
      <c r="BG1825"/>
      <c r="BH1825"/>
      <c r="BI1825">
        <v>2019</v>
      </c>
      <c r="BJ1825"/>
    </row>
    <row r="1826" spans="1:62" s="15" customFormat="1" ht="15" customHeight="1" x14ac:dyDescent="0.25">
      <c r="A1826" t="s">
        <v>2681</v>
      </c>
      <c r="B1826"/>
      <c r="C1826" s="77"/>
      <c r="D1826" t="s">
        <v>1163</v>
      </c>
      <c r="E1826" s="45" t="s">
        <v>1164</v>
      </c>
      <c r="F1826" s="4"/>
      <c r="G1826" s="45"/>
      <c r="H1826" s="45"/>
      <c r="I1826"/>
      <c r="J1826">
        <f t="shared" si="161"/>
        <v>2019</v>
      </c>
      <c r="K1826" s="2"/>
      <c r="L1826"/>
      <c r="M1826"/>
      <c r="N1826"/>
      <c r="O1826"/>
      <c r="P1826"/>
      <c r="Q1826"/>
      <c r="R1826"/>
      <c r="S1826"/>
      <c r="T1826"/>
      <c r="U1826"/>
      <c r="V1826"/>
      <c r="W1826"/>
      <c r="X1826"/>
      <c r="Y1826"/>
      <c r="Z1826"/>
      <c r="AA1826"/>
      <c r="AB1826"/>
      <c r="AC1826"/>
      <c r="AD1826"/>
      <c r="AE1826"/>
      <c r="AF1826"/>
      <c r="AG1826"/>
      <c r="AH1826"/>
      <c r="AI1826"/>
      <c r="AJ1826"/>
      <c r="AK1826"/>
      <c r="AL1826"/>
      <c r="AM1826"/>
      <c r="AN1826"/>
      <c r="AO1826"/>
      <c r="AP1826"/>
      <c r="AQ1826"/>
      <c r="AR1826"/>
      <c r="AS1826"/>
      <c r="AT1826"/>
      <c r="AU1826"/>
      <c r="AV1826"/>
      <c r="AW1826"/>
      <c r="AX1826"/>
      <c r="AY1826"/>
      <c r="AZ1826"/>
      <c r="BA1826"/>
      <c r="BB1826"/>
      <c r="BC1826"/>
      <c r="BD1826"/>
      <c r="BE1826"/>
      <c r="BF1826"/>
      <c r="BG1826"/>
      <c r="BH1826"/>
      <c r="BI1826">
        <v>2019</v>
      </c>
      <c r="BJ1826"/>
    </row>
    <row r="1827" spans="1:62" s="15" customFormat="1" ht="15" customHeight="1" x14ac:dyDescent="0.25">
      <c r="A1827" t="s">
        <v>2681</v>
      </c>
      <c r="B1827"/>
      <c r="C1827" s="77"/>
      <c r="D1827" t="s">
        <v>606</v>
      </c>
      <c r="E1827" s="45" t="s">
        <v>899</v>
      </c>
      <c r="F1827" s="4"/>
      <c r="G1827" s="45"/>
      <c r="H1827" s="45"/>
      <c r="I1827"/>
      <c r="J1827">
        <f t="shared" si="161"/>
        <v>2019</v>
      </c>
      <c r="K1827" s="2"/>
      <c r="L1827"/>
      <c r="M1827"/>
      <c r="N1827"/>
      <c r="O1827"/>
      <c r="P1827"/>
      <c r="Q1827"/>
      <c r="R1827"/>
      <c r="S1827"/>
      <c r="T1827"/>
      <c r="U1827"/>
      <c r="V1827"/>
      <c r="W1827"/>
      <c r="X1827"/>
      <c r="Y1827"/>
      <c r="Z1827"/>
      <c r="AA1827"/>
      <c r="AB1827"/>
      <c r="AC1827"/>
      <c r="AD1827"/>
      <c r="AE1827"/>
      <c r="AF1827"/>
      <c r="AG1827"/>
      <c r="AH1827"/>
      <c r="AI1827"/>
      <c r="AJ1827"/>
      <c r="AK1827"/>
      <c r="AL1827"/>
      <c r="AM1827"/>
      <c r="AN1827"/>
      <c r="AO1827"/>
      <c r="AP1827"/>
      <c r="AQ1827"/>
      <c r="AR1827"/>
      <c r="AS1827"/>
      <c r="AT1827"/>
      <c r="AU1827"/>
      <c r="AV1827"/>
      <c r="AW1827"/>
      <c r="AX1827"/>
      <c r="AY1827"/>
      <c r="AZ1827"/>
      <c r="BA1827"/>
      <c r="BB1827"/>
      <c r="BC1827"/>
      <c r="BD1827"/>
      <c r="BE1827"/>
      <c r="BF1827"/>
      <c r="BG1827"/>
      <c r="BH1827"/>
      <c r="BI1827">
        <v>2019</v>
      </c>
      <c r="BJ1827"/>
    </row>
    <row r="1828" spans="1:62" s="15" customFormat="1" ht="15" customHeight="1" x14ac:dyDescent="0.25">
      <c r="A1828" t="s">
        <v>2681</v>
      </c>
      <c r="B1828"/>
      <c r="C1828" s="77"/>
      <c r="D1828" t="s">
        <v>1165</v>
      </c>
      <c r="E1828" s="45" t="s">
        <v>1134</v>
      </c>
      <c r="F1828" s="4"/>
      <c r="G1828" s="45"/>
      <c r="H1828" s="45"/>
      <c r="I1828"/>
      <c r="J1828">
        <f t="shared" si="161"/>
        <v>2019</v>
      </c>
      <c r="K1828" s="2"/>
      <c r="L1828"/>
      <c r="M1828"/>
      <c r="N1828"/>
      <c r="O1828"/>
      <c r="P1828"/>
      <c r="Q1828"/>
      <c r="R1828"/>
      <c r="S1828"/>
      <c r="T1828"/>
      <c r="U1828"/>
      <c r="V1828"/>
      <c r="W1828"/>
      <c r="X1828"/>
      <c r="Y1828"/>
      <c r="Z1828"/>
      <c r="AA1828"/>
      <c r="AB1828"/>
      <c r="AC1828"/>
      <c r="AD1828"/>
      <c r="AE1828"/>
      <c r="AF1828"/>
      <c r="AG1828"/>
      <c r="AH1828"/>
      <c r="AI1828"/>
      <c r="AJ1828"/>
      <c r="AK1828"/>
      <c r="AL1828"/>
      <c r="AM1828"/>
      <c r="AN1828"/>
      <c r="AO1828"/>
      <c r="AP1828"/>
      <c r="AQ1828"/>
      <c r="AR1828"/>
      <c r="AS1828"/>
      <c r="AT1828"/>
      <c r="AU1828"/>
      <c r="AV1828"/>
      <c r="AW1828"/>
      <c r="AX1828"/>
      <c r="AY1828"/>
      <c r="AZ1828"/>
      <c r="BA1828"/>
      <c r="BB1828"/>
      <c r="BC1828"/>
      <c r="BD1828"/>
      <c r="BE1828"/>
      <c r="BF1828"/>
      <c r="BG1828"/>
      <c r="BH1828"/>
      <c r="BI1828">
        <v>2019</v>
      </c>
      <c r="BJ1828"/>
    </row>
    <row r="1829" spans="1:62" s="15" customFormat="1" ht="15" customHeight="1" x14ac:dyDescent="0.25">
      <c r="A1829" t="s">
        <v>2681</v>
      </c>
      <c r="B1829"/>
      <c r="C1829" s="77"/>
      <c r="D1829" t="s">
        <v>2686</v>
      </c>
      <c r="E1829" s="45" t="s">
        <v>12</v>
      </c>
      <c r="F1829" s="4"/>
      <c r="G1829" s="45"/>
      <c r="H1829" s="45"/>
      <c r="I1829"/>
      <c r="J1829">
        <f t="shared" si="161"/>
        <v>2019</v>
      </c>
      <c r="K1829" s="2"/>
      <c r="L1829"/>
      <c r="M1829"/>
      <c r="N1829"/>
      <c r="O1829"/>
      <c r="P1829"/>
      <c r="Q1829"/>
      <c r="R1829"/>
      <c r="S1829"/>
      <c r="T1829"/>
      <c r="U1829"/>
      <c r="V1829"/>
      <c r="W1829"/>
      <c r="X1829"/>
      <c r="Y1829"/>
      <c r="Z1829"/>
      <c r="AA1829"/>
      <c r="AB1829"/>
      <c r="AC1829"/>
      <c r="AD1829"/>
      <c r="AE1829"/>
      <c r="AF1829"/>
      <c r="AG1829"/>
      <c r="AH1829"/>
      <c r="AI1829"/>
      <c r="AJ1829"/>
      <c r="AK1829"/>
      <c r="AL1829"/>
      <c r="AM1829"/>
      <c r="AN1829"/>
      <c r="AO1829"/>
      <c r="AP1829"/>
      <c r="AQ1829"/>
      <c r="AR1829"/>
      <c r="AS1829"/>
      <c r="AT1829"/>
      <c r="AU1829"/>
      <c r="AV1829"/>
      <c r="AW1829"/>
      <c r="AX1829"/>
      <c r="AY1829"/>
      <c r="AZ1829"/>
      <c r="BA1829"/>
      <c r="BB1829"/>
      <c r="BC1829"/>
      <c r="BD1829"/>
      <c r="BE1829"/>
      <c r="BF1829"/>
      <c r="BG1829"/>
      <c r="BH1829"/>
      <c r="BI1829">
        <v>2019</v>
      </c>
      <c r="BJ1829"/>
    </row>
    <row r="1830" spans="1:62" s="15" customFormat="1" ht="15" customHeight="1" x14ac:dyDescent="0.25">
      <c r="A1830" t="s">
        <v>2681</v>
      </c>
      <c r="B1830"/>
      <c r="C1830" s="77"/>
      <c r="D1830" t="s">
        <v>21</v>
      </c>
      <c r="E1830" s="45" t="s">
        <v>12</v>
      </c>
      <c r="F1830" s="7" t="s">
        <v>1303</v>
      </c>
      <c r="G1830" s="45"/>
      <c r="H1830" s="45"/>
      <c r="I1830"/>
      <c r="J1830">
        <f t="shared" si="161"/>
        <v>2019</v>
      </c>
      <c r="K1830" s="2"/>
      <c r="L1830"/>
      <c r="M1830"/>
      <c r="N1830"/>
      <c r="O1830"/>
      <c r="P1830"/>
      <c r="Q1830"/>
      <c r="R1830"/>
      <c r="S1830"/>
      <c r="T1830"/>
      <c r="U1830"/>
      <c r="V1830"/>
      <c r="W1830"/>
      <c r="X1830"/>
      <c r="Y1830"/>
      <c r="Z1830"/>
      <c r="AA1830"/>
      <c r="AB1830"/>
      <c r="AC1830"/>
      <c r="AD1830"/>
      <c r="AE1830"/>
      <c r="AF1830"/>
      <c r="AG1830"/>
      <c r="AH1830"/>
      <c r="AI1830"/>
      <c r="AJ1830"/>
      <c r="AK1830"/>
      <c r="AL1830"/>
      <c r="AM1830"/>
      <c r="AN1830"/>
      <c r="AO1830"/>
      <c r="AP1830"/>
      <c r="AQ1830"/>
      <c r="AR1830"/>
      <c r="AS1830"/>
      <c r="AT1830"/>
      <c r="AU1830"/>
      <c r="AV1830"/>
      <c r="AW1830"/>
      <c r="AX1830"/>
      <c r="AY1830"/>
      <c r="AZ1830"/>
      <c r="BA1830"/>
      <c r="BB1830"/>
      <c r="BC1830"/>
      <c r="BD1830"/>
      <c r="BE1830"/>
      <c r="BF1830"/>
      <c r="BG1830"/>
      <c r="BH1830"/>
      <c r="BI1830">
        <v>2019</v>
      </c>
      <c r="BJ1830"/>
    </row>
    <row r="1831" spans="1:62" s="15" customFormat="1" ht="15" customHeight="1" x14ac:dyDescent="0.25">
      <c r="A1831" t="s">
        <v>2681</v>
      </c>
      <c r="B1831"/>
      <c r="C1831" s="77"/>
      <c r="D1831" t="s">
        <v>603</v>
      </c>
      <c r="E1831" s="45" t="s">
        <v>604</v>
      </c>
      <c r="F1831" s="7" t="s">
        <v>1303</v>
      </c>
      <c r="G1831" s="45"/>
      <c r="H1831" s="45"/>
      <c r="I1831"/>
      <c r="J1831">
        <f t="shared" si="161"/>
        <v>2019</v>
      </c>
      <c r="K1831" s="2"/>
      <c r="L1831"/>
      <c r="M1831"/>
      <c r="N1831"/>
      <c r="O1831"/>
      <c r="P1831"/>
      <c r="Q1831"/>
      <c r="R1831"/>
      <c r="S1831"/>
      <c r="T1831"/>
      <c r="U1831"/>
      <c r="V1831"/>
      <c r="W1831"/>
      <c r="X1831"/>
      <c r="Y1831"/>
      <c r="Z1831"/>
      <c r="AA1831"/>
      <c r="AB1831"/>
      <c r="AC1831"/>
      <c r="AD1831"/>
      <c r="AE1831"/>
      <c r="AF1831"/>
      <c r="AG1831"/>
      <c r="AH1831"/>
      <c r="AI1831"/>
      <c r="AJ1831"/>
      <c r="AK1831"/>
      <c r="AL1831"/>
      <c r="AM1831"/>
      <c r="AN1831"/>
      <c r="AO1831"/>
      <c r="AP1831"/>
      <c r="AQ1831"/>
      <c r="AR1831"/>
      <c r="AS1831"/>
      <c r="AT1831"/>
      <c r="AU1831"/>
      <c r="AV1831"/>
      <c r="AW1831"/>
      <c r="AX1831"/>
      <c r="AY1831"/>
      <c r="AZ1831"/>
      <c r="BA1831"/>
      <c r="BB1831"/>
      <c r="BC1831"/>
      <c r="BD1831"/>
      <c r="BE1831"/>
      <c r="BF1831"/>
      <c r="BG1831"/>
      <c r="BH1831"/>
      <c r="BI1831">
        <v>2019</v>
      </c>
      <c r="BJ1831"/>
    </row>
    <row r="1832" spans="1:62" s="15" customFormat="1" ht="15" customHeight="1" x14ac:dyDescent="0.25">
      <c r="A1832" t="s">
        <v>2681</v>
      </c>
      <c r="B1832"/>
      <c r="C1832" s="77"/>
      <c r="D1832" t="s">
        <v>876</v>
      </c>
      <c r="E1832" s="45" t="s">
        <v>12</v>
      </c>
      <c r="F1832" s="7"/>
      <c r="G1832" s="45"/>
      <c r="H1832" s="45"/>
      <c r="I1832"/>
      <c r="J1832">
        <f>MAX(L1832:BT1832)</f>
        <v>2019</v>
      </c>
      <c r="K1832" s="2"/>
      <c r="L1832"/>
      <c r="M1832"/>
      <c r="N1832"/>
      <c r="O1832"/>
      <c r="P1832"/>
      <c r="Q1832"/>
      <c r="R1832"/>
      <c r="S1832"/>
      <c r="T1832"/>
      <c r="U1832"/>
      <c r="V1832"/>
      <c r="W1832"/>
      <c r="X1832"/>
      <c r="Y1832"/>
      <c r="Z1832"/>
      <c r="AA1832"/>
      <c r="AB1832"/>
      <c r="AC1832"/>
      <c r="AD1832"/>
      <c r="AE1832"/>
      <c r="AF1832"/>
      <c r="AG1832"/>
      <c r="AH1832"/>
      <c r="AI1832"/>
      <c r="AJ1832"/>
      <c r="AK1832"/>
      <c r="AL1832"/>
      <c r="AM1832"/>
      <c r="AN1832"/>
      <c r="AO1832"/>
      <c r="AP1832"/>
      <c r="AQ1832"/>
      <c r="AR1832"/>
      <c r="AS1832"/>
      <c r="AT1832"/>
      <c r="AU1832"/>
      <c r="AV1832"/>
      <c r="AW1832"/>
      <c r="AX1832"/>
      <c r="AY1832"/>
      <c r="AZ1832"/>
      <c r="BA1832"/>
      <c r="BB1832"/>
      <c r="BC1832"/>
      <c r="BD1832"/>
      <c r="BE1832"/>
      <c r="BF1832"/>
      <c r="BG1832"/>
      <c r="BH1832"/>
      <c r="BI1832">
        <v>2019</v>
      </c>
      <c r="BJ1832"/>
    </row>
    <row r="1833" spans="1:62" s="15" customFormat="1" ht="15" customHeight="1" x14ac:dyDescent="0.25">
      <c r="A1833" t="s">
        <v>2681</v>
      </c>
      <c r="B1833"/>
      <c r="C1833" s="77"/>
      <c r="D1833" t="s">
        <v>1166</v>
      </c>
      <c r="E1833" s="45" t="s">
        <v>1167</v>
      </c>
      <c r="F1833" s="4"/>
      <c r="G1833" s="45"/>
      <c r="H1833" s="45"/>
      <c r="I1833"/>
      <c r="J1833">
        <f t="shared" ref="J1833:J1840" si="162">MAX(L1833:BT1833)</f>
        <v>2019</v>
      </c>
      <c r="K1833" s="2"/>
      <c r="L1833"/>
      <c r="M1833"/>
      <c r="N1833"/>
      <c r="O1833"/>
      <c r="P1833"/>
      <c r="Q1833"/>
      <c r="R1833"/>
      <c r="S1833"/>
      <c r="T1833"/>
      <c r="U1833"/>
      <c r="V1833"/>
      <c r="W1833"/>
      <c r="X1833"/>
      <c r="Y1833"/>
      <c r="Z1833"/>
      <c r="AA1833"/>
      <c r="AB1833"/>
      <c r="AC1833"/>
      <c r="AD1833"/>
      <c r="AE1833"/>
      <c r="AF1833"/>
      <c r="AG1833"/>
      <c r="AH1833"/>
      <c r="AI1833"/>
      <c r="AJ1833"/>
      <c r="AK1833"/>
      <c r="AL1833"/>
      <c r="AM1833"/>
      <c r="AN1833"/>
      <c r="AO1833"/>
      <c r="AP1833"/>
      <c r="AQ1833"/>
      <c r="AR1833"/>
      <c r="AS1833"/>
      <c r="AT1833"/>
      <c r="AU1833"/>
      <c r="AV1833"/>
      <c r="AW1833"/>
      <c r="AX1833"/>
      <c r="AY1833"/>
      <c r="AZ1833"/>
      <c r="BA1833"/>
      <c r="BB1833"/>
      <c r="BC1833"/>
      <c r="BD1833"/>
      <c r="BE1833"/>
      <c r="BF1833"/>
      <c r="BG1833"/>
      <c r="BH1833"/>
      <c r="BI1833">
        <v>2019</v>
      </c>
      <c r="BJ1833"/>
    </row>
    <row r="1834" spans="1:62" s="15" customFormat="1" ht="15" customHeight="1" x14ac:dyDescent="0.25">
      <c r="A1834" t="s">
        <v>2681</v>
      </c>
      <c r="B1834"/>
      <c r="C1834" s="77"/>
      <c r="D1834" t="s">
        <v>1005</v>
      </c>
      <c r="E1834" s="45" t="s">
        <v>1168</v>
      </c>
      <c r="F1834" s="4"/>
      <c r="G1834" s="45"/>
      <c r="H1834" s="45"/>
      <c r="I1834"/>
      <c r="J1834">
        <f t="shared" si="162"/>
        <v>2019</v>
      </c>
      <c r="K1834" s="2"/>
      <c r="L1834"/>
      <c r="M1834"/>
      <c r="N1834"/>
      <c r="O1834"/>
      <c r="P1834"/>
      <c r="Q1834"/>
      <c r="R1834"/>
      <c r="S1834"/>
      <c r="T1834"/>
      <c r="U1834"/>
      <c r="V1834"/>
      <c r="W1834"/>
      <c r="X1834"/>
      <c r="Y1834"/>
      <c r="Z1834"/>
      <c r="AA1834"/>
      <c r="AB1834"/>
      <c r="AC1834"/>
      <c r="AD1834"/>
      <c r="AE1834"/>
      <c r="AF1834"/>
      <c r="AG1834"/>
      <c r="AH1834"/>
      <c r="AI1834"/>
      <c r="AJ1834"/>
      <c r="AK1834"/>
      <c r="AL1834"/>
      <c r="AM1834"/>
      <c r="AN1834"/>
      <c r="AO1834"/>
      <c r="AP1834"/>
      <c r="AQ1834"/>
      <c r="AR1834"/>
      <c r="AS1834"/>
      <c r="AT1834"/>
      <c r="AU1834"/>
      <c r="AV1834"/>
      <c r="AW1834"/>
      <c r="AX1834"/>
      <c r="AY1834"/>
      <c r="AZ1834"/>
      <c r="BA1834"/>
      <c r="BB1834"/>
      <c r="BC1834"/>
      <c r="BD1834"/>
      <c r="BE1834"/>
      <c r="BF1834"/>
      <c r="BG1834"/>
      <c r="BH1834"/>
      <c r="BI1834">
        <v>2019</v>
      </c>
      <c r="BJ1834"/>
    </row>
    <row r="1835" spans="1:62" s="15" customFormat="1" ht="15" customHeight="1" x14ac:dyDescent="0.25">
      <c r="A1835" t="s">
        <v>2681</v>
      </c>
      <c r="B1835"/>
      <c r="C1835" s="77"/>
      <c r="D1835" t="s">
        <v>1169</v>
      </c>
      <c r="E1835" s="45" t="s">
        <v>1170</v>
      </c>
      <c r="F1835" s="4"/>
      <c r="G1835" s="45"/>
      <c r="H1835" s="45"/>
      <c r="I1835"/>
      <c r="J1835">
        <f t="shared" si="162"/>
        <v>2019</v>
      </c>
      <c r="K1835" s="2"/>
      <c r="L1835"/>
      <c r="M1835"/>
      <c r="N1835"/>
      <c r="O1835"/>
      <c r="P1835"/>
      <c r="Q1835"/>
      <c r="R1835"/>
      <c r="S1835"/>
      <c r="T1835"/>
      <c r="U1835"/>
      <c r="V1835"/>
      <c r="W1835"/>
      <c r="X1835"/>
      <c r="Y1835"/>
      <c r="Z1835"/>
      <c r="AA1835"/>
      <c r="AB1835"/>
      <c r="AC1835"/>
      <c r="AD1835"/>
      <c r="AE1835"/>
      <c r="AF1835"/>
      <c r="AG1835"/>
      <c r="AH1835"/>
      <c r="AI1835"/>
      <c r="AJ1835"/>
      <c r="AK1835"/>
      <c r="AL1835"/>
      <c r="AM1835"/>
      <c r="AN1835"/>
      <c r="AO1835"/>
      <c r="AP1835"/>
      <c r="AQ1835"/>
      <c r="AR1835"/>
      <c r="AS1835"/>
      <c r="AT1835"/>
      <c r="AU1835"/>
      <c r="AV1835"/>
      <c r="AW1835"/>
      <c r="AX1835"/>
      <c r="AY1835"/>
      <c r="AZ1835"/>
      <c r="BA1835"/>
      <c r="BB1835"/>
      <c r="BC1835"/>
      <c r="BD1835"/>
      <c r="BE1835"/>
      <c r="BF1835"/>
      <c r="BG1835"/>
      <c r="BH1835"/>
      <c r="BI1835">
        <v>2019</v>
      </c>
      <c r="BJ1835"/>
    </row>
    <row r="1836" spans="1:62" s="15" customFormat="1" ht="15" customHeight="1" x14ac:dyDescent="0.25">
      <c r="A1836" t="s">
        <v>2681</v>
      </c>
      <c r="B1836"/>
      <c r="C1836" s="77"/>
      <c r="D1836" t="s">
        <v>1171</v>
      </c>
      <c r="E1836" s="45" t="s">
        <v>1172</v>
      </c>
      <c r="F1836" s="4"/>
      <c r="G1836" s="45"/>
      <c r="H1836" s="45"/>
      <c r="I1836"/>
      <c r="J1836">
        <f t="shared" si="162"/>
        <v>2019</v>
      </c>
      <c r="K1836" s="2"/>
      <c r="L1836"/>
      <c r="M1836"/>
      <c r="N1836"/>
      <c r="O1836"/>
      <c r="P1836"/>
      <c r="Q1836"/>
      <c r="R1836"/>
      <c r="S1836"/>
      <c r="T1836"/>
      <c r="U1836"/>
      <c r="V1836"/>
      <c r="W1836"/>
      <c r="X1836"/>
      <c r="Y1836"/>
      <c r="Z1836"/>
      <c r="AA1836"/>
      <c r="AB1836"/>
      <c r="AC1836"/>
      <c r="AD1836"/>
      <c r="AE1836"/>
      <c r="AF1836"/>
      <c r="AG1836"/>
      <c r="AH1836"/>
      <c r="AI1836"/>
      <c r="AJ1836"/>
      <c r="AK1836"/>
      <c r="AL1836"/>
      <c r="AM1836"/>
      <c r="AN1836"/>
      <c r="AO1836"/>
      <c r="AP1836"/>
      <c r="AQ1836"/>
      <c r="AR1836"/>
      <c r="AS1836"/>
      <c r="AT1836"/>
      <c r="AU1836"/>
      <c r="AV1836"/>
      <c r="AW1836"/>
      <c r="AX1836"/>
      <c r="AY1836"/>
      <c r="AZ1836"/>
      <c r="BA1836"/>
      <c r="BB1836"/>
      <c r="BC1836"/>
      <c r="BD1836"/>
      <c r="BE1836"/>
      <c r="BF1836"/>
      <c r="BG1836"/>
      <c r="BH1836"/>
      <c r="BI1836">
        <v>2019</v>
      </c>
      <c r="BJ1836"/>
    </row>
    <row r="1837" spans="1:62" s="15" customFormat="1" ht="15" customHeight="1" x14ac:dyDescent="0.25">
      <c r="A1837" t="s">
        <v>2681</v>
      </c>
      <c r="B1837"/>
      <c r="C1837" s="77"/>
      <c r="D1837" t="s">
        <v>1173</v>
      </c>
      <c r="E1837" s="45" t="s">
        <v>1174</v>
      </c>
      <c r="F1837" s="4"/>
      <c r="G1837" s="45"/>
      <c r="H1837" s="45"/>
      <c r="I1837"/>
      <c r="J1837">
        <f t="shared" si="162"/>
        <v>2019</v>
      </c>
      <c r="K1837" s="2"/>
      <c r="L1837"/>
      <c r="M1837"/>
      <c r="N1837"/>
      <c r="O1837"/>
      <c r="P1837"/>
      <c r="Q1837"/>
      <c r="R1837"/>
      <c r="S1837"/>
      <c r="T1837"/>
      <c r="U1837"/>
      <c r="V1837"/>
      <c r="W1837"/>
      <c r="X1837"/>
      <c r="Y1837"/>
      <c r="Z1837"/>
      <c r="AA1837"/>
      <c r="AB1837"/>
      <c r="AC1837"/>
      <c r="AD1837"/>
      <c r="AE1837"/>
      <c r="AF1837"/>
      <c r="AG1837"/>
      <c r="AH1837"/>
      <c r="AI1837"/>
      <c r="AJ1837"/>
      <c r="AK1837"/>
      <c r="AL1837"/>
      <c r="AM1837"/>
      <c r="AN1837"/>
      <c r="AO1837"/>
      <c r="AP1837"/>
      <c r="AQ1837"/>
      <c r="AR1837"/>
      <c r="AS1837"/>
      <c r="AT1837"/>
      <c r="AU1837"/>
      <c r="AV1837"/>
      <c r="AW1837"/>
      <c r="AX1837"/>
      <c r="AY1837"/>
      <c r="AZ1837"/>
      <c r="BA1837"/>
      <c r="BB1837"/>
      <c r="BC1837"/>
      <c r="BD1837"/>
      <c r="BE1837"/>
      <c r="BF1837"/>
      <c r="BG1837"/>
      <c r="BH1837"/>
      <c r="BI1837">
        <v>2019</v>
      </c>
      <c r="BJ1837"/>
    </row>
    <row r="1838" spans="1:62" s="15" customFormat="1" ht="15" customHeight="1" x14ac:dyDescent="0.25">
      <c r="A1838" t="s">
        <v>2681</v>
      </c>
      <c r="B1838"/>
      <c r="C1838" s="77"/>
      <c r="D1838" t="s">
        <v>1175</v>
      </c>
      <c r="E1838" s="45" t="s">
        <v>1176</v>
      </c>
      <c r="F1838" s="4"/>
      <c r="G1838" s="45"/>
      <c r="H1838" s="45"/>
      <c r="I1838"/>
      <c r="J1838">
        <f t="shared" si="162"/>
        <v>2019</v>
      </c>
      <c r="K1838" s="2"/>
      <c r="L1838"/>
      <c r="M1838"/>
      <c r="N1838"/>
      <c r="O1838"/>
      <c r="P1838"/>
      <c r="Q1838"/>
      <c r="R1838"/>
      <c r="S1838"/>
      <c r="T1838"/>
      <c r="U1838"/>
      <c r="V1838"/>
      <c r="W1838"/>
      <c r="X1838"/>
      <c r="Y1838"/>
      <c r="Z1838"/>
      <c r="AA1838"/>
      <c r="AB1838"/>
      <c r="AC1838"/>
      <c r="AD1838"/>
      <c r="AE1838"/>
      <c r="AF1838"/>
      <c r="AG1838"/>
      <c r="AH1838"/>
      <c r="AI1838"/>
      <c r="AJ1838"/>
      <c r="AK1838"/>
      <c r="AL1838"/>
      <c r="AM1838"/>
      <c r="AN1838"/>
      <c r="AO1838"/>
      <c r="AP1838"/>
      <c r="AQ1838"/>
      <c r="AR1838"/>
      <c r="AS1838"/>
      <c r="AT1838"/>
      <c r="AU1838"/>
      <c r="AV1838"/>
      <c r="AW1838"/>
      <c r="AX1838"/>
      <c r="AY1838"/>
      <c r="AZ1838"/>
      <c r="BA1838"/>
      <c r="BB1838"/>
      <c r="BC1838"/>
      <c r="BD1838"/>
      <c r="BE1838"/>
      <c r="BF1838"/>
      <c r="BG1838"/>
      <c r="BH1838"/>
      <c r="BI1838">
        <v>2019</v>
      </c>
      <c r="BJ1838"/>
    </row>
    <row r="1839" spans="1:62" s="15" customFormat="1" ht="15" customHeight="1" x14ac:dyDescent="0.25">
      <c r="A1839" t="s">
        <v>2681</v>
      </c>
      <c r="B1839"/>
      <c r="C1839" s="77"/>
      <c r="D1839" t="s">
        <v>605</v>
      </c>
      <c r="E1839" s="45" t="s">
        <v>900</v>
      </c>
      <c r="F1839" s="4"/>
      <c r="G1839" s="45"/>
      <c r="H1839" s="45"/>
      <c r="I1839"/>
      <c r="J1839">
        <f t="shared" si="162"/>
        <v>2019</v>
      </c>
      <c r="K1839" s="2"/>
      <c r="L1839"/>
      <c r="M1839"/>
      <c r="N1839"/>
      <c r="O1839"/>
      <c r="P1839"/>
      <c r="Q1839"/>
      <c r="R1839"/>
      <c r="S1839"/>
      <c r="T1839"/>
      <c r="U1839"/>
      <c r="V1839"/>
      <c r="W1839"/>
      <c r="X1839"/>
      <c r="Y1839"/>
      <c r="Z1839"/>
      <c r="AA1839"/>
      <c r="AB1839"/>
      <c r="AC1839"/>
      <c r="AD1839"/>
      <c r="AE1839"/>
      <c r="AF1839"/>
      <c r="AG1839"/>
      <c r="AH1839"/>
      <c r="AI1839"/>
      <c r="AJ1839"/>
      <c r="AK1839"/>
      <c r="AL1839"/>
      <c r="AM1839"/>
      <c r="AN1839"/>
      <c r="AO1839"/>
      <c r="AP1839"/>
      <c r="AQ1839"/>
      <c r="AR1839"/>
      <c r="AS1839"/>
      <c r="AT1839"/>
      <c r="AU1839"/>
      <c r="AV1839"/>
      <c r="AW1839"/>
      <c r="AX1839"/>
      <c r="AY1839"/>
      <c r="AZ1839"/>
      <c r="BA1839"/>
      <c r="BB1839"/>
      <c r="BC1839"/>
      <c r="BD1839"/>
      <c r="BE1839"/>
      <c r="BF1839"/>
      <c r="BG1839"/>
      <c r="BH1839"/>
      <c r="BI1839">
        <v>2019</v>
      </c>
      <c r="BJ1839"/>
    </row>
    <row r="1840" spans="1:62" s="15" customFormat="1" ht="15" customHeight="1" x14ac:dyDescent="0.25">
      <c r="A1840" t="s">
        <v>2681</v>
      </c>
      <c r="B1840"/>
      <c r="C1840" s="77"/>
      <c r="D1840" t="s">
        <v>1177</v>
      </c>
      <c r="E1840" s="45" t="s">
        <v>1178</v>
      </c>
      <c r="F1840" s="4"/>
      <c r="G1840" s="45"/>
      <c r="H1840" s="45"/>
      <c r="I1840"/>
      <c r="J1840">
        <f t="shared" si="162"/>
        <v>2019</v>
      </c>
      <c r="K1840" s="2"/>
      <c r="L1840"/>
      <c r="M1840"/>
      <c r="N1840"/>
      <c r="O1840"/>
      <c r="P1840"/>
      <c r="Q1840"/>
      <c r="R1840"/>
      <c r="S1840"/>
      <c r="T1840"/>
      <c r="U1840"/>
      <c r="V1840"/>
      <c r="W1840"/>
      <c r="X1840"/>
      <c r="Y1840"/>
      <c r="Z1840"/>
      <c r="AA1840"/>
      <c r="AB1840"/>
      <c r="AC1840"/>
      <c r="AD1840"/>
      <c r="AE1840"/>
      <c r="AF1840"/>
      <c r="AG1840"/>
      <c r="AH1840"/>
      <c r="AI1840"/>
      <c r="AJ1840"/>
      <c r="AK1840"/>
      <c r="AL1840"/>
      <c r="AM1840"/>
      <c r="AN1840"/>
      <c r="AO1840"/>
      <c r="AP1840"/>
      <c r="AQ1840"/>
      <c r="AR1840"/>
      <c r="AS1840"/>
      <c r="AT1840"/>
      <c r="AU1840"/>
      <c r="AV1840"/>
      <c r="AW1840"/>
      <c r="AX1840"/>
      <c r="AY1840"/>
      <c r="AZ1840"/>
      <c r="BA1840"/>
      <c r="BB1840"/>
      <c r="BC1840"/>
      <c r="BD1840"/>
      <c r="BE1840"/>
      <c r="BF1840"/>
      <c r="BG1840"/>
      <c r="BH1840"/>
      <c r="BI1840">
        <v>2019</v>
      </c>
      <c r="BJ1840"/>
    </row>
    <row r="1841" spans="1:62" s="15" customFormat="1" ht="15" customHeight="1" x14ac:dyDescent="0.25">
      <c r="A1841"/>
      <c r="B1841"/>
      <c r="C1841" s="63"/>
      <c r="D1841"/>
      <c r="E1841" s="45"/>
      <c r="F1841" s="4"/>
      <c r="G1841" s="45"/>
      <c r="H1841" s="45"/>
      <c r="I1841"/>
      <c r="J1841"/>
      <c r="K1841" s="2"/>
      <c r="L1841"/>
      <c r="M1841"/>
      <c r="N1841"/>
      <c r="O1841"/>
      <c r="P1841"/>
      <c r="Q1841"/>
      <c r="R1841"/>
      <c r="S1841"/>
      <c r="T1841"/>
      <c r="U1841"/>
      <c r="V1841"/>
      <c r="W1841"/>
      <c r="X1841"/>
      <c r="Y1841"/>
      <c r="Z1841"/>
      <c r="AA1841"/>
      <c r="AB1841"/>
      <c r="AC1841"/>
      <c r="AD1841"/>
      <c r="AE1841"/>
      <c r="AF1841"/>
      <c r="AG1841"/>
      <c r="AH1841"/>
      <c r="AI1841"/>
      <c r="AJ1841"/>
      <c r="AK1841"/>
      <c r="AL1841"/>
      <c r="AM1841"/>
      <c r="AN1841"/>
      <c r="AO1841"/>
      <c r="AP1841"/>
      <c r="AQ1841"/>
      <c r="AR1841"/>
      <c r="AS1841"/>
      <c r="AT1841"/>
      <c r="AU1841"/>
      <c r="AV1841"/>
      <c r="AW1841"/>
      <c r="AX1841"/>
      <c r="AY1841"/>
      <c r="AZ1841"/>
      <c r="BA1841"/>
      <c r="BB1841"/>
      <c r="BC1841"/>
      <c r="BD1841"/>
      <c r="BE1841"/>
      <c r="BF1841"/>
      <c r="BG1841"/>
      <c r="BH1841"/>
      <c r="BI1841"/>
      <c r="BJ1841"/>
    </row>
    <row r="1842" spans="1:62" s="15" customFormat="1" ht="15" customHeight="1" x14ac:dyDescent="0.25">
      <c r="A1842" t="s">
        <v>2680</v>
      </c>
      <c r="B1842" s="1" t="str">
        <f>A1842&amp;J1842</f>
        <v>PSYK_DIAG2019</v>
      </c>
      <c r="C1842" s="77"/>
      <c r="D1842" t="s">
        <v>607</v>
      </c>
      <c r="E1842" s="45" t="s">
        <v>608</v>
      </c>
      <c r="F1842" s="4"/>
      <c r="G1842" s="45"/>
      <c r="H1842" s="45"/>
      <c r="I1842"/>
      <c r="J1842">
        <f t="shared" ref="J1842:J1847" si="163">MAX(L1842:BT1842)</f>
        <v>2019</v>
      </c>
      <c r="K1842" s="2"/>
      <c r="L1842"/>
      <c r="M1842"/>
      <c r="N1842"/>
      <c r="O1842"/>
      <c r="P1842"/>
      <c r="Q1842"/>
      <c r="R1842"/>
      <c r="S1842"/>
      <c r="T1842"/>
      <c r="U1842"/>
      <c r="V1842"/>
      <c r="W1842"/>
      <c r="X1842"/>
      <c r="Y1842"/>
      <c r="Z1842"/>
      <c r="AA1842"/>
      <c r="AB1842"/>
      <c r="AC1842"/>
      <c r="AD1842"/>
      <c r="AE1842"/>
      <c r="AF1842"/>
      <c r="AG1842"/>
      <c r="AH1842"/>
      <c r="AI1842"/>
      <c r="AJ1842"/>
      <c r="AK1842"/>
      <c r="AL1842"/>
      <c r="AM1842"/>
      <c r="AN1842"/>
      <c r="AO1842"/>
      <c r="AP1842"/>
      <c r="AQ1842"/>
      <c r="AR1842"/>
      <c r="AS1842"/>
      <c r="AT1842"/>
      <c r="AU1842"/>
      <c r="AV1842"/>
      <c r="AW1842"/>
      <c r="AX1842"/>
      <c r="AY1842"/>
      <c r="AZ1842"/>
      <c r="BA1842"/>
      <c r="BB1842"/>
      <c r="BC1842"/>
      <c r="BD1842"/>
      <c r="BE1842"/>
      <c r="BF1842"/>
      <c r="BG1842"/>
      <c r="BH1842"/>
      <c r="BI1842">
        <v>2019</v>
      </c>
      <c r="BJ1842"/>
    </row>
    <row r="1843" spans="1:62" s="15" customFormat="1" ht="15" customHeight="1" x14ac:dyDescent="0.25">
      <c r="A1843" t="s">
        <v>2680</v>
      </c>
      <c r="B1843"/>
      <c r="C1843" s="77"/>
      <c r="D1843" t="s">
        <v>610</v>
      </c>
      <c r="E1843" s="45" t="s">
        <v>896</v>
      </c>
      <c r="F1843" s="4"/>
      <c r="G1843" s="45"/>
      <c r="H1843" s="45"/>
      <c r="I1843"/>
      <c r="J1843">
        <f t="shared" si="163"/>
        <v>2019</v>
      </c>
      <c r="K1843" s="2"/>
      <c r="L1843"/>
      <c r="M1843"/>
      <c r="N1843"/>
      <c r="O1843"/>
      <c r="P1843"/>
      <c r="Q1843"/>
      <c r="R1843"/>
      <c r="S1843"/>
      <c r="T1843"/>
      <c r="U1843"/>
      <c r="V1843"/>
      <c r="W1843"/>
      <c r="X1843"/>
      <c r="Y1843"/>
      <c r="Z1843"/>
      <c r="AA1843"/>
      <c r="AB1843"/>
      <c r="AC1843"/>
      <c r="AD1843"/>
      <c r="AE1843"/>
      <c r="AF1843"/>
      <c r="AG1843"/>
      <c r="AH1843"/>
      <c r="AI1843"/>
      <c r="AJ1843"/>
      <c r="AK1843"/>
      <c r="AL1843"/>
      <c r="AM1843"/>
      <c r="AN1843"/>
      <c r="AO1843"/>
      <c r="AP1843"/>
      <c r="AQ1843"/>
      <c r="AR1843"/>
      <c r="AS1843"/>
      <c r="AT1843"/>
      <c r="AU1843"/>
      <c r="AV1843"/>
      <c r="AW1843"/>
      <c r="AX1843"/>
      <c r="AY1843"/>
      <c r="AZ1843"/>
      <c r="BA1843"/>
      <c r="BB1843"/>
      <c r="BC1843"/>
      <c r="BD1843"/>
      <c r="BE1843"/>
      <c r="BF1843"/>
      <c r="BG1843"/>
      <c r="BH1843"/>
      <c r="BI1843">
        <v>2019</v>
      </c>
      <c r="BJ1843"/>
    </row>
    <row r="1844" spans="1:62" s="15" customFormat="1" ht="15" customHeight="1" x14ac:dyDescent="0.25">
      <c r="A1844" t="s">
        <v>2680</v>
      </c>
      <c r="B1844"/>
      <c r="C1844" s="77"/>
      <c r="D1844" t="s">
        <v>611</v>
      </c>
      <c r="E1844" s="45" t="s">
        <v>897</v>
      </c>
      <c r="F1844" s="4"/>
      <c r="G1844" s="45"/>
      <c r="H1844" s="45"/>
      <c r="I1844"/>
      <c r="J1844">
        <f t="shared" si="163"/>
        <v>2019</v>
      </c>
      <c r="K1844" s="2"/>
      <c r="L1844"/>
      <c r="M1844"/>
      <c r="N1844"/>
      <c r="O1844"/>
      <c r="P1844"/>
      <c r="Q1844"/>
      <c r="R1844"/>
      <c r="S1844"/>
      <c r="T1844"/>
      <c r="U1844"/>
      <c r="V1844"/>
      <c r="W1844"/>
      <c r="X1844"/>
      <c r="Y1844"/>
      <c r="Z1844"/>
      <c r="AA1844"/>
      <c r="AB1844"/>
      <c r="AC1844"/>
      <c r="AD1844"/>
      <c r="AE1844"/>
      <c r="AF1844"/>
      <c r="AG1844"/>
      <c r="AH1844"/>
      <c r="AI1844"/>
      <c r="AJ1844"/>
      <c r="AK1844"/>
      <c r="AL1844"/>
      <c r="AM1844"/>
      <c r="AN1844"/>
      <c r="AO1844"/>
      <c r="AP1844"/>
      <c r="AQ1844"/>
      <c r="AR1844"/>
      <c r="AS1844"/>
      <c r="AT1844"/>
      <c r="AU1844"/>
      <c r="AV1844"/>
      <c r="AW1844"/>
      <c r="AX1844"/>
      <c r="AY1844"/>
      <c r="AZ1844"/>
      <c r="BA1844"/>
      <c r="BB1844"/>
      <c r="BC1844"/>
      <c r="BD1844"/>
      <c r="BE1844"/>
      <c r="BF1844"/>
      <c r="BG1844"/>
      <c r="BH1844"/>
      <c r="BI1844">
        <v>2019</v>
      </c>
      <c r="BJ1844"/>
    </row>
    <row r="1845" spans="1:62" s="15" customFormat="1" ht="15" customHeight="1" x14ac:dyDescent="0.25">
      <c r="A1845" t="s">
        <v>2680</v>
      </c>
      <c r="B1845"/>
      <c r="C1845" s="77"/>
      <c r="D1845" t="s">
        <v>2686</v>
      </c>
      <c r="E1845" s="45" t="s">
        <v>12</v>
      </c>
      <c r="F1845" s="4"/>
      <c r="G1845" s="45"/>
      <c r="H1845" s="45"/>
      <c r="I1845"/>
      <c r="J1845">
        <f t="shared" si="163"/>
        <v>2019</v>
      </c>
      <c r="K1845" s="2"/>
      <c r="L1845"/>
      <c r="M1845"/>
      <c r="N1845"/>
      <c r="O1845"/>
      <c r="P1845"/>
      <c r="Q1845"/>
      <c r="R1845"/>
      <c r="S1845"/>
      <c r="T1845"/>
      <c r="U1845"/>
      <c r="V1845"/>
      <c r="W1845"/>
      <c r="X1845"/>
      <c r="Y1845"/>
      <c r="Z1845"/>
      <c r="AA1845"/>
      <c r="AB1845"/>
      <c r="AC1845"/>
      <c r="AD1845"/>
      <c r="AE1845"/>
      <c r="AF1845"/>
      <c r="AG1845"/>
      <c r="AH1845"/>
      <c r="AI1845"/>
      <c r="AJ1845"/>
      <c r="AK1845"/>
      <c r="AL1845"/>
      <c r="AM1845"/>
      <c r="AN1845"/>
      <c r="AO1845"/>
      <c r="AP1845"/>
      <c r="AQ1845"/>
      <c r="AR1845"/>
      <c r="AS1845"/>
      <c r="AT1845"/>
      <c r="AU1845"/>
      <c r="AV1845"/>
      <c r="AW1845"/>
      <c r="AX1845"/>
      <c r="AY1845"/>
      <c r="AZ1845"/>
      <c r="BA1845"/>
      <c r="BB1845"/>
      <c r="BC1845"/>
      <c r="BD1845"/>
      <c r="BE1845"/>
      <c r="BF1845"/>
      <c r="BG1845"/>
      <c r="BH1845"/>
      <c r="BI1845">
        <v>2019</v>
      </c>
      <c r="BJ1845"/>
    </row>
    <row r="1846" spans="1:62" s="15" customFormat="1" ht="15" customHeight="1" x14ac:dyDescent="0.25">
      <c r="A1846" t="s">
        <v>2680</v>
      </c>
      <c r="B1846"/>
      <c r="C1846" s="77"/>
      <c r="D1846" t="s">
        <v>603</v>
      </c>
      <c r="E1846" s="45" t="s">
        <v>604</v>
      </c>
      <c r="F1846" s="7" t="s">
        <v>1303</v>
      </c>
      <c r="G1846" s="45"/>
      <c r="H1846" s="45"/>
      <c r="I1846"/>
      <c r="J1846">
        <f t="shared" si="163"/>
        <v>2019</v>
      </c>
      <c r="K1846" s="2"/>
      <c r="L1846"/>
      <c r="M1846"/>
      <c r="N1846"/>
      <c r="O1846"/>
      <c r="P1846"/>
      <c r="Q1846"/>
      <c r="R1846"/>
      <c r="S1846"/>
      <c r="T1846"/>
      <c r="U1846"/>
      <c r="V1846"/>
      <c r="W1846"/>
      <c r="X1846"/>
      <c r="Y1846"/>
      <c r="Z1846"/>
      <c r="AA1846"/>
      <c r="AB1846"/>
      <c r="AC1846"/>
      <c r="AD1846"/>
      <c r="AE1846"/>
      <c r="AF1846"/>
      <c r="AG1846"/>
      <c r="AH1846"/>
      <c r="AI1846"/>
      <c r="AJ1846"/>
      <c r="AK1846"/>
      <c r="AL1846"/>
      <c r="AM1846"/>
      <c r="AN1846"/>
      <c r="AO1846"/>
      <c r="AP1846"/>
      <c r="AQ1846"/>
      <c r="AR1846"/>
      <c r="AS1846"/>
      <c r="AT1846"/>
      <c r="AU1846"/>
      <c r="AV1846"/>
      <c r="AW1846"/>
      <c r="AX1846"/>
      <c r="AY1846"/>
      <c r="AZ1846"/>
      <c r="BA1846"/>
      <c r="BB1846"/>
      <c r="BC1846"/>
      <c r="BD1846"/>
      <c r="BE1846"/>
      <c r="BF1846"/>
      <c r="BG1846"/>
      <c r="BH1846"/>
      <c r="BI1846">
        <v>2019</v>
      </c>
      <c r="BJ1846"/>
    </row>
    <row r="1847" spans="1:62" s="15" customFormat="1" ht="15" customHeight="1" x14ac:dyDescent="0.25">
      <c r="A1847" t="s">
        <v>2680</v>
      </c>
      <c r="B1847"/>
      <c r="C1847" s="77"/>
      <c r="D1847" t="s">
        <v>876</v>
      </c>
      <c r="E1847" s="45" t="s">
        <v>12</v>
      </c>
      <c r="F1847" s="7"/>
      <c r="G1847" s="45"/>
      <c r="H1847" s="45"/>
      <c r="I1847"/>
      <c r="J1847">
        <f t="shared" si="163"/>
        <v>2019</v>
      </c>
      <c r="K1847" s="2"/>
      <c r="L1847"/>
      <c r="M1847"/>
      <c r="N1847"/>
      <c r="O1847"/>
      <c r="P1847"/>
      <c r="Q1847"/>
      <c r="R1847"/>
      <c r="S1847"/>
      <c r="T1847"/>
      <c r="U1847"/>
      <c r="V1847"/>
      <c r="W1847"/>
      <c r="X1847"/>
      <c r="Y1847"/>
      <c r="Z1847"/>
      <c r="AA1847"/>
      <c r="AB1847"/>
      <c r="AC1847"/>
      <c r="AD1847"/>
      <c r="AE1847"/>
      <c r="AF1847"/>
      <c r="AG1847"/>
      <c r="AH1847"/>
      <c r="AI1847"/>
      <c r="AJ1847"/>
      <c r="AK1847"/>
      <c r="AL1847"/>
      <c r="AM1847"/>
      <c r="AN1847"/>
      <c r="AO1847"/>
      <c r="AP1847"/>
      <c r="AQ1847"/>
      <c r="AR1847"/>
      <c r="AS1847"/>
      <c r="AT1847"/>
      <c r="AU1847"/>
      <c r="AV1847"/>
      <c r="AW1847"/>
      <c r="AX1847"/>
      <c r="AY1847"/>
      <c r="AZ1847"/>
      <c r="BA1847"/>
      <c r="BB1847"/>
      <c r="BC1847"/>
      <c r="BD1847"/>
      <c r="BE1847"/>
      <c r="BF1847"/>
      <c r="BG1847"/>
      <c r="BH1847"/>
      <c r="BI1847">
        <v>2019</v>
      </c>
      <c r="BJ1847"/>
    </row>
    <row r="1848" spans="1:62" ht="15" customHeight="1" x14ac:dyDescent="0.25">
      <c r="C1848" s="63"/>
      <c r="E1848" s="45"/>
      <c r="G1848" s="48"/>
      <c r="H1848" s="48"/>
    </row>
    <row r="1849" spans="1:62" s="15" customFormat="1" ht="15" customHeight="1" x14ac:dyDescent="0.25">
      <c r="A1849" t="s">
        <v>2878</v>
      </c>
      <c r="B1849" s="1" t="str">
        <f>A1849&amp;J1849</f>
        <v>PSYK_PERS2019</v>
      </c>
      <c r="C1849" s="77"/>
      <c r="D1849" t="s">
        <v>2880</v>
      </c>
      <c r="E1849" s="45" t="s">
        <v>2881</v>
      </c>
      <c r="F1849" s="4"/>
      <c r="G1849" s="45"/>
      <c r="H1849" s="45"/>
      <c r="I1849"/>
      <c r="J1849">
        <f t="shared" ref="J1849:J1857" si="164">MAX(L1849:BT1849)</f>
        <v>2019</v>
      </c>
      <c r="K1849" s="2"/>
      <c r="L1849"/>
      <c r="M1849"/>
      <c r="N1849"/>
      <c r="O1849"/>
      <c r="P1849"/>
      <c r="Q1849"/>
      <c r="R1849"/>
      <c r="S1849"/>
      <c r="T1849"/>
      <c r="U1849"/>
      <c r="V1849"/>
      <c r="W1849"/>
      <c r="X1849"/>
      <c r="Y1849"/>
      <c r="Z1849"/>
      <c r="AA1849"/>
      <c r="AB1849"/>
      <c r="AC1849"/>
      <c r="AD1849"/>
      <c r="AE1849"/>
      <c r="AF1849"/>
      <c r="AG1849"/>
      <c r="AH1849"/>
      <c r="AI1849"/>
      <c r="AJ1849"/>
      <c r="AK1849"/>
      <c r="AL1849"/>
      <c r="AM1849"/>
      <c r="AN1849"/>
      <c r="AO1849"/>
      <c r="AP1849"/>
      <c r="AQ1849"/>
      <c r="AR1849"/>
      <c r="AS1849"/>
      <c r="AT1849"/>
      <c r="AU1849"/>
      <c r="AV1849"/>
      <c r="AW1849"/>
      <c r="AX1849"/>
      <c r="AY1849"/>
      <c r="AZ1849"/>
      <c r="BA1849"/>
      <c r="BB1849"/>
      <c r="BC1849"/>
      <c r="BD1849"/>
      <c r="BE1849"/>
      <c r="BF1849"/>
      <c r="BG1849"/>
      <c r="BH1849"/>
      <c r="BI1849">
        <v>2019</v>
      </c>
      <c r="BJ1849"/>
    </row>
    <row r="1850" spans="1:62" s="15" customFormat="1" ht="15" customHeight="1" x14ac:dyDescent="0.25">
      <c r="A1850" t="s">
        <v>2878</v>
      </c>
      <c r="B1850"/>
      <c r="C1850" s="77"/>
      <c r="D1850" t="s">
        <v>2882</v>
      </c>
      <c r="E1850" s="45" t="s">
        <v>2881</v>
      </c>
      <c r="F1850" s="4"/>
      <c r="G1850" s="45"/>
      <c r="H1850" s="45"/>
      <c r="I1850"/>
      <c r="J1850">
        <f t="shared" si="164"/>
        <v>2019</v>
      </c>
      <c r="K1850" s="2"/>
      <c r="L1850"/>
      <c r="M1850"/>
      <c r="N1850"/>
      <c r="O1850"/>
      <c r="P1850"/>
      <c r="Q1850"/>
      <c r="R1850"/>
      <c r="S1850"/>
      <c r="T1850"/>
      <c r="U1850"/>
      <c r="V1850"/>
      <c r="W1850"/>
      <c r="X1850"/>
      <c r="Y1850"/>
      <c r="Z1850"/>
      <c r="AA1850"/>
      <c r="AB1850"/>
      <c r="AC1850"/>
      <c r="AD1850"/>
      <c r="AE1850"/>
      <c r="AF1850"/>
      <c r="AG1850"/>
      <c r="AH1850"/>
      <c r="AI1850"/>
      <c r="AJ1850"/>
      <c r="AK1850"/>
      <c r="AL1850"/>
      <c r="AM1850"/>
      <c r="AN1850"/>
      <c r="AO1850"/>
      <c r="AP1850"/>
      <c r="AQ1850"/>
      <c r="AR1850"/>
      <c r="AS1850"/>
      <c r="AT1850"/>
      <c r="AU1850"/>
      <c r="AV1850"/>
      <c r="AW1850"/>
      <c r="AX1850"/>
      <c r="AY1850"/>
      <c r="AZ1850"/>
      <c r="BA1850"/>
      <c r="BB1850"/>
      <c r="BC1850"/>
      <c r="BD1850"/>
      <c r="BE1850"/>
      <c r="BF1850"/>
      <c r="BG1850"/>
      <c r="BH1850"/>
      <c r="BI1850">
        <v>2019</v>
      </c>
      <c r="BJ1850"/>
    </row>
    <row r="1851" spans="1:62" s="15" customFormat="1" ht="15" customHeight="1" x14ac:dyDescent="0.25">
      <c r="A1851" t="s">
        <v>2878</v>
      </c>
      <c r="B1851"/>
      <c r="C1851" s="77"/>
      <c r="D1851" t="s">
        <v>2883</v>
      </c>
      <c r="E1851" s="45" t="s">
        <v>2881</v>
      </c>
      <c r="F1851" s="4"/>
      <c r="G1851" s="45"/>
      <c r="H1851" s="45"/>
      <c r="I1851"/>
      <c r="J1851">
        <f>MAX(L1851:BT1851)</f>
        <v>2019</v>
      </c>
      <c r="K1851" s="2"/>
      <c r="L1851"/>
      <c r="M1851"/>
      <c r="N1851"/>
      <c r="O1851"/>
      <c r="P1851"/>
      <c r="Q1851"/>
      <c r="R1851"/>
      <c r="S1851"/>
      <c r="T1851"/>
      <c r="U1851"/>
      <c r="V1851"/>
      <c r="W1851"/>
      <c r="X1851"/>
      <c r="Y1851"/>
      <c r="Z1851"/>
      <c r="AA1851"/>
      <c r="AB1851"/>
      <c r="AC1851"/>
      <c r="AD1851"/>
      <c r="AE1851"/>
      <c r="AF1851"/>
      <c r="AG1851"/>
      <c r="AH1851"/>
      <c r="AI1851"/>
      <c r="AJ1851"/>
      <c r="AK1851"/>
      <c r="AL1851"/>
      <c r="AM1851"/>
      <c r="AN1851"/>
      <c r="AO1851"/>
      <c r="AP1851"/>
      <c r="AQ1851"/>
      <c r="AR1851"/>
      <c r="AS1851"/>
      <c r="AT1851"/>
      <c r="AU1851"/>
      <c r="AV1851"/>
      <c r="AW1851"/>
      <c r="AX1851"/>
      <c r="AY1851"/>
      <c r="AZ1851"/>
      <c r="BA1851"/>
      <c r="BB1851"/>
      <c r="BC1851"/>
      <c r="BD1851"/>
      <c r="BE1851"/>
      <c r="BF1851"/>
      <c r="BG1851"/>
      <c r="BH1851"/>
      <c r="BI1851">
        <v>2019</v>
      </c>
      <c r="BJ1851"/>
    </row>
    <row r="1852" spans="1:62" s="15" customFormat="1" ht="15" customHeight="1" x14ac:dyDescent="0.25">
      <c r="A1852" t="s">
        <v>2878</v>
      </c>
      <c r="B1852"/>
      <c r="C1852" s="77"/>
      <c r="D1852" t="s">
        <v>2884</v>
      </c>
      <c r="E1852" s="45" t="s">
        <v>2885</v>
      </c>
      <c r="F1852" s="4"/>
      <c r="G1852" s="45"/>
      <c r="H1852" s="45"/>
      <c r="I1852"/>
      <c r="J1852">
        <f t="shared" si="164"/>
        <v>2019</v>
      </c>
      <c r="K1852" s="2"/>
      <c r="L1852"/>
      <c r="M1852"/>
      <c r="N1852"/>
      <c r="O1852"/>
      <c r="P1852"/>
      <c r="Q1852"/>
      <c r="R1852"/>
      <c r="S1852"/>
      <c r="T1852"/>
      <c r="U1852"/>
      <c r="V1852"/>
      <c r="W1852"/>
      <c r="X1852"/>
      <c r="Y1852"/>
      <c r="Z1852"/>
      <c r="AA1852"/>
      <c r="AB1852"/>
      <c r="AC1852"/>
      <c r="AD1852"/>
      <c r="AE1852"/>
      <c r="AF1852"/>
      <c r="AG1852"/>
      <c r="AH1852"/>
      <c r="AI1852"/>
      <c r="AJ1852"/>
      <c r="AK1852"/>
      <c r="AL1852"/>
      <c r="AM1852"/>
      <c r="AN1852"/>
      <c r="AO1852"/>
      <c r="AP1852"/>
      <c r="AQ1852"/>
      <c r="AR1852"/>
      <c r="AS1852"/>
      <c r="AT1852"/>
      <c r="AU1852"/>
      <c r="AV1852"/>
      <c r="AW1852"/>
      <c r="AX1852"/>
      <c r="AY1852"/>
      <c r="AZ1852"/>
      <c r="BA1852"/>
      <c r="BB1852"/>
      <c r="BC1852"/>
      <c r="BD1852"/>
      <c r="BE1852"/>
      <c r="BF1852"/>
      <c r="BG1852"/>
      <c r="BH1852"/>
      <c r="BI1852">
        <v>2019</v>
      </c>
      <c r="BJ1852"/>
    </row>
    <row r="1853" spans="1:62" s="15" customFormat="1" ht="15" customHeight="1" x14ac:dyDescent="0.25">
      <c r="A1853" t="s">
        <v>2878</v>
      </c>
      <c r="B1853"/>
      <c r="C1853" s="77"/>
      <c r="D1853" t="s">
        <v>2886</v>
      </c>
      <c r="E1853" s="45" t="s">
        <v>2887</v>
      </c>
      <c r="F1853" s="4"/>
      <c r="G1853" s="45"/>
      <c r="H1853" s="45"/>
      <c r="I1853"/>
      <c r="J1853">
        <f>MAX(L1853:BT1853)</f>
        <v>2019</v>
      </c>
      <c r="K1853" s="2"/>
      <c r="L1853"/>
      <c r="M1853"/>
      <c r="N1853"/>
      <c r="O1853"/>
      <c r="P1853"/>
      <c r="Q1853"/>
      <c r="R1853"/>
      <c r="S1853"/>
      <c r="T1853"/>
      <c r="U1853"/>
      <c r="V1853"/>
      <c r="W1853"/>
      <c r="X1853"/>
      <c r="Y1853"/>
      <c r="Z1853"/>
      <c r="AA1853"/>
      <c r="AB1853"/>
      <c r="AC1853"/>
      <c r="AD1853"/>
      <c r="AE1853"/>
      <c r="AF1853"/>
      <c r="AG1853"/>
      <c r="AH1853"/>
      <c r="AI1853"/>
      <c r="AJ1853"/>
      <c r="AK1853"/>
      <c r="AL1853"/>
      <c r="AM1853"/>
      <c r="AN1853"/>
      <c r="AO1853"/>
      <c r="AP1853"/>
      <c r="AQ1853"/>
      <c r="AR1853"/>
      <c r="AS1853"/>
      <c r="AT1853"/>
      <c r="AU1853"/>
      <c r="AV1853"/>
      <c r="AW1853"/>
      <c r="AX1853"/>
      <c r="AY1853"/>
      <c r="AZ1853"/>
      <c r="BA1853"/>
      <c r="BB1853"/>
      <c r="BC1853"/>
      <c r="BD1853"/>
      <c r="BE1853"/>
      <c r="BF1853"/>
      <c r="BG1853"/>
      <c r="BH1853"/>
      <c r="BI1853">
        <v>2019</v>
      </c>
      <c r="BJ1853"/>
    </row>
    <row r="1854" spans="1:62" s="15" customFormat="1" ht="15" customHeight="1" x14ac:dyDescent="0.25">
      <c r="A1854" t="s">
        <v>2878</v>
      </c>
      <c r="B1854"/>
      <c r="C1854" s="77"/>
      <c r="D1854" t="s">
        <v>1126</v>
      </c>
      <c r="E1854" s="45" t="s">
        <v>2888</v>
      </c>
      <c r="F1854" s="4"/>
      <c r="G1854" s="45"/>
      <c r="H1854" s="45"/>
      <c r="I1854"/>
      <c r="J1854">
        <f t="shared" si="164"/>
        <v>2019</v>
      </c>
      <c r="K1854" s="2"/>
      <c r="L1854"/>
      <c r="M1854"/>
      <c r="N1854"/>
      <c r="O1854"/>
      <c r="P1854"/>
      <c r="Q1854"/>
      <c r="R1854"/>
      <c r="S1854"/>
      <c r="T1854"/>
      <c r="U1854"/>
      <c r="V1854"/>
      <c r="W1854"/>
      <c r="X1854"/>
      <c r="Y1854"/>
      <c r="Z1854"/>
      <c r="AA1854"/>
      <c r="AB1854"/>
      <c r="AC1854"/>
      <c r="AD1854"/>
      <c r="AE1854"/>
      <c r="AF1854"/>
      <c r="AG1854"/>
      <c r="AH1854"/>
      <c r="AI1854"/>
      <c r="AJ1854"/>
      <c r="AK1854"/>
      <c r="AL1854"/>
      <c r="AM1854"/>
      <c r="AN1854"/>
      <c r="AO1854"/>
      <c r="AP1854"/>
      <c r="AQ1854"/>
      <c r="AR1854"/>
      <c r="AS1854"/>
      <c r="AT1854"/>
      <c r="AU1854"/>
      <c r="AV1854"/>
      <c r="AW1854"/>
      <c r="AX1854"/>
      <c r="AY1854"/>
      <c r="AZ1854"/>
      <c r="BA1854"/>
      <c r="BB1854"/>
      <c r="BC1854"/>
      <c r="BD1854"/>
      <c r="BE1854"/>
      <c r="BF1854"/>
      <c r="BG1854"/>
      <c r="BH1854"/>
      <c r="BI1854">
        <v>2019</v>
      </c>
      <c r="BJ1854"/>
    </row>
    <row r="1855" spans="1:62" s="15" customFormat="1" ht="15" customHeight="1" x14ac:dyDescent="0.25">
      <c r="A1855" t="s">
        <v>2878</v>
      </c>
      <c r="B1855"/>
      <c r="C1855" s="77"/>
      <c r="D1855" t="s">
        <v>2686</v>
      </c>
      <c r="E1855" s="45" t="s">
        <v>12</v>
      </c>
      <c r="F1855" s="4"/>
      <c r="G1855" s="45"/>
      <c r="H1855" s="45"/>
      <c r="I1855"/>
      <c r="J1855">
        <f t="shared" si="164"/>
        <v>2019</v>
      </c>
      <c r="K1855" s="2"/>
      <c r="L1855"/>
      <c r="M1855"/>
      <c r="N1855"/>
      <c r="O1855"/>
      <c r="P1855"/>
      <c r="Q1855"/>
      <c r="R1855"/>
      <c r="S1855"/>
      <c r="T1855"/>
      <c r="U1855"/>
      <c r="V1855"/>
      <c r="W1855"/>
      <c r="X1855"/>
      <c r="Y1855"/>
      <c r="Z1855"/>
      <c r="AA1855"/>
      <c r="AB1855"/>
      <c r="AC1855"/>
      <c r="AD1855"/>
      <c r="AE1855"/>
      <c r="AF1855"/>
      <c r="AG1855"/>
      <c r="AH1855"/>
      <c r="AI1855"/>
      <c r="AJ1855"/>
      <c r="AK1855"/>
      <c r="AL1855"/>
      <c r="AM1855"/>
      <c r="AN1855"/>
      <c r="AO1855"/>
      <c r="AP1855"/>
      <c r="AQ1855"/>
      <c r="AR1855"/>
      <c r="AS1855"/>
      <c r="AT1855"/>
      <c r="AU1855"/>
      <c r="AV1855"/>
      <c r="AW1855"/>
      <c r="AX1855"/>
      <c r="AY1855"/>
      <c r="AZ1855"/>
      <c r="BA1855"/>
      <c r="BB1855"/>
      <c r="BC1855"/>
      <c r="BD1855"/>
      <c r="BE1855"/>
      <c r="BF1855"/>
      <c r="BG1855"/>
      <c r="BH1855"/>
      <c r="BI1855">
        <v>2019</v>
      </c>
      <c r="BJ1855"/>
    </row>
    <row r="1856" spans="1:62" s="15" customFormat="1" ht="15" customHeight="1" x14ac:dyDescent="0.25">
      <c r="A1856" t="s">
        <v>2878</v>
      </c>
      <c r="B1856"/>
      <c r="C1856" s="77"/>
      <c r="D1856" t="s">
        <v>603</v>
      </c>
      <c r="E1856" s="45" t="s">
        <v>604</v>
      </c>
      <c r="F1856" s="7" t="s">
        <v>1303</v>
      </c>
      <c r="G1856" s="45"/>
      <c r="H1856" s="45"/>
      <c r="I1856"/>
      <c r="J1856">
        <f t="shared" si="164"/>
        <v>2019</v>
      </c>
      <c r="K1856" s="2"/>
      <c r="L1856"/>
      <c r="M1856"/>
      <c r="N1856"/>
      <c r="O1856"/>
      <c r="P1856"/>
      <c r="Q1856"/>
      <c r="R1856"/>
      <c r="S1856"/>
      <c r="T1856"/>
      <c r="U1856"/>
      <c r="V1856"/>
      <c r="W1856"/>
      <c r="X1856"/>
      <c r="Y1856"/>
      <c r="Z1856"/>
      <c r="AA1856"/>
      <c r="AB1856"/>
      <c r="AC1856"/>
      <c r="AD1856"/>
      <c r="AE1856"/>
      <c r="AF1856"/>
      <c r="AG1856"/>
      <c r="AH1856"/>
      <c r="AI1856"/>
      <c r="AJ1856"/>
      <c r="AK1856"/>
      <c r="AL1856"/>
      <c r="AM1856"/>
      <c r="AN1856"/>
      <c r="AO1856"/>
      <c r="AP1856"/>
      <c r="AQ1856"/>
      <c r="AR1856"/>
      <c r="AS1856"/>
      <c r="AT1856"/>
      <c r="AU1856"/>
      <c r="AV1856"/>
      <c r="AW1856"/>
      <c r="AX1856"/>
      <c r="AY1856"/>
      <c r="AZ1856"/>
      <c r="BA1856"/>
      <c r="BB1856"/>
      <c r="BC1856"/>
      <c r="BD1856"/>
      <c r="BE1856"/>
      <c r="BF1856"/>
      <c r="BG1856"/>
      <c r="BH1856"/>
      <c r="BI1856">
        <v>2019</v>
      </c>
      <c r="BJ1856"/>
    </row>
    <row r="1857" spans="1:62" s="15" customFormat="1" ht="15" customHeight="1" x14ac:dyDescent="0.25">
      <c r="A1857" t="s">
        <v>2878</v>
      </c>
      <c r="B1857"/>
      <c r="C1857" s="77"/>
      <c r="D1857" t="s">
        <v>876</v>
      </c>
      <c r="E1857" s="45" t="s">
        <v>12</v>
      </c>
      <c r="F1857" s="7"/>
      <c r="G1857" s="45"/>
      <c r="H1857" s="45"/>
      <c r="I1857"/>
      <c r="J1857">
        <f t="shared" si="164"/>
        <v>2019</v>
      </c>
      <c r="K1857" s="2"/>
      <c r="L1857"/>
      <c r="M1857"/>
      <c r="N1857"/>
      <c r="O1857"/>
      <c r="P1857"/>
      <c r="Q1857"/>
      <c r="R1857"/>
      <c r="S1857"/>
      <c r="T1857"/>
      <c r="U1857"/>
      <c r="V1857"/>
      <c r="W1857"/>
      <c r="X1857"/>
      <c r="Y1857"/>
      <c r="Z1857"/>
      <c r="AA1857"/>
      <c r="AB1857"/>
      <c r="AC1857"/>
      <c r="AD1857"/>
      <c r="AE1857"/>
      <c r="AF1857"/>
      <c r="AG1857"/>
      <c r="AH1857"/>
      <c r="AI1857"/>
      <c r="AJ1857"/>
      <c r="AK1857"/>
      <c r="AL1857"/>
      <c r="AM1857"/>
      <c r="AN1857"/>
      <c r="AO1857"/>
      <c r="AP1857"/>
      <c r="AQ1857"/>
      <c r="AR1857"/>
      <c r="AS1857"/>
      <c r="AT1857"/>
      <c r="AU1857"/>
      <c r="AV1857"/>
      <c r="AW1857"/>
      <c r="AX1857"/>
      <c r="AY1857"/>
      <c r="AZ1857"/>
      <c r="BA1857"/>
      <c r="BB1857"/>
      <c r="BC1857"/>
      <c r="BD1857"/>
      <c r="BE1857"/>
      <c r="BF1857"/>
      <c r="BG1857"/>
      <c r="BH1857"/>
      <c r="BI1857">
        <v>2019</v>
      </c>
      <c r="BJ1857"/>
    </row>
    <row r="1858" spans="1:62" ht="15" customHeight="1" x14ac:dyDescent="0.25">
      <c r="C1858" s="63"/>
      <c r="E1858" s="45"/>
      <c r="G1858" s="48"/>
      <c r="H1858" s="48"/>
    </row>
    <row r="1859" spans="1:62" s="15" customFormat="1" ht="15" customHeight="1" x14ac:dyDescent="0.25">
      <c r="A1859" t="s">
        <v>2879</v>
      </c>
      <c r="B1859" s="1" t="str">
        <f>A1859&amp;J1859</f>
        <v>PSYK_PSYKIO2019</v>
      </c>
      <c r="C1859" s="77"/>
      <c r="D1859" t="s">
        <v>2889</v>
      </c>
      <c r="E1859" s="45" t="s">
        <v>12</v>
      </c>
      <c r="F1859" s="4"/>
      <c r="G1859" s="45"/>
      <c r="H1859" s="45"/>
      <c r="I1859"/>
      <c r="J1859">
        <f t="shared" ref="J1859:J1864" si="165">MAX(L1859:BT1859)</f>
        <v>2019</v>
      </c>
      <c r="K1859" s="2"/>
      <c r="L1859"/>
      <c r="M1859"/>
      <c r="N1859"/>
      <c r="O1859"/>
      <c r="P1859"/>
      <c r="Q1859"/>
      <c r="R1859"/>
      <c r="S1859"/>
      <c r="T1859"/>
      <c r="U1859"/>
      <c r="V1859"/>
      <c r="W1859"/>
      <c r="X1859"/>
      <c r="Y1859"/>
      <c r="Z1859"/>
      <c r="AA1859"/>
      <c r="AB1859"/>
      <c r="AC1859"/>
      <c r="AD1859"/>
      <c r="AE1859"/>
      <c r="AF1859"/>
      <c r="AG1859"/>
      <c r="AH1859"/>
      <c r="AI1859"/>
      <c r="AJ1859"/>
      <c r="AK1859"/>
      <c r="AL1859"/>
      <c r="AM1859"/>
      <c r="AN1859"/>
      <c r="AO1859"/>
      <c r="AP1859"/>
      <c r="AQ1859"/>
      <c r="AR1859"/>
      <c r="AS1859"/>
      <c r="AT1859"/>
      <c r="AU1859"/>
      <c r="AV1859"/>
      <c r="AW1859"/>
      <c r="AX1859"/>
      <c r="AY1859"/>
      <c r="AZ1859"/>
      <c r="BA1859"/>
      <c r="BB1859"/>
      <c r="BC1859"/>
      <c r="BD1859"/>
      <c r="BE1859"/>
      <c r="BF1859"/>
      <c r="BG1859"/>
      <c r="BH1859"/>
      <c r="BI1859">
        <v>2019</v>
      </c>
      <c r="BJ1859"/>
    </row>
    <row r="1860" spans="1:62" s="15" customFormat="1" ht="15" customHeight="1" x14ac:dyDescent="0.25">
      <c r="A1860" t="s">
        <v>2879</v>
      </c>
      <c r="B1860"/>
      <c r="C1860" s="77"/>
      <c r="D1860" t="s">
        <v>2890</v>
      </c>
      <c r="E1860" s="45" t="s">
        <v>12</v>
      </c>
      <c r="F1860" s="4"/>
      <c r="G1860" s="45"/>
      <c r="H1860" s="45"/>
      <c r="I1860"/>
      <c r="J1860">
        <f t="shared" si="165"/>
        <v>2019</v>
      </c>
      <c r="K1860" s="2"/>
      <c r="L1860"/>
      <c r="M1860"/>
      <c r="N1860"/>
      <c r="O1860"/>
      <c r="P1860"/>
      <c r="Q1860"/>
      <c r="R1860"/>
      <c r="S1860"/>
      <c r="T1860"/>
      <c r="U1860"/>
      <c r="V1860"/>
      <c r="W1860"/>
      <c r="X1860"/>
      <c r="Y1860"/>
      <c r="Z1860"/>
      <c r="AA1860"/>
      <c r="AB1860"/>
      <c r="AC1860"/>
      <c r="AD1860"/>
      <c r="AE1860"/>
      <c r="AF1860"/>
      <c r="AG1860"/>
      <c r="AH1860"/>
      <c r="AI1860"/>
      <c r="AJ1860"/>
      <c r="AK1860"/>
      <c r="AL1860"/>
      <c r="AM1860"/>
      <c r="AN1860"/>
      <c r="AO1860"/>
      <c r="AP1860"/>
      <c r="AQ1860"/>
      <c r="AR1860"/>
      <c r="AS1860"/>
      <c r="AT1860"/>
      <c r="AU1860"/>
      <c r="AV1860"/>
      <c r="AW1860"/>
      <c r="AX1860"/>
      <c r="AY1860"/>
      <c r="AZ1860"/>
      <c r="BA1860"/>
      <c r="BB1860"/>
      <c r="BC1860"/>
      <c r="BD1860"/>
      <c r="BE1860"/>
      <c r="BF1860"/>
      <c r="BG1860"/>
      <c r="BH1860"/>
      <c r="BI1860">
        <v>2019</v>
      </c>
      <c r="BJ1860"/>
    </row>
    <row r="1861" spans="1:62" s="15" customFormat="1" ht="15" customHeight="1" x14ac:dyDescent="0.25">
      <c r="A1861" t="s">
        <v>2879</v>
      </c>
      <c r="B1861"/>
      <c r="C1861" s="77"/>
      <c r="D1861" t="s">
        <v>2891</v>
      </c>
      <c r="E1861" s="45" t="s">
        <v>12</v>
      </c>
      <c r="F1861" s="4"/>
      <c r="G1861" s="45"/>
      <c r="H1861" s="45"/>
      <c r="I1861"/>
      <c r="J1861">
        <f t="shared" si="165"/>
        <v>2019</v>
      </c>
      <c r="K1861" s="2"/>
      <c r="L1861"/>
      <c r="M1861"/>
      <c r="N1861"/>
      <c r="O1861"/>
      <c r="P1861"/>
      <c r="Q1861"/>
      <c r="R1861"/>
      <c r="S1861"/>
      <c r="T1861"/>
      <c r="U1861"/>
      <c r="V1861"/>
      <c r="W1861"/>
      <c r="X1861"/>
      <c r="Y1861"/>
      <c r="Z1861"/>
      <c r="AA1861"/>
      <c r="AB1861"/>
      <c r="AC1861"/>
      <c r="AD1861"/>
      <c r="AE1861"/>
      <c r="AF1861"/>
      <c r="AG1861"/>
      <c r="AH1861"/>
      <c r="AI1861"/>
      <c r="AJ1861"/>
      <c r="AK1861"/>
      <c r="AL1861"/>
      <c r="AM1861"/>
      <c r="AN1861"/>
      <c r="AO1861"/>
      <c r="AP1861"/>
      <c r="AQ1861"/>
      <c r="AR1861"/>
      <c r="AS1861"/>
      <c r="AT1861"/>
      <c r="AU1861"/>
      <c r="AV1861"/>
      <c r="AW1861"/>
      <c r="AX1861"/>
      <c r="AY1861"/>
      <c r="AZ1861"/>
      <c r="BA1861"/>
      <c r="BB1861"/>
      <c r="BC1861"/>
      <c r="BD1861"/>
      <c r="BE1861"/>
      <c r="BF1861"/>
      <c r="BG1861"/>
      <c r="BH1861"/>
      <c r="BI1861">
        <v>2019</v>
      </c>
      <c r="BJ1861"/>
    </row>
    <row r="1862" spans="1:62" s="15" customFormat="1" ht="15" customHeight="1" x14ac:dyDescent="0.25">
      <c r="A1862" t="s">
        <v>2879</v>
      </c>
      <c r="B1862"/>
      <c r="C1862" s="77"/>
      <c r="D1862" t="s">
        <v>2686</v>
      </c>
      <c r="E1862" s="45" t="s">
        <v>12</v>
      </c>
      <c r="F1862" s="4"/>
      <c r="G1862" s="45"/>
      <c r="H1862" s="45"/>
      <c r="I1862"/>
      <c r="J1862">
        <f t="shared" si="165"/>
        <v>2019</v>
      </c>
      <c r="K1862" s="2"/>
      <c r="L1862"/>
      <c r="M1862"/>
      <c r="N1862"/>
      <c r="O1862"/>
      <c r="P1862"/>
      <c r="Q1862"/>
      <c r="R1862"/>
      <c r="S1862"/>
      <c r="T1862"/>
      <c r="U1862"/>
      <c r="V1862"/>
      <c r="W1862"/>
      <c r="X1862"/>
      <c r="Y1862"/>
      <c r="Z1862"/>
      <c r="AA1862"/>
      <c r="AB1862"/>
      <c r="AC1862"/>
      <c r="AD1862"/>
      <c r="AE1862"/>
      <c r="AF1862"/>
      <c r="AG1862"/>
      <c r="AH1862"/>
      <c r="AI1862"/>
      <c r="AJ1862"/>
      <c r="AK1862"/>
      <c r="AL1862"/>
      <c r="AM1862"/>
      <c r="AN1862"/>
      <c r="AO1862"/>
      <c r="AP1862"/>
      <c r="AQ1862"/>
      <c r="AR1862"/>
      <c r="AS1862"/>
      <c r="AT1862"/>
      <c r="AU1862"/>
      <c r="AV1862"/>
      <c r="AW1862"/>
      <c r="AX1862"/>
      <c r="AY1862"/>
      <c r="AZ1862"/>
      <c r="BA1862"/>
      <c r="BB1862"/>
      <c r="BC1862"/>
      <c r="BD1862"/>
      <c r="BE1862"/>
      <c r="BF1862"/>
      <c r="BG1862"/>
      <c r="BH1862"/>
      <c r="BI1862">
        <v>2019</v>
      </c>
      <c r="BJ1862"/>
    </row>
    <row r="1863" spans="1:62" s="15" customFormat="1" ht="15" customHeight="1" x14ac:dyDescent="0.25">
      <c r="A1863" t="s">
        <v>2879</v>
      </c>
      <c r="B1863"/>
      <c r="C1863" s="77"/>
      <c r="D1863" t="s">
        <v>603</v>
      </c>
      <c r="E1863" s="45" t="s">
        <v>604</v>
      </c>
      <c r="F1863" s="7" t="s">
        <v>1303</v>
      </c>
      <c r="G1863" s="45"/>
      <c r="H1863" s="45"/>
      <c r="I1863"/>
      <c r="J1863">
        <f t="shared" si="165"/>
        <v>2019</v>
      </c>
      <c r="K1863" s="2"/>
      <c r="L1863"/>
      <c r="M1863"/>
      <c r="N1863"/>
      <c r="O1863"/>
      <c r="P1863"/>
      <c r="Q1863"/>
      <c r="R1863"/>
      <c r="S1863"/>
      <c r="T1863"/>
      <c r="U1863"/>
      <c r="V1863"/>
      <c r="W1863"/>
      <c r="X1863"/>
      <c r="Y1863"/>
      <c r="Z1863"/>
      <c r="AA1863"/>
      <c r="AB1863"/>
      <c r="AC1863"/>
      <c r="AD1863"/>
      <c r="AE1863"/>
      <c r="AF1863"/>
      <c r="AG1863"/>
      <c r="AH1863"/>
      <c r="AI1863"/>
      <c r="AJ1863"/>
      <c r="AK1863"/>
      <c r="AL1863"/>
      <c r="AM1863"/>
      <c r="AN1863"/>
      <c r="AO1863"/>
      <c r="AP1863"/>
      <c r="AQ1863"/>
      <c r="AR1863"/>
      <c r="AS1863"/>
      <c r="AT1863"/>
      <c r="AU1863"/>
      <c r="AV1863"/>
      <c r="AW1863"/>
      <c r="AX1863"/>
      <c r="AY1863"/>
      <c r="AZ1863"/>
      <c r="BA1863"/>
      <c r="BB1863"/>
      <c r="BC1863"/>
      <c r="BD1863"/>
      <c r="BE1863"/>
      <c r="BF1863"/>
      <c r="BG1863"/>
      <c r="BH1863"/>
      <c r="BI1863">
        <v>2019</v>
      </c>
      <c r="BJ1863"/>
    </row>
    <row r="1864" spans="1:62" s="15" customFormat="1" ht="15" customHeight="1" x14ac:dyDescent="0.25">
      <c r="A1864" t="s">
        <v>2879</v>
      </c>
      <c r="B1864"/>
      <c r="C1864" s="77"/>
      <c r="D1864" t="s">
        <v>876</v>
      </c>
      <c r="E1864" s="45" t="s">
        <v>12</v>
      </c>
      <c r="F1864" s="7"/>
      <c r="G1864" s="45"/>
      <c r="H1864" s="45"/>
      <c r="I1864"/>
      <c r="J1864">
        <f t="shared" si="165"/>
        <v>2019</v>
      </c>
      <c r="K1864" s="2"/>
      <c r="L1864"/>
      <c r="M1864"/>
      <c r="N1864"/>
      <c r="O1864"/>
      <c r="P1864"/>
      <c r="Q1864"/>
      <c r="R1864"/>
      <c r="S1864"/>
      <c r="T1864"/>
      <c r="U1864"/>
      <c r="V1864"/>
      <c r="W1864"/>
      <c r="X1864"/>
      <c r="Y1864"/>
      <c r="Z1864"/>
      <c r="AA1864"/>
      <c r="AB1864"/>
      <c r="AC1864"/>
      <c r="AD1864"/>
      <c r="AE1864"/>
      <c r="AF1864"/>
      <c r="AG1864"/>
      <c r="AH1864"/>
      <c r="AI1864"/>
      <c r="AJ1864"/>
      <c r="AK1864"/>
      <c r="AL1864"/>
      <c r="AM1864"/>
      <c r="AN1864"/>
      <c r="AO1864"/>
      <c r="AP1864"/>
      <c r="AQ1864"/>
      <c r="AR1864"/>
      <c r="AS1864"/>
      <c r="AT1864"/>
      <c r="AU1864"/>
      <c r="AV1864"/>
      <c r="AW1864"/>
      <c r="AX1864"/>
      <c r="AY1864"/>
      <c r="AZ1864"/>
      <c r="BA1864"/>
      <c r="BB1864"/>
      <c r="BC1864"/>
      <c r="BD1864"/>
      <c r="BE1864"/>
      <c r="BF1864"/>
      <c r="BG1864"/>
      <c r="BH1864"/>
      <c r="BI1864">
        <v>2019</v>
      </c>
      <c r="BJ1864"/>
    </row>
    <row r="1865" spans="1:62" s="15" customFormat="1" ht="15" customHeight="1" x14ac:dyDescent="0.25">
      <c r="A1865"/>
      <c r="B1865"/>
      <c r="C1865" s="63"/>
      <c r="D1865"/>
      <c r="E1865" s="45"/>
      <c r="F1865" s="7"/>
      <c r="G1865" s="45"/>
      <c r="H1865" s="45"/>
      <c r="I1865"/>
      <c r="J1865"/>
      <c r="K1865" s="2"/>
      <c r="L1865"/>
      <c r="M1865"/>
      <c r="N1865"/>
      <c r="O1865"/>
      <c r="P1865"/>
      <c r="Q1865"/>
      <c r="R1865"/>
      <c r="S1865"/>
      <c r="T1865"/>
      <c r="U1865"/>
      <c r="V1865"/>
      <c r="W1865"/>
      <c r="X1865"/>
      <c r="Y1865"/>
      <c r="Z1865"/>
      <c r="AA1865"/>
      <c r="AB1865"/>
      <c r="AC1865"/>
      <c r="AD1865"/>
      <c r="AE1865"/>
      <c r="AF1865"/>
      <c r="AG1865"/>
      <c r="AH1865"/>
      <c r="AI1865"/>
      <c r="AJ1865"/>
      <c r="AK1865"/>
      <c r="AL1865"/>
      <c r="AM1865"/>
      <c r="AN1865"/>
      <c r="AO1865"/>
      <c r="AP1865"/>
      <c r="AQ1865"/>
      <c r="AR1865"/>
      <c r="AS1865"/>
      <c r="AT1865"/>
      <c r="AU1865"/>
      <c r="AV1865"/>
      <c r="AW1865"/>
      <c r="AX1865"/>
      <c r="AY1865"/>
      <c r="AZ1865"/>
      <c r="BA1865"/>
      <c r="BB1865"/>
      <c r="BC1865"/>
      <c r="BD1865"/>
      <c r="BE1865"/>
      <c r="BF1865"/>
      <c r="BG1865"/>
      <c r="BH1865"/>
      <c r="BI1865"/>
      <c r="BJ1865"/>
    </row>
    <row r="1866" spans="1:62" s="15" customFormat="1" ht="15" customHeight="1" x14ac:dyDescent="0.25">
      <c r="A1866" t="s">
        <v>3105</v>
      </c>
      <c r="B1866" s="1" t="str">
        <f>A1866&amp;J1866</f>
        <v>PSYK_SKSOPR2019</v>
      </c>
      <c r="C1866" s="74"/>
      <c r="D1866" t="s">
        <v>2353</v>
      </c>
      <c r="E1866" s="47" t="s">
        <v>3106</v>
      </c>
      <c r="F1866" s="7"/>
      <c r="G1866" s="45"/>
      <c r="H1866" s="45"/>
      <c r="I1866"/>
      <c r="J1866">
        <v>2019</v>
      </c>
      <c r="K1866" s="2"/>
      <c r="L1866"/>
      <c r="M1866"/>
      <c r="N1866"/>
      <c r="O1866"/>
      <c r="P1866"/>
      <c r="Q1866"/>
      <c r="R1866"/>
      <c r="S1866"/>
      <c r="T1866"/>
      <c r="U1866"/>
      <c r="V1866"/>
      <c r="W1866"/>
      <c r="X1866"/>
      <c r="Y1866"/>
      <c r="Z1866"/>
      <c r="AA1866"/>
      <c r="AB1866"/>
      <c r="AC1866"/>
      <c r="AD1866"/>
      <c r="AE1866"/>
      <c r="AF1866"/>
      <c r="AG1866"/>
      <c r="AH1866"/>
      <c r="AI1866"/>
      <c r="AJ1866"/>
      <c r="AK1866"/>
      <c r="AL1866"/>
      <c r="AM1866"/>
      <c r="AN1866"/>
      <c r="AO1866"/>
      <c r="AP1866"/>
      <c r="AQ1866"/>
      <c r="AR1866"/>
      <c r="AS1866"/>
      <c r="AT1866"/>
      <c r="AU1866"/>
      <c r="AV1866"/>
      <c r="AW1866"/>
      <c r="AX1866"/>
      <c r="AY1866"/>
      <c r="AZ1866"/>
      <c r="BA1866"/>
      <c r="BB1866"/>
      <c r="BC1866"/>
      <c r="BD1866"/>
      <c r="BE1866"/>
      <c r="BF1866"/>
      <c r="BG1866"/>
      <c r="BH1866"/>
      <c r="BI1866"/>
      <c r="BJ1866"/>
    </row>
    <row r="1867" spans="1:62" s="15" customFormat="1" ht="15" customHeight="1" x14ac:dyDescent="0.25">
      <c r="A1867" t="s">
        <v>3105</v>
      </c>
      <c r="B1867"/>
      <c r="C1867" s="75"/>
      <c r="D1867" t="s">
        <v>2354</v>
      </c>
      <c r="E1867" s="47" t="s">
        <v>3107</v>
      </c>
      <c r="F1867" s="7"/>
      <c r="G1867" s="45"/>
      <c r="H1867" s="45"/>
      <c r="I1867"/>
      <c r="J1867">
        <v>2019</v>
      </c>
      <c r="K1867" s="2"/>
      <c r="L1867"/>
      <c r="M1867"/>
      <c r="N1867"/>
      <c r="O1867"/>
      <c r="P1867"/>
      <c r="Q1867"/>
      <c r="R1867"/>
      <c r="S1867"/>
      <c r="T1867"/>
      <c r="U1867"/>
      <c r="V1867"/>
      <c r="W1867"/>
      <c r="X1867"/>
      <c r="Y1867"/>
      <c r="Z1867"/>
      <c r="AA1867"/>
      <c r="AB1867"/>
      <c r="AC1867"/>
      <c r="AD1867"/>
      <c r="AE1867"/>
      <c r="AF1867"/>
      <c r="AG1867"/>
      <c r="AH1867"/>
      <c r="AI1867"/>
      <c r="AJ1867"/>
      <c r="AK1867"/>
      <c r="AL1867"/>
      <c r="AM1867"/>
      <c r="AN1867"/>
      <c r="AO1867"/>
      <c r="AP1867"/>
      <c r="AQ1867"/>
      <c r="AR1867"/>
      <c r="AS1867"/>
      <c r="AT1867"/>
      <c r="AU1867"/>
      <c r="AV1867"/>
      <c r="AW1867"/>
      <c r="AX1867"/>
      <c r="AY1867"/>
      <c r="AZ1867"/>
      <c r="BA1867"/>
      <c r="BB1867"/>
      <c r="BC1867"/>
      <c r="BD1867"/>
      <c r="BE1867"/>
      <c r="BF1867"/>
      <c r="BG1867"/>
      <c r="BH1867"/>
      <c r="BI1867"/>
      <c r="BJ1867"/>
    </row>
    <row r="1868" spans="1:62" s="15" customFormat="1" ht="15" customHeight="1" x14ac:dyDescent="0.25">
      <c r="A1868" t="s">
        <v>3105</v>
      </c>
      <c r="B1868"/>
      <c r="C1868" s="75"/>
      <c r="D1868" t="s">
        <v>2355</v>
      </c>
      <c r="E1868" s="47" t="s">
        <v>3108</v>
      </c>
      <c r="F1868" s="7"/>
      <c r="G1868" s="45"/>
      <c r="H1868" s="45"/>
      <c r="I1868"/>
      <c r="J1868">
        <v>2019</v>
      </c>
      <c r="K1868" s="2"/>
      <c r="L1868"/>
      <c r="M1868"/>
      <c r="N1868"/>
      <c r="O1868"/>
      <c r="P1868"/>
      <c r="Q1868"/>
      <c r="R1868"/>
      <c r="S1868"/>
      <c r="T1868"/>
      <c r="U1868"/>
      <c r="V1868"/>
      <c r="W1868"/>
      <c r="X1868"/>
      <c r="Y1868"/>
      <c r="Z1868"/>
      <c r="AA1868"/>
      <c r="AB1868"/>
      <c r="AC1868"/>
      <c r="AD1868"/>
      <c r="AE1868"/>
      <c r="AF1868"/>
      <c r="AG1868"/>
      <c r="AH1868"/>
      <c r="AI1868"/>
      <c r="AJ1868"/>
      <c r="AK1868"/>
      <c r="AL1868"/>
      <c r="AM1868"/>
      <c r="AN1868"/>
      <c r="AO1868"/>
      <c r="AP1868"/>
      <c r="AQ1868"/>
      <c r="AR1868"/>
      <c r="AS1868"/>
      <c r="AT1868"/>
      <c r="AU1868"/>
      <c r="AV1868"/>
      <c r="AW1868"/>
      <c r="AX1868"/>
      <c r="AY1868"/>
      <c r="AZ1868"/>
      <c r="BA1868"/>
      <c r="BB1868"/>
      <c r="BC1868"/>
      <c r="BD1868"/>
      <c r="BE1868"/>
      <c r="BF1868"/>
      <c r="BG1868"/>
      <c r="BH1868"/>
      <c r="BI1868"/>
      <c r="BJ1868"/>
    </row>
    <row r="1869" spans="1:62" s="15" customFormat="1" ht="15" customHeight="1" x14ac:dyDescent="0.25">
      <c r="A1869" t="s">
        <v>3105</v>
      </c>
      <c r="B1869"/>
      <c r="C1869" s="75"/>
      <c r="D1869" t="s">
        <v>2356</v>
      </c>
      <c r="E1869" s="47" t="s">
        <v>3109</v>
      </c>
      <c r="F1869" s="7"/>
      <c r="G1869" s="45"/>
      <c r="H1869" s="45"/>
      <c r="I1869"/>
      <c r="J1869">
        <v>2019</v>
      </c>
      <c r="K1869" s="2"/>
      <c r="L1869"/>
      <c r="M1869"/>
      <c r="N1869"/>
      <c r="O1869"/>
      <c r="P1869"/>
      <c r="Q1869"/>
      <c r="R1869"/>
      <c r="S1869"/>
      <c r="T1869"/>
      <c r="U1869"/>
      <c r="V1869"/>
      <c r="W1869"/>
      <c r="X1869"/>
      <c r="Y1869"/>
      <c r="Z1869"/>
      <c r="AA1869"/>
      <c r="AB1869"/>
      <c r="AC1869"/>
      <c r="AD1869"/>
      <c r="AE1869"/>
      <c r="AF1869"/>
      <c r="AG1869"/>
      <c r="AH1869"/>
      <c r="AI1869"/>
      <c r="AJ1869"/>
      <c r="AK1869"/>
      <c r="AL1869"/>
      <c r="AM1869"/>
      <c r="AN1869"/>
      <c r="AO1869"/>
      <c r="AP1869"/>
      <c r="AQ1869"/>
      <c r="AR1869"/>
      <c r="AS1869"/>
      <c r="AT1869"/>
      <c r="AU1869"/>
      <c r="AV1869"/>
      <c r="AW1869"/>
      <c r="AX1869"/>
      <c r="AY1869"/>
      <c r="AZ1869"/>
      <c r="BA1869"/>
      <c r="BB1869"/>
      <c r="BC1869"/>
      <c r="BD1869"/>
      <c r="BE1869"/>
      <c r="BF1869"/>
      <c r="BG1869"/>
      <c r="BH1869"/>
      <c r="BI1869"/>
      <c r="BJ1869"/>
    </row>
    <row r="1870" spans="1:62" s="15" customFormat="1" ht="15" customHeight="1" x14ac:dyDescent="0.25">
      <c r="A1870" t="s">
        <v>3105</v>
      </c>
      <c r="B1870"/>
      <c r="C1870" s="75"/>
      <c r="D1870" t="s">
        <v>2357</v>
      </c>
      <c r="E1870" s="47" t="s">
        <v>3110</v>
      </c>
      <c r="F1870" s="7"/>
      <c r="G1870" s="45"/>
      <c r="H1870" s="45"/>
      <c r="I1870"/>
      <c r="J1870">
        <v>2019</v>
      </c>
      <c r="K1870" s="2"/>
      <c r="L1870"/>
      <c r="M1870"/>
      <c r="N1870"/>
      <c r="O1870"/>
      <c r="P1870"/>
      <c r="Q1870"/>
      <c r="R1870"/>
      <c r="S1870"/>
      <c r="T1870"/>
      <c r="U1870"/>
      <c r="V1870"/>
      <c r="W1870"/>
      <c r="X1870"/>
      <c r="Y1870"/>
      <c r="Z1870"/>
      <c r="AA1870"/>
      <c r="AB1870"/>
      <c r="AC1870"/>
      <c r="AD1870"/>
      <c r="AE1870"/>
      <c r="AF1870"/>
      <c r="AG1870"/>
      <c r="AH1870"/>
      <c r="AI1870"/>
      <c r="AJ1870"/>
      <c r="AK1870"/>
      <c r="AL1870"/>
      <c r="AM1870"/>
      <c r="AN1870"/>
      <c r="AO1870"/>
      <c r="AP1870"/>
      <c r="AQ1870"/>
      <c r="AR1870"/>
      <c r="AS1870"/>
      <c r="AT1870"/>
      <c r="AU1870"/>
      <c r="AV1870"/>
      <c r="AW1870"/>
      <c r="AX1870"/>
      <c r="AY1870"/>
      <c r="AZ1870"/>
      <c r="BA1870"/>
      <c r="BB1870"/>
      <c r="BC1870"/>
      <c r="BD1870"/>
      <c r="BE1870"/>
      <c r="BF1870"/>
      <c r="BG1870"/>
      <c r="BH1870"/>
      <c r="BI1870"/>
      <c r="BJ1870"/>
    </row>
    <row r="1871" spans="1:62" s="15" customFormat="1" ht="15" customHeight="1" x14ac:dyDescent="0.25">
      <c r="A1871" t="s">
        <v>3105</v>
      </c>
      <c r="B1871"/>
      <c r="C1871" s="75"/>
      <c r="D1871" t="s">
        <v>2358</v>
      </c>
      <c r="E1871" s="47" t="s">
        <v>3111</v>
      </c>
      <c r="F1871" s="7"/>
      <c r="G1871" s="45"/>
      <c r="H1871" s="45"/>
      <c r="I1871"/>
      <c r="J1871">
        <v>2019</v>
      </c>
      <c r="K1871" s="2"/>
      <c r="L1871"/>
      <c r="M1871"/>
      <c r="N1871"/>
      <c r="O1871"/>
      <c r="P1871"/>
      <c r="Q1871"/>
      <c r="R1871"/>
      <c r="S1871"/>
      <c r="T1871"/>
      <c r="U1871"/>
      <c r="V1871"/>
      <c r="W1871"/>
      <c r="X1871"/>
      <c r="Y1871"/>
      <c r="Z1871"/>
      <c r="AA1871"/>
      <c r="AB1871"/>
      <c r="AC1871"/>
      <c r="AD1871"/>
      <c r="AE1871"/>
      <c r="AF1871"/>
      <c r="AG1871"/>
      <c r="AH1871"/>
      <c r="AI1871"/>
      <c r="AJ1871"/>
      <c r="AK1871"/>
      <c r="AL1871"/>
      <c r="AM1871"/>
      <c r="AN1871"/>
      <c r="AO1871"/>
      <c r="AP1871"/>
      <c r="AQ1871"/>
      <c r="AR1871"/>
      <c r="AS1871"/>
      <c r="AT1871"/>
      <c r="AU1871"/>
      <c r="AV1871"/>
      <c r="AW1871"/>
      <c r="AX1871"/>
      <c r="AY1871"/>
      <c r="AZ1871"/>
      <c r="BA1871"/>
      <c r="BB1871"/>
      <c r="BC1871"/>
      <c r="BD1871"/>
      <c r="BE1871"/>
      <c r="BF1871"/>
      <c r="BG1871"/>
      <c r="BH1871"/>
      <c r="BI1871"/>
      <c r="BJ1871"/>
    </row>
    <row r="1872" spans="1:62" s="15" customFormat="1" ht="15" customHeight="1" x14ac:dyDescent="0.25">
      <c r="A1872" t="s">
        <v>3105</v>
      </c>
      <c r="B1872"/>
      <c r="C1872" s="75"/>
      <c r="D1872" t="s">
        <v>2686</v>
      </c>
      <c r="E1872" s="47" t="s">
        <v>12</v>
      </c>
      <c r="F1872" s="7"/>
      <c r="G1872" s="45"/>
      <c r="H1872" s="45"/>
      <c r="I1872"/>
      <c r="J1872">
        <v>2019</v>
      </c>
      <c r="K1872" s="2"/>
      <c r="L1872"/>
      <c r="M1872"/>
      <c r="N1872"/>
      <c r="O1872"/>
      <c r="P1872"/>
      <c r="Q1872"/>
      <c r="R1872"/>
      <c r="S1872"/>
      <c r="T1872"/>
      <c r="U1872"/>
      <c r="V1872"/>
      <c r="W1872"/>
      <c r="X1872"/>
      <c r="Y1872"/>
      <c r="Z1872"/>
      <c r="AA1872"/>
      <c r="AB1872"/>
      <c r="AC1872"/>
      <c r="AD1872"/>
      <c r="AE1872"/>
      <c r="AF1872"/>
      <c r="AG1872"/>
      <c r="AH1872"/>
      <c r="AI1872"/>
      <c r="AJ1872"/>
      <c r="AK1872"/>
      <c r="AL1872"/>
      <c r="AM1872"/>
      <c r="AN1872"/>
      <c r="AO1872"/>
      <c r="AP1872"/>
      <c r="AQ1872"/>
      <c r="AR1872"/>
      <c r="AS1872"/>
      <c r="AT1872"/>
      <c r="AU1872"/>
      <c r="AV1872"/>
      <c r="AW1872"/>
      <c r="AX1872"/>
      <c r="AY1872"/>
      <c r="AZ1872"/>
      <c r="BA1872"/>
      <c r="BB1872"/>
      <c r="BC1872"/>
      <c r="BD1872"/>
      <c r="BE1872"/>
      <c r="BF1872"/>
      <c r="BG1872"/>
      <c r="BH1872"/>
      <c r="BI1872"/>
      <c r="BJ1872"/>
    </row>
    <row r="1873" spans="1:62" s="15" customFormat="1" ht="15" customHeight="1" x14ac:dyDescent="0.25">
      <c r="A1873" t="s">
        <v>3105</v>
      </c>
      <c r="B1873"/>
      <c r="C1873" s="75"/>
      <c r="D1873" t="s">
        <v>603</v>
      </c>
      <c r="E1873" s="47" t="s">
        <v>604</v>
      </c>
      <c r="F1873" s="7" t="s">
        <v>1303</v>
      </c>
      <c r="G1873" s="45"/>
      <c r="H1873" s="45"/>
      <c r="I1873"/>
      <c r="J1873">
        <v>2019</v>
      </c>
      <c r="K1873" s="2"/>
      <c r="L1873"/>
      <c r="M1873"/>
      <c r="N1873"/>
      <c r="O1873"/>
      <c r="P1873"/>
      <c r="Q1873"/>
      <c r="R1873"/>
      <c r="S1873"/>
      <c r="T1873"/>
      <c r="U1873"/>
      <c r="V1873"/>
      <c r="W1873"/>
      <c r="X1873"/>
      <c r="Y1873"/>
      <c r="Z1873"/>
      <c r="AA1873"/>
      <c r="AB1873"/>
      <c r="AC1873"/>
      <c r="AD1873"/>
      <c r="AE1873"/>
      <c r="AF1873"/>
      <c r="AG1873"/>
      <c r="AH1873"/>
      <c r="AI1873"/>
      <c r="AJ1873"/>
      <c r="AK1873"/>
      <c r="AL1873"/>
      <c r="AM1873"/>
      <c r="AN1873"/>
      <c r="AO1873"/>
      <c r="AP1873"/>
      <c r="AQ1873"/>
      <c r="AR1873"/>
      <c r="AS1873"/>
      <c r="AT1873"/>
      <c r="AU1873"/>
      <c r="AV1873"/>
      <c r="AW1873"/>
      <c r="AX1873"/>
      <c r="AY1873"/>
      <c r="AZ1873"/>
      <c r="BA1873"/>
      <c r="BB1873"/>
      <c r="BC1873"/>
      <c r="BD1873"/>
      <c r="BE1873"/>
      <c r="BF1873"/>
      <c r="BG1873"/>
      <c r="BH1873"/>
      <c r="BI1873"/>
      <c r="BJ1873"/>
    </row>
    <row r="1874" spans="1:62" s="15" customFormat="1" ht="15" customHeight="1" x14ac:dyDescent="0.25">
      <c r="A1874" t="s">
        <v>3105</v>
      </c>
      <c r="B1874"/>
      <c r="C1874" s="75"/>
      <c r="D1874" t="s">
        <v>3094</v>
      </c>
      <c r="E1874" s="47" t="s">
        <v>3112</v>
      </c>
      <c r="F1874" s="7"/>
      <c r="G1874" s="45"/>
      <c r="H1874" s="45"/>
      <c r="I1874"/>
      <c r="J1874">
        <v>2019</v>
      </c>
      <c r="K1874" s="2"/>
      <c r="L1874"/>
      <c r="M1874"/>
      <c r="N1874"/>
      <c r="O1874"/>
      <c r="P1874"/>
      <c r="Q1874"/>
      <c r="R1874"/>
      <c r="S1874"/>
      <c r="T1874"/>
      <c r="U1874"/>
      <c r="V1874"/>
      <c r="W1874"/>
      <c r="X1874"/>
      <c r="Y1874"/>
      <c r="Z1874"/>
      <c r="AA1874"/>
      <c r="AB1874"/>
      <c r="AC1874"/>
      <c r="AD1874"/>
      <c r="AE1874"/>
      <c r="AF1874"/>
      <c r="AG1874"/>
      <c r="AH1874"/>
      <c r="AI1874"/>
      <c r="AJ1874"/>
      <c r="AK1874"/>
      <c r="AL1874"/>
      <c r="AM1874"/>
      <c r="AN1874"/>
      <c r="AO1874"/>
      <c r="AP1874"/>
      <c r="AQ1874"/>
      <c r="AR1874"/>
      <c r="AS1874"/>
      <c r="AT1874"/>
      <c r="AU1874"/>
      <c r="AV1874"/>
      <c r="AW1874"/>
      <c r="AX1874"/>
      <c r="AY1874"/>
      <c r="AZ1874"/>
      <c r="BA1874"/>
      <c r="BB1874"/>
      <c r="BC1874"/>
      <c r="BD1874"/>
      <c r="BE1874"/>
      <c r="BF1874"/>
      <c r="BG1874"/>
      <c r="BH1874"/>
      <c r="BI1874"/>
      <c r="BJ1874"/>
    </row>
    <row r="1875" spans="1:62" s="15" customFormat="1" ht="15" customHeight="1" x14ac:dyDescent="0.25">
      <c r="A1875" t="s">
        <v>3105</v>
      </c>
      <c r="B1875"/>
      <c r="C1875" s="75"/>
      <c r="D1875" t="s">
        <v>3095</v>
      </c>
      <c r="E1875" s="47" t="s">
        <v>3113</v>
      </c>
      <c r="F1875" s="7"/>
      <c r="G1875" s="45"/>
      <c r="H1875" s="45"/>
      <c r="I1875"/>
      <c r="J1875">
        <v>2019</v>
      </c>
      <c r="K1875" s="2"/>
      <c r="L1875"/>
      <c r="M1875"/>
      <c r="N1875"/>
      <c r="O1875"/>
      <c r="P1875"/>
      <c r="Q1875"/>
      <c r="R1875"/>
      <c r="S1875"/>
      <c r="T1875"/>
      <c r="U1875"/>
      <c r="V1875"/>
      <c r="W1875"/>
      <c r="X1875"/>
      <c r="Y1875"/>
      <c r="Z1875"/>
      <c r="AA1875"/>
      <c r="AB1875"/>
      <c r="AC1875"/>
      <c r="AD1875"/>
      <c r="AE1875"/>
      <c r="AF1875"/>
      <c r="AG1875"/>
      <c r="AH1875"/>
      <c r="AI1875"/>
      <c r="AJ1875"/>
      <c r="AK1875"/>
      <c r="AL1875"/>
      <c r="AM1875"/>
      <c r="AN1875"/>
      <c r="AO1875"/>
      <c r="AP1875"/>
      <c r="AQ1875"/>
      <c r="AR1875"/>
      <c r="AS1875"/>
      <c r="AT1875"/>
      <c r="AU1875"/>
      <c r="AV1875"/>
      <c r="AW1875"/>
      <c r="AX1875"/>
      <c r="AY1875"/>
      <c r="AZ1875"/>
      <c r="BA1875"/>
      <c r="BB1875"/>
      <c r="BC1875"/>
      <c r="BD1875"/>
      <c r="BE1875"/>
      <c r="BF1875"/>
      <c r="BG1875"/>
      <c r="BH1875"/>
      <c r="BI1875"/>
      <c r="BJ1875"/>
    </row>
    <row r="1876" spans="1:62" s="15" customFormat="1" ht="15" customHeight="1" x14ac:dyDescent="0.25">
      <c r="A1876" t="s">
        <v>3105</v>
      </c>
      <c r="B1876"/>
      <c r="C1876" s="76"/>
      <c r="D1876" t="s">
        <v>876</v>
      </c>
      <c r="E1876" s="47" t="s">
        <v>877</v>
      </c>
      <c r="F1876" s="7"/>
      <c r="G1876" s="45"/>
      <c r="H1876" s="45"/>
      <c r="I1876"/>
      <c r="J1876">
        <v>2019</v>
      </c>
      <c r="K1876" s="2"/>
      <c r="L1876"/>
      <c r="M1876"/>
      <c r="N1876"/>
      <c r="O1876"/>
      <c r="P1876"/>
      <c r="Q1876"/>
      <c r="R1876"/>
      <c r="S1876"/>
      <c r="T1876"/>
      <c r="U1876"/>
      <c r="V1876"/>
      <c r="W1876"/>
      <c r="X1876"/>
      <c r="Y1876"/>
      <c r="Z1876"/>
      <c r="AA1876"/>
      <c r="AB1876"/>
      <c r="AC1876"/>
      <c r="AD1876"/>
      <c r="AE1876"/>
      <c r="AF1876"/>
      <c r="AG1876"/>
      <c r="AH1876"/>
      <c r="AI1876"/>
      <c r="AJ1876"/>
      <c r="AK1876"/>
      <c r="AL1876"/>
      <c r="AM1876"/>
      <c r="AN1876"/>
      <c r="AO1876"/>
      <c r="AP1876"/>
      <c r="AQ1876"/>
      <c r="AR1876"/>
      <c r="AS1876"/>
      <c r="AT1876"/>
      <c r="AU1876"/>
      <c r="AV1876"/>
      <c r="AW1876"/>
      <c r="AX1876"/>
      <c r="AY1876"/>
      <c r="AZ1876"/>
      <c r="BA1876"/>
      <c r="BB1876"/>
      <c r="BC1876"/>
      <c r="BD1876"/>
      <c r="BE1876"/>
      <c r="BF1876"/>
      <c r="BG1876"/>
      <c r="BH1876"/>
      <c r="BI1876"/>
      <c r="BJ1876"/>
    </row>
    <row r="1877" spans="1:62" s="15" customFormat="1" ht="15" customHeight="1" x14ac:dyDescent="0.25">
      <c r="A1877"/>
      <c r="B1877"/>
      <c r="C1877" s="63"/>
      <c r="D1877"/>
      <c r="E1877" s="45"/>
      <c r="F1877" s="7"/>
      <c r="G1877" s="45"/>
      <c r="H1877" s="45"/>
      <c r="I1877"/>
      <c r="J1877"/>
      <c r="K1877" s="2"/>
      <c r="L1877"/>
      <c r="M1877"/>
      <c r="N1877"/>
      <c r="O1877"/>
      <c r="P1877"/>
      <c r="Q1877"/>
      <c r="R1877"/>
      <c r="S1877"/>
      <c r="T1877"/>
      <c r="U1877"/>
      <c r="V1877"/>
      <c r="W1877"/>
      <c r="X1877"/>
      <c r="Y1877"/>
      <c r="Z1877"/>
      <c r="AA1877"/>
      <c r="AB1877"/>
      <c r="AC1877"/>
      <c r="AD1877"/>
      <c r="AE1877"/>
      <c r="AF1877"/>
      <c r="AG1877"/>
      <c r="AH1877"/>
      <c r="AI1877"/>
      <c r="AJ1877"/>
      <c r="AK1877"/>
      <c r="AL1877"/>
      <c r="AM1877"/>
      <c r="AN1877"/>
      <c r="AO1877"/>
      <c r="AP1877"/>
      <c r="AQ1877"/>
      <c r="AR1877"/>
      <c r="AS1877"/>
      <c r="AT1877"/>
      <c r="AU1877"/>
      <c r="AV1877"/>
      <c r="AW1877"/>
      <c r="AX1877"/>
      <c r="AY1877"/>
      <c r="AZ1877"/>
      <c r="BA1877"/>
      <c r="BB1877"/>
      <c r="BC1877"/>
      <c r="BD1877"/>
      <c r="BE1877"/>
      <c r="BF1877"/>
      <c r="BG1877"/>
      <c r="BH1877"/>
      <c r="BI1877"/>
      <c r="BJ1877"/>
    </row>
    <row r="1878" spans="1:62" s="15" customFormat="1" ht="15" customHeight="1" x14ac:dyDescent="0.25">
      <c r="A1878" t="s">
        <v>3114</v>
      </c>
      <c r="B1878" s="1" t="str">
        <f>A1878&amp;J1878</f>
        <v>PSYK_SKSUBE2019</v>
      </c>
      <c r="C1878" s="74"/>
      <c r="D1878" t="s">
        <v>2353</v>
      </c>
      <c r="E1878" s="47" t="s">
        <v>3096</v>
      </c>
      <c r="F1878" s="7"/>
      <c r="G1878" s="45"/>
      <c r="H1878" s="45"/>
      <c r="I1878"/>
      <c r="J1878">
        <v>2019</v>
      </c>
      <c r="K1878" s="2"/>
      <c r="L1878"/>
      <c r="M1878"/>
      <c r="N1878"/>
      <c r="O1878"/>
      <c r="P1878"/>
      <c r="Q1878"/>
      <c r="R1878"/>
      <c r="S1878"/>
      <c r="T1878"/>
      <c r="U1878"/>
      <c r="V1878"/>
      <c r="W1878"/>
      <c r="X1878"/>
      <c r="Y1878"/>
      <c r="Z1878"/>
      <c r="AA1878"/>
      <c r="AB1878"/>
      <c r="AC1878"/>
      <c r="AD1878"/>
      <c r="AE1878"/>
      <c r="AF1878"/>
      <c r="AG1878"/>
      <c r="AH1878"/>
      <c r="AI1878"/>
      <c r="AJ1878"/>
      <c r="AK1878"/>
      <c r="AL1878"/>
      <c r="AM1878"/>
      <c r="AN1878"/>
      <c r="AO1878"/>
      <c r="AP1878"/>
      <c r="AQ1878"/>
      <c r="AR1878"/>
      <c r="AS1878"/>
      <c r="AT1878"/>
      <c r="AU1878"/>
      <c r="AV1878"/>
      <c r="AW1878"/>
      <c r="AX1878"/>
      <c r="AY1878"/>
      <c r="AZ1878"/>
      <c r="BA1878"/>
      <c r="BB1878"/>
      <c r="BC1878"/>
      <c r="BD1878"/>
      <c r="BE1878"/>
      <c r="BF1878"/>
      <c r="BG1878"/>
      <c r="BH1878"/>
      <c r="BI1878"/>
      <c r="BJ1878"/>
    </row>
    <row r="1879" spans="1:62" s="15" customFormat="1" ht="15" customHeight="1" x14ac:dyDescent="0.25">
      <c r="A1879" t="s">
        <v>3114</v>
      </c>
      <c r="B1879"/>
      <c r="C1879" s="75"/>
      <c r="D1879" t="s">
        <v>2354</v>
      </c>
      <c r="E1879" s="47" t="s">
        <v>3097</v>
      </c>
      <c r="F1879" s="7"/>
      <c r="G1879" s="45"/>
      <c r="H1879" s="45"/>
      <c r="I1879"/>
      <c r="J1879">
        <v>2019</v>
      </c>
      <c r="K1879" s="2"/>
      <c r="L1879"/>
      <c r="M1879"/>
      <c r="N1879"/>
      <c r="O1879"/>
      <c r="P1879"/>
      <c r="Q1879"/>
      <c r="R1879"/>
      <c r="S1879"/>
      <c r="T1879"/>
      <c r="U1879"/>
      <c r="V1879"/>
      <c r="W1879"/>
      <c r="X1879"/>
      <c r="Y1879"/>
      <c r="Z1879"/>
      <c r="AA1879"/>
      <c r="AB1879"/>
      <c r="AC1879"/>
      <c r="AD1879"/>
      <c r="AE1879"/>
      <c r="AF1879"/>
      <c r="AG1879"/>
      <c r="AH1879"/>
      <c r="AI1879"/>
      <c r="AJ1879"/>
      <c r="AK1879"/>
      <c r="AL1879"/>
      <c r="AM1879"/>
      <c r="AN1879"/>
      <c r="AO1879"/>
      <c r="AP1879"/>
      <c r="AQ1879"/>
      <c r="AR1879"/>
      <c r="AS1879"/>
      <c r="AT1879"/>
      <c r="AU1879"/>
      <c r="AV1879"/>
      <c r="AW1879"/>
      <c r="AX1879"/>
      <c r="AY1879"/>
      <c r="AZ1879"/>
      <c r="BA1879"/>
      <c r="BB1879"/>
      <c r="BC1879"/>
      <c r="BD1879"/>
      <c r="BE1879"/>
      <c r="BF1879"/>
      <c r="BG1879"/>
      <c r="BH1879"/>
      <c r="BI1879"/>
      <c r="BJ1879"/>
    </row>
    <row r="1880" spans="1:62" s="15" customFormat="1" ht="15" customHeight="1" x14ac:dyDescent="0.25">
      <c r="A1880" t="s">
        <v>3114</v>
      </c>
      <c r="B1880"/>
      <c r="C1880" s="75"/>
      <c r="D1880" t="s">
        <v>2355</v>
      </c>
      <c r="E1880" s="47" t="s">
        <v>3098</v>
      </c>
      <c r="F1880" s="7"/>
      <c r="G1880" s="45"/>
      <c r="H1880" s="45"/>
      <c r="I1880"/>
      <c r="J1880">
        <v>2019</v>
      </c>
      <c r="K1880" s="2"/>
      <c r="L1880"/>
      <c r="M1880"/>
      <c r="N1880"/>
      <c r="O1880"/>
      <c r="P1880"/>
      <c r="Q1880"/>
      <c r="R1880"/>
      <c r="S1880"/>
      <c r="T1880"/>
      <c r="U1880"/>
      <c r="V1880"/>
      <c r="W1880"/>
      <c r="X1880"/>
      <c r="Y1880"/>
      <c r="Z1880"/>
      <c r="AA1880"/>
      <c r="AB1880"/>
      <c r="AC1880"/>
      <c r="AD1880"/>
      <c r="AE1880"/>
      <c r="AF1880"/>
      <c r="AG1880"/>
      <c r="AH1880"/>
      <c r="AI1880"/>
      <c r="AJ1880"/>
      <c r="AK1880"/>
      <c r="AL1880"/>
      <c r="AM1880"/>
      <c r="AN1880"/>
      <c r="AO1880"/>
      <c r="AP1880"/>
      <c r="AQ1880"/>
      <c r="AR1880"/>
      <c r="AS1880"/>
      <c r="AT1880"/>
      <c r="AU1880"/>
      <c r="AV1880"/>
      <c r="AW1880"/>
      <c r="AX1880"/>
      <c r="AY1880"/>
      <c r="AZ1880"/>
      <c r="BA1880"/>
      <c r="BB1880"/>
      <c r="BC1880"/>
      <c r="BD1880"/>
      <c r="BE1880"/>
      <c r="BF1880"/>
      <c r="BG1880"/>
      <c r="BH1880"/>
      <c r="BI1880"/>
      <c r="BJ1880"/>
    </row>
    <row r="1881" spans="1:62" s="15" customFormat="1" ht="15" customHeight="1" x14ac:dyDescent="0.25">
      <c r="A1881" t="s">
        <v>3114</v>
      </c>
      <c r="B1881"/>
      <c r="C1881" s="75"/>
      <c r="D1881" t="s">
        <v>2356</v>
      </c>
      <c r="E1881" s="47" t="s">
        <v>3099</v>
      </c>
      <c r="F1881" s="7"/>
      <c r="G1881" s="45"/>
      <c r="H1881" s="45"/>
      <c r="I1881"/>
      <c r="J1881">
        <v>2019</v>
      </c>
      <c r="K1881" s="2"/>
      <c r="L1881"/>
      <c r="M1881"/>
      <c r="N1881"/>
      <c r="O1881"/>
      <c r="P1881"/>
      <c r="Q1881"/>
      <c r="R1881"/>
      <c r="S1881"/>
      <c r="T1881"/>
      <c r="U1881"/>
      <c r="V1881"/>
      <c r="W1881"/>
      <c r="X1881"/>
      <c r="Y1881"/>
      <c r="Z1881"/>
      <c r="AA1881"/>
      <c r="AB1881"/>
      <c r="AC1881"/>
      <c r="AD1881"/>
      <c r="AE1881"/>
      <c r="AF1881"/>
      <c r="AG1881"/>
      <c r="AH1881"/>
      <c r="AI1881"/>
      <c r="AJ1881"/>
      <c r="AK1881"/>
      <c r="AL1881"/>
      <c r="AM1881"/>
      <c r="AN1881"/>
      <c r="AO1881"/>
      <c r="AP1881"/>
      <c r="AQ1881"/>
      <c r="AR1881"/>
      <c r="AS1881"/>
      <c r="AT1881"/>
      <c r="AU1881"/>
      <c r="AV1881"/>
      <c r="AW1881"/>
      <c r="AX1881"/>
      <c r="AY1881"/>
      <c r="AZ1881"/>
      <c r="BA1881"/>
      <c r="BB1881"/>
      <c r="BC1881"/>
      <c r="BD1881"/>
      <c r="BE1881"/>
      <c r="BF1881"/>
      <c r="BG1881"/>
      <c r="BH1881"/>
      <c r="BI1881"/>
      <c r="BJ1881"/>
    </row>
    <row r="1882" spans="1:62" s="15" customFormat="1" ht="15" customHeight="1" x14ac:dyDescent="0.25">
      <c r="A1882" t="s">
        <v>3114</v>
      </c>
      <c r="B1882"/>
      <c r="C1882" s="75"/>
      <c r="D1882" t="s">
        <v>2357</v>
      </c>
      <c r="E1882" s="47" t="s">
        <v>3100</v>
      </c>
      <c r="F1882" s="7"/>
      <c r="G1882" s="45"/>
      <c r="H1882" s="45"/>
      <c r="I1882"/>
      <c r="J1882">
        <v>2019</v>
      </c>
      <c r="K1882" s="2"/>
      <c r="L1882"/>
      <c r="M1882"/>
      <c r="N1882"/>
      <c r="O1882"/>
      <c r="P1882"/>
      <c r="Q1882"/>
      <c r="R1882"/>
      <c r="S1882"/>
      <c r="T1882"/>
      <c r="U1882"/>
      <c r="V1882"/>
      <c r="W1882"/>
      <c r="X1882"/>
      <c r="Y1882"/>
      <c r="Z1882"/>
      <c r="AA1882"/>
      <c r="AB1882"/>
      <c r="AC1882"/>
      <c r="AD1882"/>
      <c r="AE1882"/>
      <c r="AF1882"/>
      <c r="AG1882"/>
      <c r="AH1882"/>
      <c r="AI1882"/>
      <c r="AJ1882"/>
      <c r="AK1882"/>
      <c r="AL1882"/>
      <c r="AM1882"/>
      <c r="AN1882"/>
      <c r="AO1882"/>
      <c r="AP1882"/>
      <c r="AQ1882"/>
      <c r="AR1882"/>
      <c r="AS1882"/>
      <c r="AT1882"/>
      <c r="AU1882"/>
      <c r="AV1882"/>
      <c r="AW1882"/>
      <c r="AX1882"/>
      <c r="AY1882"/>
      <c r="AZ1882"/>
      <c r="BA1882"/>
      <c r="BB1882"/>
      <c r="BC1882"/>
      <c r="BD1882"/>
      <c r="BE1882"/>
      <c r="BF1882"/>
      <c r="BG1882"/>
      <c r="BH1882"/>
      <c r="BI1882"/>
      <c r="BJ1882"/>
    </row>
    <row r="1883" spans="1:62" s="15" customFormat="1" ht="15" customHeight="1" x14ac:dyDescent="0.25">
      <c r="A1883" t="s">
        <v>3114</v>
      </c>
      <c r="B1883"/>
      <c r="C1883" s="75"/>
      <c r="D1883" t="s">
        <v>2358</v>
      </c>
      <c r="E1883" s="47" t="s">
        <v>3101</v>
      </c>
      <c r="F1883" s="7"/>
      <c r="G1883" s="45"/>
      <c r="H1883" s="45"/>
      <c r="I1883"/>
      <c r="J1883">
        <v>2019</v>
      </c>
      <c r="K1883" s="2"/>
      <c r="L1883"/>
      <c r="M1883"/>
      <c r="N1883"/>
      <c r="O1883"/>
      <c r="P1883"/>
      <c r="Q1883"/>
      <c r="R1883"/>
      <c r="S1883"/>
      <c r="T1883"/>
      <c r="U1883"/>
      <c r="V1883"/>
      <c r="W1883"/>
      <c r="X1883"/>
      <c r="Y1883"/>
      <c r="Z1883"/>
      <c r="AA1883"/>
      <c r="AB1883"/>
      <c r="AC1883"/>
      <c r="AD1883"/>
      <c r="AE1883"/>
      <c r="AF1883"/>
      <c r="AG1883"/>
      <c r="AH1883"/>
      <c r="AI1883"/>
      <c r="AJ1883"/>
      <c r="AK1883"/>
      <c r="AL1883"/>
      <c r="AM1883"/>
      <c r="AN1883"/>
      <c r="AO1883"/>
      <c r="AP1883"/>
      <c r="AQ1883"/>
      <c r="AR1883"/>
      <c r="AS1883"/>
      <c r="AT1883"/>
      <c r="AU1883"/>
      <c r="AV1883"/>
      <c r="AW1883"/>
      <c r="AX1883"/>
      <c r="AY1883"/>
      <c r="AZ1883"/>
      <c r="BA1883"/>
      <c r="BB1883"/>
      <c r="BC1883"/>
      <c r="BD1883"/>
      <c r="BE1883"/>
      <c r="BF1883"/>
      <c r="BG1883"/>
      <c r="BH1883"/>
      <c r="BI1883"/>
      <c r="BJ1883"/>
    </row>
    <row r="1884" spans="1:62" s="15" customFormat="1" ht="15" customHeight="1" x14ac:dyDescent="0.25">
      <c r="A1884" t="s">
        <v>3114</v>
      </c>
      <c r="B1884"/>
      <c r="C1884" s="75"/>
      <c r="D1884" t="s">
        <v>2686</v>
      </c>
      <c r="E1884" s="47" t="s">
        <v>12</v>
      </c>
      <c r="F1884" s="7"/>
      <c r="G1884" s="45"/>
      <c r="H1884" s="45"/>
      <c r="I1884"/>
      <c r="J1884">
        <v>2019</v>
      </c>
      <c r="K1884" s="2"/>
      <c r="L1884"/>
      <c r="M1884"/>
      <c r="N1884"/>
      <c r="O1884"/>
      <c r="P1884"/>
      <c r="Q1884"/>
      <c r="R1884"/>
      <c r="S1884"/>
      <c r="T1884"/>
      <c r="U1884"/>
      <c r="V1884"/>
      <c r="W1884"/>
      <c r="X1884"/>
      <c r="Y1884"/>
      <c r="Z1884"/>
      <c r="AA1884"/>
      <c r="AB1884"/>
      <c r="AC1884"/>
      <c r="AD1884"/>
      <c r="AE1884"/>
      <c r="AF1884"/>
      <c r="AG1884"/>
      <c r="AH1884"/>
      <c r="AI1884"/>
      <c r="AJ1884"/>
      <c r="AK1884"/>
      <c r="AL1884"/>
      <c r="AM1884"/>
      <c r="AN1884"/>
      <c r="AO1884"/>
      <c r="AP1884"/>
      <c r="AQ1884"/>
      <c r="AR1884"/>
      <c r="AS1884"/>
      <c r="AT1884"/>
      <c r="AU1884"/>
      <c r="AV1884"/>
      <c r="AW1884"/>
      <c r="AX1884"/>
      <c r="AY1884"/>
      <c r="AZ1884"/>
      <c r="BA1884"/>
      <c r="BB1884"/>
      <c r="BC1884"/>
      <c r="BD1884"/>
      <c r="BE1884"/>
      <c r="BF1884"/>
      <c r="BG1884"/>
      <c r="BH1884"/>
      <c r="BI1884"/>
      <c r="BJ1884"/>
    </row>
    <row r="1885" spans="1:62" s="15" customFormat="1" ht="15" customHeight="1" x14ac:dyDescent="0.25">
      <c r="A1885" t="s">
        <v>3114</v>
      </c>
      <c r="B1885"/>
      <c r="C1885" s="75"/>
      <c r="D1885" t="s">
        <v>603</v>
      </c>
      <c r="E1885" s="47" t="s">
        <v>604</v>
      </c>
      <c r="F1885" s="7" t="s">
        <v>1303</v>
      </c>
      <c r="G1885" s="45"/>
      <c r="H1885" s="45"/>
      <c r="I1885"/>
      <c r="J1885">
        <v>2019</v>
      </c>
      <c r="K1885" s="2"/>
      <c r="L1885"/>
      <c r="M1885"/>
      <c r="N1885"/>
      <c r="O1885"/>
      <c r="P1885"/>
      <c r="Q1885"/>
      <c r="R1885"/>
      <c r="S1885"/>
      <c r="T1885"/>
      <c r="U1885"/>
      <c r="V1885"/>
      <c r="W1885"/>
      <c r="X1885"/>
      <c r="Y1885"/>
      <c r="Z1885"/>
      <c r="AA1885"/>
      <c r="AB1885"/>
      <c r="AC1885"/>
      <c r="AD1885"/>
      <c r="AE1885"/>
      <c r="AF1885"/>
      <c r="AG1885"/>
      <c r="AH1885"/>
      <c r="AI1885"/>
      <c r="AJ1885"/>
      <c r="AK1885"/>
      <c r="AL1885"/>
      <c r="AM1885"/>
      <c r="AN1885"/>
      <c r="AO1885"/>
      <c r="AP1885"/>
      <c r="AQ1885"/>
      <c r="AR1885"/>
      <c r="AS1885"/>
      <c r="AT1885"/>
      <c r="AU1885"/>
      <c r="AV1885"/>
      <c r="AW1885"/>
      <c r="AX1885"/>
      <c r="AY1885"/>
      <c r="AZ1885"/>
      <c r="BA1885"/>
      <c r="BB1885"/>
      <c r="BC1885"/>
      <c r="BD1885"/>
      <c r="BE1885"/>
      <c r="BF1885"/>
      <c r="BG1885"/>
      <c r="BH1885"/>
      <c r="BI1885"/>
      <c r="BJ1885"/>
    </row>
    <row r="1886" spans="1:62" s="15" customFormat="1" ht="15" customHeight="1" x14ac:dyDescent="0.25">
      <c r="A1886" t="s">
        <v>3114</v>
      </c>
      <c r="B1886"/>
      <c r="C1886" s="75"/>
      <c r="D1886" t="s">
        <v>3094</v>
      </c>
      <c r="E1886" s="47" t="s">
        <v>3102</v>
      </c>
      <c r="F1886" s="7"/>
      <c r="G1886" s="45"/>
      <c r="H1886" s="45"/>
      <c r="I1886"/>
      <c r="J1886">
        <v>2019</v>
      </c>
      <c r="K1886" s="2"/>
      <c r="L1886"/>
      <c r="M1886"/>
      <c r="N1886"/>
      <c r="O1886"/>
      <c r="P1886"/>
      <c r="Q1886"/>
      <c r="R1886"/>
      <c r="S1886"/>
      <c r="T1886"/>
      <c r="U1886"/>
      <c r="V1886"/>
      <c r="W1886"/>
      <c r="X1886"/>
      <c r="Y1886"/>
      <c r="Z1886"/>
      <c r="AA1886"/>
      <c r="AB1886"/>
      <c r="AC1886"/>
      <c r="AD1886"/>
      <c r="AE1886"/>
      <c r="AF1886"/>
      <c r="AG1886"/>
      <c r="AH1886"/>
      <c r="AI1886"/>
      <c r="AJ1886"/>
      <c r="AK1886"/>
      <c r="AL1886"/>
      <c r="AM1886"/>
      <c r="AN1886"/>
      <c r="AO1886"/>
      <c r="AP1886"/>
      <c r="AQ1886"/>
      <c r="AR1886"/>
      <c r="AS1886"/>
      <c r="AT1886"/>
      <c r="AU1886"/>
      <c r="AV1886"/>
      <c r="AW1886"/>
      <c r="AX1886"/>
      <c r="AY1886"/>
      <c r="AZ1886"/>
      <c r="BA1886"/>
      <c r="BB1886"/>
      <c r="BC1886"/>
      <c r="BD1886"/>
      <c r="BE1886"/>
      <c r="BF1886"/>
      <c r="BG1886"/>
      <c r="BH1886"/>
      <c r="BI1886"/>
      <c r="BJ1886"/>
    </row>
    <row r="1887" spans="1:62" s="15" customFormat="1" ht="15" customHeight="1" x14ac:dyDescent="0.25">
      <c r="A1887" t="s">
        <v>3114</v>
      </c>
      <c r="B1887"/>
      <c r="C1887" s="75"/>
      <c r="D1887" t="s">
        <v>3095</v>
      </c>
      <c r="E1887" s="47" t="s">
        <v>3103</v>
      </c>
      <c r="F1887" s="7"/>
      <c r="G1887" s="45"/>
      <c r="H1887" s="45"/>
      <c r="I1887"/>
      <c r="J1887">
        <v>2019</v>
      </c>
      <c r="K1887" s="2"/>
      <c r="L1887"/>
      <c r="M1887"/>
      <c r="N1887"/>
      <c r="O1887"/>
      <c r="P1887"/>
      <c r="Q1887"/>
      <c r="R1887"/>
      <c r="S1887"/>
      <c r="T1887"/>
      <c r="U1887"/>
      <c r="V1887"/>
      <c r="W1887"/>
      <c r="X1887"/>
      <c r="Y1887"/>
      <c r="Z1887"/>
      <c r="AA1887"/>
      <c r="AB1887"/>
      <c r="AC1887"/>
      <c r="AD1887"/>
      <c r="AE1887"/>
      <c r="AF1887"/>
      <c r="AG1887"/>
      <c r="AH1887"/>
      <c r="AI1887"/>
      <c r="AJ1887"/>
      <c r="AK1887"/>
      <c r="AL1887"/>
      <c r="AM1887"/>
      <c r="AN1887"/>
      <c r="AO1887"/>
      <c r="AP1887"/>
      <c r="AQ1887"/>
      <c r="AR1887"/>
      <c r="AS1887"/>
      <c r="AT1887"/>
      <c r="AU1887"/>
      <c r="AV1887"/>
      <c r="AW1887"/>
      <c r="AX1887"/>
      <c r="AY1887"/>
      <c r="AZ1887"/>
      <c r="BA1887"/>
      <c r="BB1887"/>
      <c r="BC1887"/>
      <c r="BD1887"/>
      <c r="BE1887"/>
      <c r="BF1887"/>
      <c r="BG1887"/>
      <c r="BH1887"/>
      <c r="BI1887"/>
      <c r="BJ1887"/>
    </row>
    <row r="1888" spans="1:62" s="15" customFormat="1" ht="15" customHeight="1" x14ac:dyDescent="0.25">
      <c r="A1888" t="s">
        <v>3114</v>
      </c>
      <c r="B1888"/>
      <c r="C1888" s="76"/>
      <c r="D1888" t="s">
        <v>876</v>
      </c>
      <c r="E1888" s="47" t="s">
        <v>877</v>
      </c>
      <c r="F1888" s="7"/>
      <c r="G1888" s="45"/>
      <c r="H1888" s="45"/>
      <c r="I1888"/>
      <c r="J1888">
        <v>2019</v>
      </c>
      <c r="K1888" s="2"/>
      <c r="L1888"/>
      <c r="M1888"/>
      <c r="N1888"/>
      <c r="O1888"/>
      <c r="P1888"/>
      <c r="Q1888"/>
      <c r="R1888"/>
      <c r="S1888"/>
      <c r="T1888"/>
      <c r="U1888"/>
      <c r="V1888"/>
      <c r="W1888"/>
      <c r="X1888"/>
      <c r="Y1888"/>
      <c r="Z1888"/>
      <c r="AA1888"/>
      <c r="AB1888"/>
      <c r="AC1888"/>
      <c r="AD1888"/>
      <c r="AE1888"/>
      <c r="AF1888"/>
      <c r="AG1888"/>
      <c r="AH1888"/>
      <c r="AI1888"/>
      <c r="AJ1888"/>
      <c r="AK1888"/>
      <c r="AL1888"/>
      <c r="AM1888"/>
      <c r="AN1888"/>
      <c r="AO1888"/>
      <c r="AP1888"/>
      <c r="AQ1888"/>
      <c r="AR1888"/>
      <c r="AS1888"/>
      <c r="AT1888"/>
      <c r="AU1888"/>
      <c r="AV1888"/>
      <c r="AW1888"/>
      <c r="AX1888"/>
      <c r="AY1888"/>
      <c r="AZ1888"/>
      <c r="BA1888"/>
      <c r="BB1888"/>
      <c r="BC1888"/>
      <c r="BD1888"/>
      <c r="BE1888"/>
      <c r="BF1888"/>
      <c r="BG1888"/>
      <c r="BH1888"/>
      <c r="BI1888"/>
      <c r="BJ1888"/>
    </row>
    <row r="1889" spans="1:65" s="15" customFormat="1" ht="15" customHeight="1" x14ac:dyDescent="0.25">
      <c r="A1889"/>
      <c r="B1889"/>
      <c r="C1889" s="63"/>
      <c r="D1889"/>
      <c r="E1889" s="45"/>
      <c r="F1889" s="7"/>
      <c r="G1889" s="45"/>
      <c r="H1889" s="45"/>
      <c r="I1889"/>
      <c r="J1889"/>
      <c r="K1889" s="2"/>
      <c r="L1889"/>
      <c r="M1889"/>
      <c r="N1889"/>
      <c r="O1889"/>
      <c r="P1889"/>
      <c r="Q1889"/>
      <c r="R1889"/>
      <c r="S1889"/>
      <c r="T1889"/>
      <c r="U1889"/>
      <c r="V1889"/>
      <c r="W1889"/>
      <c r="X1889"/>
      <c r="Y1889"/>
      <c r="Z1889"/>
      <c r="AA1889"/>
      <c r="AB1889"/>
      <c r="AC1889"/>
      <c r="AD1889"/>
      <c r="AE1889"/>
      <c r="AF1889"/>
      <c r="AG1889"/>
      <c r="AH1889"/>
      <c r="AI1889"/>
      <c r="AJ1889"/>
      <c r="AK1889"/>
      <c r="AL1889"/>
      <c r="AM1889"/>
      <c r="AN1889"/>
      <c r="AO1889"/>
      <c r="AP1889"/>
      <c r="AQ1889"/>
      <c r="AR1889"/>
      <c r="AS1889"/>
      <c r="AT1889"/>
      <c r="AU1889"/>
      <c r="AV1889"/>
      <c r="AW1889"/>
      <c r="AX1889"/>
      <c r="AY1889"/>
      <c r="AZ1889"/>
      <c r="BA1889"/>
      <c r="BB1889"/>
      <c r="BC1889"/>
      <c r="BD1889"/>
      <c r="BE1889"/>
      <c r="BF1889"/>
      <c r="BG1889"/>
      <c r="BH1889"/>
      <c r="BI1889"/>
      <c r="BJ1889"/>
    </row>
    <row r="1890" spans="1:65" ht="15" customHeight="1" x14ac:dyDescent="0.25">
      <c r="A1890" s="15" t="s">
        <v>1260</v>
      </c>
      <c r="B1890" s="1" t="str">
        <f>A1890&amp;MIN(I1890:I1950)&amp;"(-"&amp;MAX(J1890:J1950)&amp;")"</f>
        <v>RAS1980(-2023)</v>
      </c>
      <c r="C1890" s="60"/>
      <c r="D1890" s="15" t="s">
        <v>1997</v>
      </c>
      <c r="E1890" s="46" t="s">
        <v>2018</v>
      </c>
      <c r="F1890" s="15"/>
      <c r="G1890" s="48" t="s">
        <v>2018</v>
      </c>
      <c r="H1890" s="48"/>
      <c r="I1890">
        <f t="shared" ref="I1890:I1899" si="166">MIN(L1890:BT1890)</f>
        <v>2008</v>
      </c>
      <c r="J1890">
        <f t="shared" ref="J1890:J1899" si="167">MAX(L1890:BT1890)</f>
        <v>2023</v>
      </c>
      <c r="K1890" s="2" t="str">
        <f>IF(J1890-I1890+1-COUNTA(L1890:BT1890)=0, "-", "Yes")</f>
        <v>-</v>
      </c>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c r="AP1890" s="15"/>
      <c r="AQ1890" s="15"/>
      <c r="AR1890" s="15"/>
      <c r="AS1890" s="15"/>
      <c r="AT1890" s="15"/>
      <c r="AU1890" s="15"/>
      <c r="AV1890" s="15"/>
      <c r="AW1890" s="15"/>
      <c r="AX1890" s="15">
        <v>2008</v>
      </c>
      <c r="AY1890" s="15">
        <v>2009</v>
      </c>
      <c r="AZ1890" s="15">
        <v>2010</v>
      </c>
      <c r="BA1890" s="15">
        <v>2011</v>
      </c>
      <c r="BB1890" s="15">
        <v>2012</v>
      </c>
      <c r="BC1890" s="15">
        <v>2013</v>
      </c>
      <c r="BD1890" s="15">
        <v>2014</v>
      </c>
      <c r="BE1890">
        <v>2015</v>
      </c>
      <c r="BF1890">
        <v>2016</v>
      </c>
      <c r="BG1890" s="15">
        <v>2017</v>
      </c>
      <c r="BH1890">
        <v>2018</v>
      </c>
      <c r="BI1890" s="15">
        <v>2019</v>
      </c>
      <c r="BJ1890" s="15">
        <v>2020</v>
      </c>
      <c r="BK1890" s="15">
        <v>2021</v>
      </c>
      <c r="BL1890" s="15">
        <v>2022</v>
      </c>
      <c r="BM1890" s="15">
        <v>2023</v>
      </c>
    </row>
    <row r="1891" spans="1:65" ht="15" customHeight="1" x14ac:dyDescent="0.25">
      <c r="A1891" s="15" t="s">
        <v>1260</v>
      </c>
      <c r="B1891" s="1"/>
      <c r="C1891" s="60"/>
      <c r="D1891" t="s">
        <v>642</v>
      </c>
      <c r="E1891" s="45" t="s">
        <v>643</v>
      </c>
      <c r="F1891" s="50"/>
      <c r="G1891" s="48"/>
      <c r="H1891" s="48"/>
      <c r="I1891">
        <f t="shared" si="166"/>
        <v>1985</v>
      </c>
      <c r="J1891">
        <f t="shared" si="167"/>
        <v>2007</v>
      </c>
      <c r="K1891" s="2" t="str">
        <f>IF(J1891-I1891+1-COUNTA(L1891:BT1891)=0, "-", "Yes")</f>
        <v>-</v>
      </c>
      <c r="L1891" s="15"/>
      <c r="M1891" s="15"/>
      <c r="N1891" s="15"/>
      <c r="O1891" s="15"/>
      <c r="P1891" s="15"/>
      <c r="Q1891" s="15"/>
      <c r="R1891" s="15"/>
      <c r="S1891" s="15"/>
      <c r="T1891" s="15"/>
      <c r="U1891" s="15"/>
      <c r="V1891" s="15"/>
      <c r="W1891" s="15"/>
      <c r="X1891" s="15"/>
      <c r="Y1891" s="15"/>
      <c r="Z1891" s="15"/>
      <c r="AA1891">
        <v>1985</v>
      </c>
      <c r="AB1891">
        <v>1986</v>
      </c>
      <c r="AC1891">
        <v>1987</v>
      </c>
      <c r="AD1891">
        <v>1988</v>
      </c>
      <c r="AE1891">
        <v>1989</v>
      </c>
      <c r="AF1891">
        <v>1990</v>
      </c>
      <c r="AG1891">
        <v>1991</v>
      </c>
      <c r="AH1891">
        <v>1992</v>
      </c>
      <c r="AI1891">
        <v>1993</v>
      </c>
      <c r="AJ1891">
        <v>1994</v>
      </c>
      <c r="AK1891">
        <v>1995</v>
      </c>
      <c r="AL1891">
        <v>1996</v>
      </c>
      <c r="AM1891">
        <v>1997</v>
      </c>
      <c r="AN1891">
        <v>1998</v>
      </c>
      <c r="AO1891">
        <v>1999</v>
      </c>
      <c r="AP1891">
        <v>2000</v>
      </c>
      <c r="AQ1891">
        <v>2001</v>
      </c>
      <c r="AR1891">
        <v>2002</v>
      </c>
      <c r="AS1891">
        <v>2003</v>
      </c>
      <c r="AT1891">
        <v>2004</v>
      </c>
      <c r="AU1891">
        <v>2005</v>
      </c>
      <c r="AV1891">
        <v>2006</v>
      </c>
      <c r="AW1891">
        <v>2007</v>
      </c>
      <c r="BB1891" s="15"/>
      <c r="BC1891" s="15"/>
      <c r="BD1891" s="15"/>
      <c r="BE1891" s="15"/>
      <c r="BF1891" s="15"/>
      <c r="BG1891" s="15"/>
      <c r="BH1891" s="15"/>
      <c r="BI1891" s="15"/>
      <c r="BJ1891" s="15"/>
    </row>
    <row r="1892" spans="1:65" ht="15" customHeight="1" x14ac:dyDescent="0.25">
      <c r="A1892" s="15" t="s">
        <v>1260</v>
      </c>
      <c r="B1892" s="1"/>
      <c r="C1892" s="60"/>
      <c r="D1892" s="15" t="s">
        <v>1998</v>
      </c>
      <c r="E1892" s="46" t="s">
        <v>2542</v>
      </c>
      <c r="F1892" s="15"/>
      <c r="G1892" s="48"/>
      <c r="H1892" s="48"/>
      <c r="I1892">
        <f t="shared" si="166"/>
        <v>2008</v>
      </c>
      <c r="J1892">
        <f t="shared" si="167"/>
        <v>2023</v>
      </c>
      <c r="K1892" s="2" t="str">
        <f>IF(J1892-I1892+1-COUNTA(L1892:BT1892)=0, "-", "Yes")</f>
        <v>-</v>
      </c>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c r="AP1892" s="15"/>
      <c r="AQ1892" s="15"/>
      <c r="AR1892" s="15"/>
      <c r="AS1892" s="15"/>
      <c r="AT1892" s="15"/>
      <c r="AU1892" s="15"/>
      <c r="AV1892" s="15"/>
      <c r="AW1892" s="15"/>
      <c r="AX1892" s="15">
        <v>2008</v>
      </c>
      <c r="AY1892" s="15">
        <v>2009</v>
      </c>
      <c r="AZ1892" s="15">
        <v>2010</v>
      </c>
      <c r="BA1892" s="15">
        <v>2011</v>
      </c>
      <c r="BB1892" s="15">
        <v>2012</v>
      </c>
      <c r="BC1892" s="15">
        <v>2013</v>
      </c>
      <c r="BD1892" s="15">
        <v>2014</v>
      </c>
      <c r="BE1892" s="15">
        <v>2015</v>
      </c>
      <c r="BF1892" s="15">
        <v>2016</v>
      </c>
      <c r="BG1892" s="15">
        <v>2017</v>
      </c>
      <c r="BH1892" s="15">
        <v>2018</v>
      </c>
      <c r="BI1892" s="15">
        <v>2019</v>
      </c>
      <c r="BJ1892" s="15">
        <v>2020</v>
      </c>
      <c r="BK1892" s="15">
        <v>2021</v>
      </c>
      <c r="BL1892" s="15">
        <v>2022</v>
      </c>
      <c r="BM1892" s="15">
        <v>2023</v>
      </c>
    </row>
    <row r="1893" spans="1:65" ht="15" customHeight="1" x14ac:dyDescent="0.25">
      <c r="A1893" s="15" t="s">
        <v>1260</v>
      </c>
      <c r="B1893" s="1"/>
      <c r="C1893" s="60"/>
      <c r="D1893" s="15" t="s">
        <v>2540</v>
      </c>
      <c r="E1893" s="46" t="s">
        <v>2541</v>
      </c>
      <c r="F1893" s="50"/>
      <c r="G1893" s="48"/>
      <c r="H1893" s="48"/>
      <c r="I1893">
        <f t="shared" si="166"/>
        <v>1980</v>
      </c>
      <c r="J1893">
        <f t="shared" si="167"/>
        <v>2007</v>
      </c>
      <c r="K1893" s="2" t="str">
        <f>IF(J1893-I1893+1-COUNTA(L1893:BT1893)=0, "-", "Yes")</f>
        <v>-</v>
      </c>
      <c r="L1893" s="15"/>
      <c r="M1893" s="15"/>
      <c r="N1893" s="15"/>
      <c r="O1893" s="15"/>
      <c r="P1893" s="15"/>
      <c r="Q1893" s="15"/>
      <c r="R1893" s="15"/>
      <c r="S1893" s="15"/>
      <c r="T1893" s="15"/>
      <c r="U1893" s="15"/>
      <c r="V1893" s="15">
        <v>1980</v>
      </c>
      <c r="W1893" s="15">
        <v>1981</v>
      </c>
      <c r="X1893" s="15">
        <v>1982</v>
      </c>
      <c r="Y1893" s="15">
        <v>1983</v>
      </c>
      <c r="Z1893" s="15">
        <v>1984</v>
      </c>
      <c r="AA1893" s="15">
        <v>1985</v>
      </c>
      <c r="AB1893" s="15">
        <v>1986</v>
      </c>
      <c r="AC1893" s="15">
        <v>1987</v>
      </c>
      <c r="AD1893" s="15">
        <v>1988</v>
      </c>
      <c r="AE1893" s="15">
        <v>1989</v>
      </c>
      <c r="AF1893" s="15">
        <v>1990</v>
      </c>
      <c r="AG1893" s="15">
        <v>1991</v>
      </c>
      <c r="AH1893" s="15">
        <v>1992</v>
      </c>
      <c r="AI1893" s="15">
        <v>1993</v>
      </c>
      <c r="AJ1893" s="15">
        <v>1994</v>
      </c>
      <c r="AK1893" s="15">
        <v>1995</v>
      </c>
      <c r="AL1893" s="15">
        <v>1996</v>
      </c>
      <c r="AM1893" s="15">
        <v>1997</v>
      </c>
      <c r="AN1893" s="15">
        <v>1998</v>
      </c>
      <c r="AO1893" s="15">
        <v>1999</v>
      </c>
      <c r="AP1893" s="15">
        <v>2000</v>
      </c>
      <c r="AQ1893" s="15">
        <v>2001</v>
      </c>
      <c r="AR1893" s="15">
        <v>2002</v>
      </c>
      <c r="AS1893" s="15">
        <v>2003</v>
      </c>
      <c r="AT1893" s="15">
        <v>2004</v>
      </c>
      <c r="AU1893" s="15">
        <v>2005</v>
      </c>
      <c r="AV1893" s="15">
        <v>2006</v>
      </c>
      <c r="AW1893" s="15">
        <v>2007</v>
      </c>
      <c r="AX1893" s="15"/>
      <c r="AY1893" s="15"/>
      <c r="AZ1893" s="15"/>
      <c r="BA1893" s="15"/>
      <c r="BB1893" s="15"/>
      <c r="BC1893" s="15"/>
      <c r="BD1893" s="15"/>
      <c r="BE1893" s="15"/>
      <c r="BF1893" s="15"/>
      <c r="BG1893" s="15"/>
      <c r="BH1893" s="15"/>
      <c r="BI1893" s="15"/>
      <c r="BJ1893" s="15"/>
    </row>
    <row r="1894" spans="1:65" ht="15" customHeight="1" x14ac:dyDescent="0.25">
      <c r="A1894" s="15" t="s">
        <v>1260</v>
      </c>
      <c r="B1894" s="15"/>
      <c r="C1894" s="60"/>
      <c r="D1894" t="s">
        <v>2063</v>
      </c>
      <c r="E1894" s="47" t="s">
        <v>1059</v>
      </c>
      <c r="F1894" s="15"/>
      <c r="G1894" s="48"/>
      <c r="H1894" s="48"/>
      <c r="I1894">
        <f t="shared" si="166"/>
        <v>1980</v>
      </c>
      <c r="J1894">
        <f t="shared" si="167"/>
        <v>2023</v>
      </c>
      <c r="K1894" s="2" t="str">
        <f>IF(J1894-I1894+1-COUNTA(L1894:BT1894)=0, "-", "Yes")</f>
        <v>-</v>
      </c>
      <c r="L1894" s="15"/>
      <c r="M1894" s="15"/>
      <c r="N1894" s="15"/>
      <c r="O1894" s="15"/>
      <c r="P1894" s="15"/>
      <c r="Q1894" s="15"/>
      <c r="R1894" s="15"/>
      <c r="S1894" s="15"/>
      <c r="T1894" s="15"/>
      <c r="U1894" s="15"/>
      <c r="V1894" s="15">
        <v>1980</v>
      </c>
      <c r="W1894" s="15">
        <v>1981</v>
      </c>
      <c r="X1894" s="15">
        <v>1982</v>
      </c>
      <c r="Y1894" s="15">
        <v>1983</v>
      </c>
      <c r="Z1894" s="15">
        <v>1984</v>
      </c>
      <c r="AA1894" s="15">
        <v>1985</v>
      </c>
      <c r="AB1894" s="15">
        <v>1986</v>
      </c>
      <c r="AC1894" s="15">
        <v>1987</v>
      </c>
      <c r="AD1894" s="15">
        <v>1988</v>
      </c>
      <c r="AE1894" s="15">
        <v>1989</v>
      </c>
      <c r="AF1894" s="15">
        <v>1990</v>
      </c>
      <c r="AG1894" s="15">
        <v>1991</v>
      </c>
      <c r="AH1894" s="15">
        <v>1992</v>
      </c>
      <c r="AI1894" s="15">
        <v>1993</v>
      </c>
      <c r="AJ1894" s="15">
        <v>1994</v>
      </c>
      <c r="AK1894" s="15">
        <v>1995</v>
      </c>
      <c r="AL1894" s="15">
        <v>1996</v>
      </c>
      <c r="AM1894" s="15">
        <v>1997</v>
      </c>
      <c r="AN1894" s="15">
        <v>1998</v>
      </c>
      <c r="AO1894" s="15">
        <v>1999</v>
      </c>
      <c r="AP1894" s="15">
        <v>2000</v>
      </c>
      <c r="AQ1894" s="15">
        <v>2001</v>
      </c>
      <c r="AR1894" s="15">
        <v>2002</v>
      </c>
      <c r="AS1894" s="15">
        <v>2003</v>
      </c>
      <c r="AT1894" s="15">
        <v>2004</v>
      </c>
      <c r="AU1894" s="15">
        <v>2005</v>
      </c>
      <c r="AV1894" s="15">
        <v>2006</v>
      </c>
      <c r="AW1894" s="15">
        <v>2007</v>
      </c>
      <c r="AX1894" s="15">
        <v>2008</v>
      </c>
      <c r="AY1894" s="15">
        <v>2009</v>
      </c>
      <c r="AZ1894" s="15">
        <v>2010</v>
      </c>
      <c r="BA1894" s="15">
        <v>2011</v>
      </c>
      <c r="BB1894" s="15">
        <v>2012</v>
      </c>
      <c r="BC1894" s="15">
        <v>2013</v>
      </c>
      <c r="BD1894" s="15">
        <v>2014</v>
      </c>
      <c r="BE1894" s="15">
        <v>2015</v>
      </c>
      <c r="BF1894" s="15">
        <v>2016</v>
      </c>
      <c r="BG1894" s="15">
        <v>2017</v>
      </c>
      <c r="BH1894" s="15">
        <v>2018</v>
      </c>
      <c r="BI1894" s="15">
        <v>2019</v>
      </c>
      <c r="BJ1894" s="15">
        <v>2020</v>
      </c>
      <c r="BK1894" s="15">
        <v>2021</v>
      </c>
      <c r="BL1894" s="15">
        <v>2022</v>
      </c>
      <c r="BM1894" s="15">
        <v>2023</v>
      </c>
    </row>
    <row r="1895" spans="1:65" ht="15" customHeight="1" x14ac:dyDescent="0.25">
      <c r="A1895" s="15" t="s">
        <v>1260</v>
      </c>
      <c r="B1895" s="15"/>
      <c r="C1895" s="60"/>
      <c r="D1895" s="15" t="s">
        <v>2064</v>
      </c>
      <c r="E1895" s="47" t="s">
        <v>2543</v>
      </c>
      <c r="F1895" s="15"/>
      <c r="G1895" s="48"/>
      <c r="H1895" s="48"/>
      <c r="I1895">
        <f t="shared" si="166"/>
        <v>1980</v>
      </c>
      <c r="J1895">
        <f t="shared" si="167"/>
        <v>2023</v>
      </c>
      <c r="K1895" s="2" t="str">
        <f t="shared" ref="K1895:K1966" si="168">IF(J1895-I1895+1-COUNTA(L1895:BT1895)=0, "-", "Yes")</f>
        <v>-</v>
      </c>
      <c r="L1895" s="15"/>
      <c r="M1895" s="15"/>
      <c r="N1895" s="15"/>
      <c r="O1895" s="15"/>
      <c r="P1895" s="15"/>
      <c r="Q1895" s="15"/>
      <c r="R1895" s="15"/>
      <c r="S1895" s="15"/>
      <c r="T1895" s="15"/>
      <c r="U1895" s="15"/>
      <c r="V1895" s="15">
        <v>1980</v>
      </c>
      <c r="W1895" s="15">
        <v>1981</v>
      </c>
      <c r="X1895" s="15">
        <v>1982</v>
      </c>
      <c r="Y1895" s="15">
        <v>1983</v>
      </c>
      <c r="Z1895" s="15">
        <v>1984</v>
      </c>
      <c r="AA1895" s="15">
        <v>1985</v>
      </c>
      <c r="AB1895" s="15">
        <v>1986</v>
      </c>
      <c r="AC1895" s="15">
        <v>1987</v>
      </c>
      <c r="AD1895" s="15">
        <v>1988</v>
      </c>
      <c r="AE1895" s="15">
        <v>1989</v>
      </c>
      <c r="AF1895" s="15">
        <v>1990</v>
      </c>
      <c r="AG1895" s="15">
        <v>1991</v>
      </c>
      <c r="AH1895" s="15">
        <v>1992</v>
      </c>
      <c r="AI1895" s="15">
        <v>1993</v>
      </c>
      <c r="AJ1895" s="15">
        <v>1994</v>
      </c>
      <c r="AK1895" s="15">
        <v>1995</v>
      </c>
      <c r="AL1895" s="15">
        <v>1996</v>
      </c>
      <c r="AM1895" s="15">
        <v>1997</v>
      </c>
      <c r="AN1895" s="15">
        <v>1998</v>
      </c>
      <c r="AO1895" s="15">
        <v>1999</v>
      </c>
      <c r="AP1895" s="15">
        <v>2000</v>
      </c>
      <c r="AQ1895" s="15">
        <v>2001</v>
      </c>
      <c r="AR1895" s="15">
        <v>2002</v>
      </c>
      <c r="AS1895" s="15">
        <v>2003</v>
      </c>
      <c r="AT1895" s="15">
        <v>2004</v>
      </c>
      <c r="AU1895" s="15">
        <v>2005</v>
      </c>
      <c r="AV1895" s="15">
        <v>2006</v>
      </c>
      <c r="AW1895" s="15">
        <v>2007</v>
      </c>
      <c r="AX1895" s="15">
        <v>2008</v>
      </c>
      <c r="AY1895" s="15">
        <v>2009</v>
      </c>
      <c r="AZ1895" s="15">
        <v>2010</v>
      </c>
      <c r="BA1895" s="15">
        <v>2011</v>
      </c>
      <c r="BB1895" s="15">
        <v>2012</v>
      </c>
      <c r="BC1895" s="15">
        <v>2013</v>
      </c>
      <c r="BD1895" s="15">
        <v>2014</v>
      </c>
      <c r="BE1895" s="15">
        <v>2015</v>
      </c>
      <c r="BF1895" s="15">
        <v>2016</v>
      </c>
      <c r="BG1895" s="15">
        <v>2017</v>
      </c>
      <c r="BH1895" s="15">
        <v>2018</v>
      </c>
      <c r="BI1895" s="15">
        <v>2019</v>
      </c>
      <c r="BJ1895" s="15">
        <v>2020</v>
      </c>
      <c r="BK1895" s="15">
        <v>2021</v>
      </c>
      <c r="BL1895" s="15">
        <v>2022</v>
      </c>
      <c r="BM1895" s="15">
        <v>2023</v>
      </c>
    </row>
    <row r="1896" spans="1:65" ht="15" customHeight="1" x14ac:dyDescent="0.25">
      <c r="A1896" s="15" t="s">
        <v>1260</v>
      </c>
      <c r="B1896" s="15"/>
      <c r="C1896" s="60"/>
      <c r="D1896" s="15" t="s">
        <v>2065</v>
      </c>
      <c r="E1896" s="47" t="s">
        <v>2543</v>
      </c>
      <c r="F1896" s="15"/>
      <c r="G1896" s="48"/>
      <c r="H1896" s="48"/>
      <c r="I1896">
        <f t="shared" si="166"/>
        <v>2008</v>
      </c>
      <c r="J1896">
        <f t="shared" si="167"/>
        <v>2023</v>
      </c>
      <c r="K1896" s="2" t="str">
        <f t="shared" si="168"/>
        <v>-</v>
      </c>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c r="AP1896" s="15"/>
      <c r="AQ1896" s="15"/>
      <c r="AR1896" s="15"/>
      <c r="AS1896" s="15"/>
      <c r="AT1896" s="15"/>
      <c r="AU1896" s="15"/>
      <c r="AV1896" s="15"/>
      <c r="AW1896" s="15"/>
      <c r="AX1896" s="15">
        <v>2008</v>
      </c>
      <c r="AY1896" s="15">
        <v>2009</v>
      </c>
      <c r="AZ1896" s="15">
        <v>2010</v>
      </c>
      <c r="BA1896" s="15">
        <v>2011</v>
      </c>
      <c r="BB1896" s="15">
        <v>2012</v>
      </c>
      <c r="BC1896" s="15">
        <v>2013</v>
      </c>
      <c r="BD1896" s="15">
        <v>2014</v>
      </c>
      <c r="BE1896" s="15">
        <v>2015</v>
      </c>
      <c r="BF1896" s="15">
        <v>2016</v>
      </c>
      <c r="BG1896" s="15">
        <v>2017</v>
      </c>
      <c r="BH1896" s="15">
        <v>2018</v>
      </c>
      <c r="BI1896" s="15">
        <v>2019</v>
      </c>
      <c r="BJ1896" s="15">
        <v>2020</v>
      </c>
      <c r="BK1896" s="15">
        <v>2021</v>
      </c>
      <c r="BL1896" s="15">
        <v>2022</v>
      </c>
      <c r="BM1896" s="15">
        <v>2023</v>
      </c>
    </row>
    <row r="1897" spans="1:65" ht="15" customHeight="1" x14ac:dyDescent="0.25">
      <c r="A1897" s="15" t="s">
        <v>1260</v>
      </c>
      <c r="B1897" s="15"/>
      <c r="C1897" s="60"/>
      <c r="D1897" s="15" t="s">
        <v>1999</v>
      </c>
      <c r="E1897" s="46" t="s">
        <v>2019</v>
      </c>
      <c r="F1897" s="15"/>
      <c r="G1897" s="48" t="s">
        <v>2019</v>
      </c>
      <c r="H1897" s="48"/>
      <c r="I1897">
        <f t="shared" si="166"/>
        <v>2000</v>
      </c>
      <c r="J1897">
        <f t="shared" si="167"/>
        <v>2023</v>
      </c>
      <c r="K1897" s="2" t="str">
        <f t="shared" si="168"/>
        <v>-</v>
      </c>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c r="AP1897" s="15">
        <v>2000</v>
      </c>
      <c r="AQ1897" s="15">
        <v>2001</v>
      </c>
      <c r="AR1897" s="15">
        <v>2002</v>
      </c>
      <c r="AS1897" s="15">
        <v>2003</v>
      </c>
      <c r="AT1897" s="15">
        <v>2004</v>
      </c>
      <c r="AU1897" s="15">
        <v>2005</v>
      </c>
      <c r="AV1897" s="15">
        <v>2006</v>
      </c>
      <c r="AW1897" s="15">
        <v>2007</v>
      </c>
      <c r="AX1897" s="15">
        <v>2008</v>
      </c>
      <c r="AY1897" s="15">
        <v>2009</v>
      </c>
      <c r="AZ1897" s="15">
        <v>2010</v>
      </c>
      <c r="BA1897" s="15">
        <v>2011</v>
      </c>
      <c r="BB1897" s="15">
        <v>2012</v>
      </c>
      <c r="BC1897" s="15">
        <v>2013</v>
      </c>
      <c r="BD1897" s="15">
        <v>2014</v>
      </c>
      <c r="BE1897" s="15">
        <v>2015</v>
      </c>
      <c r="BF1897" s="15">
        <v>2016</v>
      </c>
      <c r="BG1897" s="15">
        <v>2017</v>
      </c>
      <c r="BH1897" s="15">
        <v>2018</v>
      </c>
      <c r="BI1897" s="15">
        <v>2019</v>
      </c>
      <c r="BJ1897" s="15">
        <v>2020</v>
      </c>
      <c r="BK1897" s="15">
        <v>2021</v>
      </c>
      <c r="BL1897" s="15">
        <v>2022</v>
      </c>
      <c r="BM1897" s="15">
        <v>2023</v>
      </c>
    </row>
    <row r="1898" spans="1:65" ht="15" customHeight="1" x14ac:dyDescent="0.25">
      <c r="A1898" s="15" t="s">
        <v>1260</v>
      </c>
      <c r="B1898" s="15"/>
      <c r="C1898" s="60"/>
      <c r="D1898" s="15" t="s">
        <v>2000</v>
      </c>
      <c r="E1898" s="46" t="s">
        <v>2000</v>
      </c>
      <c r="F1898" s="15"/>
      <c r="G1898" s="48"/>
      <c r="H1898" s="48"/>
      <c r="I1898">
        <f t="shared" si="166"/>
        <v>2008</v>
      </c>
      <c r="J1898">
        <f t="shared" si="167"/>
        <v>2023</v>
      </c>
      <c r="K1898" s="2" t="str">
        <f t="shared" si="168"/>
        <v>-</v>
      </c>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c r="AP1898" s="15"/>
      <c r="AQ1898" s="15"/>
      <c r="AR1898" s="15"/>
      <c r="AS1898" s="15"/>
      <c r="AT1898" s="15"/>
      <c r="AU1898" s="15"/>
      <c r="AV1898" s="15"/>
      <c r="AW1898" s="15"/>
      <c r="AX1898" s="15">
        <v>2008</v>
      </c>
      <c r="AY1898" s="15">
        <v>2009</v>
      </c>
      <c r="AZ1898" s="15">
        <v>2010</v>
      </c>
      <c r="BA1898" s="15">
        <v>2011</v>
      </c>
      <c r="BB1898" s="15">
        <v>2012</v>
      </c>
      <c r="BC1898" s="15">
        <v>2013</v>
      </c>
      <c r="BD1898" s="15">
        <v>2014</v>
      </c>
      <c r="BE1898" s="15">
        <v>2015</v>
      </c>
      <c r="BF1898" s="15">
        <v>2016</v>
      </c>
      <c r="BG1898" s="15">
        <v>2017</v>
      </c>
      <c r="BH1898" s="15">
        <v>2018</v>
      </c>
      <c r="BI1898" s="15">
        <v>2019</v>
      </c>
      <c r="BJ1898" s="15">
        <v>2020</v>
      </c>
      <c r="BK1898" s="15">
        <v>2021</v>
      </c>
      <c r="BL1898" s="15">
        <v>2022</v>
      </c>
      <c r="BM1898" s="15">
        <v>2023</v>
      </c>
    </row>
    <row r="1899" spans="1:65" ht="15" customHeight="1" x14ac:dyDescent="0.25">
      <c r="A1899" s="15" t="s">
        <v>1260</v>
      </c>
      <c r="B1899" s="15"/>
      <c r="C1899" s="60"/>
      <c r="D1899" s="15" t="s">
        <v>201</v>
      </c>
      <c r="E1899" s="47" t="s">
        <v>202</v>
      </c>
      <c r="F1899" s="50"/>
      <c r="G1899" s="48"/>
      <c r="H1899" s="48"/>
      <c r="I1899">
        <f t="shared" si="166"/>
        <v>1980</v>
      </c>
      <c r="J1899">
        <f t="shared" si="167"/>
        <v>2007</v>
      </c>
      <c r="K1899" s="2" t="str">
        <f t="shared" si="168"/>
        <v>-</v>
      </c>
      <c r="L1899" s="15"/>
      <c r="M1899" s="15"/>
      <c r="N1899" s="15"/>
      <c r="O1899" s="15"/>
      <c r="P1899" s="15"/>
      <c r="Q1899" s="15"/>
      <c r="R1899" s="15"/>
      <c r="S1899" s="15"/>
      <c r="T1899" s="15"/>
      <c r="U1899" s="15"/>
      <c r="V1899" s="15">
        <v>1980</v>
      </c>
      <c r="W1899" s="15">
        <v>1981</v>
      </c>
      <c r="X1899" s="15">
        <v>1982</v>
      </c>
      <c r="Y1899" s="15">
        <v>1983</v>
      </c>
      <c r="Z1899" s="15">
        <v>1984</v>
      </c>
      <c r="AA1899" s="15">
        <v>1985</v>
      </c>
      <c r="AB1899" s="15">
        <v>1986</v>
      </c>
      <c r="AC1899" s="15">
        <v>1987</v>
      </c>
      <c r="AD1899" s="15">
        <v>1988</v>
      </c>
      <c r="AE1899" s="15">
        <v>1989</v>
      </c>
      <c r="AF1899" s="15">
        <v>1990</v>
      </c>
      <c r="AG1899" s="15">
        <v>1991</v>
      </c>
      <c r="AH1899" s="15">
        <v>1992</v>
      </c>
      <c r="AI1899" s="15">
        <v>1993</v>
      </c>
      <c r="AJ1899" s="15">
        <v>1994</v>
      </c>
      <c r="AK1899" s="15">
        <v>1995</v>
      </c>
      <c r="AL1899" s="15">
        <v>1996</v>
      </c>
      <c r="AM1899" s="15">
        <v>1997</v>
      </c>
      <c r="AN1899" s="15">
        <v>1998</v>
      </c>
      <c r="AO1899" s="15">
        <v>1999</v>
      </c>
      <c r="AP1899" s="15">
        <v>2000</v>
      </c>
      <c r="AQ1899" s="15">
        <v>2001</v>
      </c>
      <c r="AR1899" s="15">
        <v>2002</v>
      </c>
      <c r="AS1899" s="15">
        <v>2003</v>
      </c>
      <c r="AT1899" s="15">
        <v>2004</v>
      </c>
      <c r="AU1899" s="15">
        <v>2005</v>
      </c>
      <c r="AV1899" s="15">
        <v>2006</v>
      </c>
      <c r="AW1899" s="15">
        <v>2007</v>
      </c>
      <c r="AX1899" s="15"/>
      <c r="AY1899" s="15"/>
      <c r="AZ1899" s="15"/>
      <c r="BA1899" s="15"/>
      <c r="BB1899" s="15"/>
      <c r="BC1899" s="15"/>
      <c r="BD1899" s="15"/>
      <c r="BE1899" s="15"/>
      <c r="BF1899" s="15"/>
      <c r="BG1899" s="15"/>
      <c r="BH1899" s="15"/>
      <c r="BI1899" s="15"/>
      <c r="BJ1899" s="15"/>
    </row>
    <row r="1900" spans="1:65" ht="15" customHeight="1" x14ac:dyDescent="0.25">
      <c r="A1900" s="15" t="s">
        <v>1260</v>
      </c>
      <c r="B1900" s="15"/>
      <c r="C1900" s="60"/>
      <c r="D1900" s="15" t="s">
        <v>291</v>
      </c>
      <c r="E1900" s="46" t="s">
        <v>576</v>
      </c>
      <c r="F1900" s="15"/>
      <c r="G1900" s="48" t="s">
        <v>576</v>
      </c>
      <c r="H1900" s="48"/>
      <c r="I1900">
        <f t="shared" ref="I1900:I1923" si="169">MIN(L1900:BT1900)</f>
        <v>1995</v>
      </c>
      <c r="J1900">
        <f t="shared" ref="J1900:J1923" si="170">MAX(L1900:BT1900)</f>
        <v>2023</v>
      </c>
      <c r="K1900" s="2" t="str">
        <f t="shared" si="168"/>
        <v>-</v>
      </c>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v>1995</v>
      </c>
      <c r="AL1900" s="15">
        <v>1996</v>
      </c>
      <c r="AM1900" s="15">
        <v>1997</v>
      </c>
      <c r="AN1900" s="15">
        <v>1998</v>
      </c>
      <c r="AO1900" s="15">
        <v>1999</v>
      </c>
      <c r="AP1900" s="15">
        <v>2000</v>
      </c>
      <c r="AQ1900" s="15">
        <v>2001</v>
      </c>
      <c r="AR1900" s="15">
        <v>2002</v>
      </c>
      <c r="AS1900" s="15">
        <v>2003</v>
      </c>
      <c r="AT1900" s="15">
        <v>2004</v>
      </c>
      <c r="AU1900" s="15">
        <v>2005</v>
      </c>
      <c r="AV1900" s="15">
        <v>2006</v>
      </c>
      <c r="AW1900" s="15">
        <v>2007</v>
      </c>
      <c r="AX1900" s="15">
        <v>2008</v>
      </c>
      <c r="AY1900" s="15">
        <v>2009</v>
      </c>
      <c r="AZ1900" s="15">
        <v>2010</v>
      </c>
      <c r="BA1900" s="15">
        <v>2011</v>
      </c>
      <c r="BB1900" s="15">
        <v>2012</v>
      </c>
      <c r="BC1900" s="15">
        <v>2013</v>
      </c>
      <c r="BD1900" s="15">
        <v>2014</v>
      </c>
      <c r="BE1900" s="15">
        <v>2015</v>
      </c>
      <c r="BF1900" s="15">
        <v>2016</v>
      </c>
      <c r="BG1900" s="15">
        <v>2017</v>
      </c>
      <c r="BH1900" s="15">
        <v>2018</v>
      </c>
      <c r="BI1900" s="15">
        <v>2019</v>
      </c>
      <c r="BJ1900" s="15">
        <v>2020</v>
      </c>
      <c r="BK1900" s="15">
        <v>2021</v>
      </c>
      <c r="BL1900" s="15">
        <v>2022</v>
      </c>
      <c r="BM1900" s="15">
        <v>2023</v>
      </c>
    </row>
    <row r="1901" spans="1:65" ht="15" customHeight="1" x14ac:dyDescent="0.25">
      <c r="A1901" s="15" t="s">
        <v>1260</v>
      </c>
      <c r="B1901" s="15"/>
      <c r="C1901" s="60"/>
      <c r="D1901" t="s">
        <v>644</v>
      </c>
      <c r="E1901" s="45" t="s">
        <v>645</v>
      </c>
      <c r="F1901" s="50"/>
      <c r="G1901" s="45" t="s">
        <v>219</v>
      </c>
      <c r="H1901" s="45" t="s">
        <v>1335</v>
      </c>
      <c r="I1901">
        <f t="shared" si="169"/>
        <v>1980</v>
      </c>
      <c r="J1901">
        <f t="shared" si="170"/>
        <v>1993</v>
      </c>
      <c r="K1901" s="2" t="str">
        <f t="shared" si="168"/>
        <v>-</v>
      </c>
      <c r="L1901" s="15"/>
      <c r="M1901" s="15"/>
      <c r="N1901" s="15"/>
      <c r="O1901" s="15"/>
      <c r="P1901" s="15"/>
      <c r="Q1901" s="15"/>
      <c r="R1901" s="15"/>
      <c r="S1901" s="15"/>
      <c r="T1901" s="15"/>
      <c r="U1901" s="15"/>
      <c r="V1901">
        <v>1980</v>
      </c>
      <c r="W1901">
        <v>1981</v>
      </c>
      <c r="X1901">
        <v>1982</v>
      </c>
      <c r="Y1901">
        <v>1983</v>
      </c>
      <c r="Z1901">
        <v>1984</v>
      </c>
      <c r="AA1901">
        <v>1985</v>
      </c>
      <c r="AB1901">
        <v>1986</v>
      </c>
      <c r="AC1901">
        <v>1987</v>
      </c>
      <c r="AD1901">
        <v>1988</v>
      </c>
      <c r="AE1901">
        <v>1989</v>
      </c>
      <c r="AF1901">
        <v>1990</v>
      </c>
      <c r="AG1901">
        <v>1991</v>
      </c>
      <c r="AH1901">
        <v>1992</v>
      </c>
      <c r="AI1901">
        <v>1993</v>
      </c>
      <c r="BJ1901" s="15"/>
    </row>
    <row r="1902" spans="1:65" ht="15" customHeight="1" x14ac:dyDescent="0.25">
      <c r="A1902" s="15" t="s">
        <v>1260</v>
      </c>
      <c r="B1902" s="15"/>
      <c r="C1902" s="60"/>
      <c r="D1902" s="15" t="s">
        <v>2001</v>
      </c>
      <c r="E1902" s="46" t="s">
        <v>2001</v>
      </c>
      <c r="F1902" s="15"/>
      <c r="G1902" s="48"/>
      <c r="H1902" s="48"/>
      <c r="I1902">
        <f t="shared" si="169"/>
        <v>1990</v>
      </c>
      <c r="J1902">
        <f t="shared" si="170"/>
        <v>2023</v>
      </c>
      <c r="K1902" s="2" t="str">
        <f t="shared" si="168"/>
        <v>-</v>
      </c>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v>1990</v>
      </c>
      <c r="AG1902" s="15">
        <v>1991</v>
      </c>
      <c r="AH1902" s="15">
        <v>1992</v>
      </c>
      <c r="AI1902" s="15">
        <v>1993</v>
      </c>
      <c r="AJ1902" s="15">
        <v>1994</v>
      </c>
      <c r="AK1902" s="15">
        <v>1995</v>
      </c>
      <c r="AL1902" s="15">
        <v>1996</v>
      </c>
      <c r="AM1902" s="15">
        <v>1997</v>
      </c>
      <c r="AN1902" s="15">
        <v>1998</v>
      </c>
      <c r="AO1902" s="15">
        <v>1999</v>
      </c>
      <c r="AP1902" s="15">
        <v>2000</v>
      </c>
      <c r="AQ1902" s="15">
        <v>2001</v>
      </c>
      <c r="AR1902" s="15">
        <v>2002</v>
      </c>
      <c r="AS1902" s="15">
        <v>2003</v>
      </c>
      <c r="AT1902" s="15">
        <v>2004</v>
      </c>
      <c r="AU1902" s="15">
        <v>2005</v>
      </c>
      <c r="AV1902" s="15">
        <v>2006</v>
      </c>
      <c r="AW1902" s="15">
        <v>2007</v>
      </c>
      <c r="AX1902" s="15">
        <v>2008</v>
      </c>
      <c r="AY1902" s="15">
        <v>2009</v>
      </c>
      <c r="AZ1902" s="15">
        <v>2010</v>
      </c>
      <c r="BA1902" s="15">
        <v>2011</v>
      </c>
      <c r="BB1902" s="15">
        <v>2012</v>
      </c>
      <c r="BC1902" s="15">
        <v>2013</v>
      </c>
      <c r="BD1902" s="15">
        <v>2014</v>
      </c>
      <c r="BE1902" s="15">
        <v>2015</v>
      </c>
      <c r="BF1902" s="15">
        <v>2016</v>
      </c>
      <c r="BG1902" s="15">
        <v>2017</v>
      </c>
      <c r="BH1902" s="15">
        <v>2018</v>
      </c>
      <c r="BI1902" s="15">
        <v>2019</v>
      </c>
      <c r="BJ1902" s="15">
        <v>2020</v>
      </c>
      <c r="BK1902" s="15">
        <v>2021</v>
      </c>
      <c r="BL1902" s="15">
        <v>2022</v>
      </c>
      <c r="BM1902" s="15">
        <v>2023</v>
      </c>
    </row>
    <row r="1903" spans="1:65" ht="15" customHeight="1" x14ac:dyDescent="0.25">
      <c r="A1903" s="15" t="s">
        <v>1260</v>
      </c>
      <c r="B1903" s="15"/>
      <c r="C1903" s="60"/>
      <c r="D1903" s="15" t="s">
        <v>2002</v>
      </c>
      <c r="E1903" s="46" t="s">
        <v>2002</v>
      </c>
      <c r="F1903" s="15"/>
      <c r="G1903" s="48"/>
      <c r="H1903" s="48"/>
      <c r="I1903">
        <f t="shared" si="169"/>
        <v>1996</v>
      </c>
      <c r="J1903">
        <f t="shared" si="170"/>
        <v>2023</v>
      </c>
      <c r="K1903" s="2" t="str">
        <f t="shared" si="168"/>
        <v>-</v>
      </c>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v>1996</v>
      </c>
      <c r="AM1903" s="15">
        <v>1997</v>
      </c>
      <c r="AN1903" s="15">
        <v>1998</v>
      </c>
      <c r="AO1903" s="15">
        <v>1999</v>
      </c>
      <c r="AP1903" s="15">
        <v>2000</v>
      </c>
      <c r="AQ1903" s="15">
        <v>2001</v>
      </c>
      <c r="AR1903" s="15">
        <v>2002</v>
      </c>
      <c r="AS1903" s="15">
        <v>2003</v>
      </c>
      <c r="AT1903" s="15">
        <v>2004</v>
      </c>
      <c r="AU1903" s="15">
        <v>2005</v>
      </c>
      <c r="AV1903" s="15">
        <v>2006</v>
      </c>
      <c r="AW1903" s="15">
        <v>2007</v>
      </c>
      <c r="AX1903" s="15">
        <v>2008</v>
      </c>
      <c r="AY1903" s="15">
        <v>2009</v>
      </c>
      <c r="AZ1903" s="15">
        <v>2010</v>
      </c>
      <c r="BA1903" s="15">
        <v>2011</v>
      </c>
      <c r="BB1903" s="15">
        <v>2012</v>
      </c>
      <c r="BC1903" s="15">
        <v>2013</v>
      </c>
      <c r="BD1903" s="15">
        <v>2014</v>
      </c>
      <c r="BE1903" s="15">
        <v>2015</v>
      </c>
      <c r="BF1903" s="15">
        <v>2016</v>
      </c>
      <c r="BG1903" s="15">
        <v>2017</v>
      </c>
      <c r="BH1903" s="15">
        <v>2018</v>
      </c>
      <c r="BI1903" s="15">
        <v>2019</v>
      </c>
      <c r="BJ1903" s="15">
        <v>2020</v>
      </c>
      <c r="BK1903" s="15">
        <v>2021</v>
      </c>
      <c r="BL1903" s="15">
        <v>2022</v>
      </c>
      <c r="BM1903" s="15">
        <v>2023</v>
      </c>
    </row>
    <row r="1904" spans="1:65" ht="15" customHeight="1" x14ac:dyDescent="0.25">
      <c r="A1904" s="15" t="s">
        <v>1260</v>
      </c>
      <c r="B1904" s="15"/>
      <c r="C1904" s="60"/>
      <c r="D1904" t="s">
        <v>2544</v>
      </c>
      <c r="E1904" s="47" t="s">
        <v>2547</v>
      </c>
      <c r="F1904" s="15"/>
      <c r="G1904" s="48"/>
      <c r="H1904" s="48"/>
      <c r="I1904">
        <f t="shared" si="169"/>
        <v>1980</v>
      </c>
      <c r="J1904">
        <f t="shared" si="170"/>
        <v>2023</v>
      </c>
      <c r="K1904" s="2" t="str">
        <f t="shared" si="168"/>
        <v>-</v>
      </c>
      <c r="L1904" s="15"/>
      <c r="M1904" s="15"/>
      <c r="N1904" s="15"/>
      <c r="O1904" s="15"/>
      <c r="P1904" s="15"/>
      <c r="Q1904" s="15"/>
      <c r="R1904" s="15"/>
      <c r="S1904" s="15"/>
      <c r="T1904" s="15"/>
      <c r="U1904" s="15"/>
      <c r="V1904" s="15">
        <v>1980</v>
      </c>
      <c r="W1904" s="15">
        <v>1981</v>
      </c>
      <c r="X1904" s="15">
        <v>1982</v>
      </c>
      <c r="Y1904" s="15">
        <v>1983</v>
      </c>
      <c r="Z1904" s="15">
        <v>1984</v>
      </c>
      <c r="AA1904" s="15">
        <v>1985</v>
      </c>
      <c r="AB1904" s="15">
        <v>1986</v>
      </c>
      <c r="AC1904" s="15">
        <v>1987</v>
      </c>
      <c r="AD1904" s="15">
        <v>1988</v>
      </c>
      <c r="AE1904" s="15">
        <v>1989</v>
      </c>
      <c r="AF1904" s="15">
        <v>1990</v>
      </c>
      <c r="AG1904" s="15">
        <v>1991</v>
      </c>
      <c r="AH1904" s="15">
        <v>1992</v>
      </c>
      <c r="AI1904" s="15">
        <v>1993</v>
      </c>
      <c r="AJ1904" s="15">
        <v>1994</v>
      </c>
      <c r="AK1904" s="15">
        <v>1995</v>
      </c>
      <c r="AL1904" s="15">
        <v>1996</v>
      </c>
      <c r="AM1904" s="15">
        <v>1997</v>
      </c>
      <c r="AN1904" s="15">
        <v>1998</v>
      </c>
      <c r="AO1904" s="15">
        <v>1999</v>
      </c>
      <c r="AP1904" s="15">
        <v>2000</v>
      </c>
      <c r="AQ1904" s="15">
        <v>2001</v>
      </c>
      <c r="AR1904" s="15">
        <v>2002</v>
      </c>
      <c r="AS1904" s="15">
        <v>2003</v>
      </c>
      <c r="AT1904" s="15">
        <v>2004</v>
      </c>
      <c r="AU1904" s="15">
        <v>2005</v>
      </c>
      <c r="AV1904" s="15">
        <v>2006</v>
      </c>
      <c r="AW1904" s="15">
        <v>2007</v>
      </c>
      <c r="AX1904" s="15">
        <v>2008</v>
      </c>
      <c r="AY1904" s="15">
        <v>2009</v>
      </c>
      <c r="AZ1904" s="15">
        <v>2010</v>
      </c>
      <c r="BA1904" s="15">
        <v>2011</v>
      </c>
      <c r="BB1904" s="15">
        <v>2012</v>
      </c>
      <c r="BC1904" s="15">
        <v>2013</v>
      </c>
      <c r="BD1904" s="15">
        <v>2014</v>
      </c>
      <c r="BE1904" s="15">
        <v>2015</v>
      </c>
      <c r="BF1904" s="15">
        <v>2016</v>
      </c>
      <c r="BG1904" s="15">
        <v>2017</v>
      </c>
      <c r="BH1904" s="15">
        <v>2018</v>
      </c>
      <c r="BI1904" s="15">
        <v>2019</v>
      </c>
      <c r="BJ1904" s="15">
        <v>2020</v>
      </c>
      <c r="BK1904" s="15">
        <v>2021</v>
      </c>
      <c r="BL1904" s="15">
        <v>2022</v>
      </c>
      <c r="BM1904" s="15">
        <v>2023</v>
      </c>
    </row>
    <row r="1905" spans="1:65" ht="15" customHeight="1" x14ac:dyDescent="0.25">
      <c r="A1905" s="15" t="s">
        <v>1260</v>
      </c>
      <c r="B1905" s="15"/>
      <c r="C1905" s="60"/>
      <c r="D1905" s="15" t="s">
        <v>3441</v>
      </c>
      <c r="E1905" s="47" t="s">
        <v>3447</v>
      </c>
      <c r="F1905" s="15"/>
      <c r="G1905" s="48"/>
      <c r="H1905" s="48"/>
      <c r="I1905">
        <f t="shared" si="169"/>
        <v>2023</v>
      </c>
      <c r="J1905">
        <f t="shared" si="170"/>
        <v>2023</v>
      </c>
      <c r="K1905" s="2" t="str">
        <f t="shared" ref="K1905:K1923" si="171">IF(J1905-I1905+1-COUNTA(L1905:BT1905)=0, "-", "Yes")</f>
        <v>-</v>
      </c>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c r="AP1905" s="15"/>
      <c r="AQ1905" s="15"/>
      <c r="AR1905" s="15"/>
      <c r="AS1905" s="15"/>
      <c r="AT1905" s="15"/>
      <c r="AU1905" s="15"/>
      <c r="AV1905" s="15"/>
      <c r="AW1905" s="15"/>
      <c r="AX1905" s="15"/>
      <c r="AY1905" s="15"/>
      <c r="AZ1905" s="15"/>
      <c r="BA1905" s="15"/>
      <c r="BB1905" s="15"/>
      <c r="BC1905" s="15"/>
      <c r="BD1905" s="15"/>
      <c r="BE1905" s="15"/>
      <c r="BF1905" s="15"/>
      <c r="BG1905" s="15"/>
      <c r="BH1905" s="15"/>
      <c r="BI1905" s="15"/>
      <c r="BJ1905" s="15"/>
      <c r="BK1905" s="15"/>
      <c r="BL1905" s="15"/>
      <c r="BM1905" s="15">
        <v>2023</v>
      </c>
    </row>
    <row r="1906" spans="1:65" ht="15" customHeight="1" x14ac:dyDescent="0.25">
      <c r="A1906" s="15" t="s">
        <v>1260</v>
      </c>
      <c r="B1906" s="15"/>
      <c r="C1906" s="60"/>
      <c r="D1906" t="s">
        <v>2545</v>
      </c>
      <c r="E1906" s="46" t="s">
        <v>2547</v>
      </c>
      <c r="F1906" s="15"/>
      <c r="G1906" s="48"/>
      <c r="H1906" s="48"/>
      <c r="I1906">
        <f t="shared" si="169"/>
        <v>1980</v>
      </c>
      <c r="J1906">
        <f t="shared" si="170"/>
        <v>2023</v>
      </c>
      <c r="K1906" s="2" t="str">
        <f t="shared" si="171"/>
        <v>-</v>
      </c>
      <c r="L1906" s="15"/>
      <c r="M1906" s="15"/>
      <c r="N1906" s="15"/>
      <c r="O1906" s="15"/>
      <c r="P1906" s="15"/>
      <c r="Q1906" s="15"/>
      <c r="R1906" s="15"/>
      <c r="S1906" s="15"/>
      <c r="T1906" s="15"/>
      <c r="U1906" s="15"/>
      <c r="V1906" s="15">
        <v>1980</v>
      </c>
      <c r="W1906" s="15">
        <v>1981</v>
      </c>
      <c r="X1906" s="15">
        <v>1982</v>
      </c>
      <c r="Y1906" s="15">
        <v>1983</v>
      </c>
      <c r="Z1906" s="15">
        <v>1984</v>
      </c>
      <c r="AA1906" s="15">
        <v>1985</v>
      </c>
      <c r="AB1906" s="15">
        <v>1986</v>
      </c>
      <c r="AC1906" s="15">
        <v>1987</v>
      </c>
      <c r="AD1906" s="15">
        <v>1988</v>
      </c>
      <c r="AE1906" s="15">
        <v>1989</v>
      </c>
      <c r="AF1906" s="15">
        <v>1990</v>
      </c>
      <c r="AG1906" s="15">
        <v>1991</v>
      </c>
      <c r="AH1906" s="15">
        <v>1992</v>
      </c>
      <c r="AI1906" s="15">
        <v>1993</v>
      </c>
      <c r="AJ1906" s="15">
        <v>1994</v>
      </c>
      <c r="AK1906" s="15">
        <v>1995</v>
      </c>
      <c r="AL1906" s="15">
        <v>1996</v>
      </c>
      <c r="AM1906" s="15">
        <v>1997</v>
      </c>
      <c r="AN1906" s="15">
        <v>1998</v>
      </c>
      <c r="AO1906" s="15">
        <v>1999</v>
      </c>
      <c r="AP1906" s="15">
        <v>2000</v>
      </c>
      <c r="AQ1906" s="15">
        <v>2001</v>
      </c>
      <c r="AR1906" s="15">
        <v>2002</v>
      </c>
      <c r="AS1906" s="15">
        <v>2003</v>
      </c>
      <c r="AT1906" s="15">
        <v>2004</v>
      </c>
      <c r="AU1906" s="15">
        <v>2005</v>
      </c>
      <c r="AV1906" s="15">
        <v>2006</v>
      </c>
      <c r="AW1906" s="15">
        <v>2007</v>
      </c>
      <c r="AX1906" s="15">
        <v>2008</v>
      </c>
      <c r="AY1906" s="15">
        <v>2009</v>
      </c>
      <c r="AZ1906" s="15">
        <v>2010</v>
      </c>
      <c r="BA1906" s="15">
        <v>2011</v>
      </c>
      <c r="BB1906" s="15">
        <v>2012</v>
      </c>
      <c r="BC1906" s="15">
        <v>2013</v>
      </c>
      <c r="BD1906" s="15">
        <v>2014</v>
      </c>
      <c r="BE1906" s="15">
        <v>2015</v>
      </c>
      <c r="BF1906" s="15">
        <v>2016</v>
      </c>
      <c r="BG1906" s="15">
        <v>2017</v>
      </c>
      <c r="BH1906" s="15">
        <v>2018</v>
      </c>
      <c r="BI1906" s="15">
        <v>2019</v>
      </c>
      <c r="BJ1906" s="15">
        <v>2020</v>
      </c>
      <c r="BK1906" s="15">
        <v>2021</v>
      </c>
      <c r="BL1906" s="15">
        <v>2022</v>
      </c>
      <c r="BM1906" s="15">
        <v>2023</v>
      </c>
    </row>
    <row r="1907" spans="1:65" ht="15" customHeight="1" x14ac:dyDescent="0.25">
      <c r="A1907" s="15" t="s">
        <v>1260</v>
      </c>
      <c r="B1907" s="15"/>
      <c r="C1907" s="60"/>
      <c r="D1907" s="15" t="s">
        <v>2546</v>
      </c>
      <c r="E1907" s="46" t="s">
        <v>2548</v>
      </c>
      <c r="F1907" s="15"/>
      <c r="G1907" s="48"/>
      <c r="H1907" s="48"/>
      <c r="I1907">
        <f t="shared" si="169"/>
        <v>1980</v>
      </c>
      <c r="J1907">
        <f t="shared" si="170"/>
        <v>2023</v>
      </c>
      <c r="K1907" s="2" t="str">
        <f t="shared" si="171"/>
        <v>-</v>
      </c>
      <c r="L1907" s="15"/>
      <c r="M1907" s="15"/>
      <c r="N1907" s="15"/>
      <c r="O1907" s="15"/>
      <c r="P1907" s="15"/>
      <c r="Q1907" s="15"/>
      <c r="R1907" s="15"/>
      <c r="S1907" s="15"/>
      <c r="T1907" s="15"/>
      <c r="U1907" s="15"/>
      <c r="V1907" s="15">
        <v>1980</v>
      </c>
      <c r="W1907" s="15">
        <v>1981</v>
      </c>
      <c r="X1907" s="15">
        <v>1982</v>
      </c>
      <c r="Y1907" s="15">
        <v>1983</v>
      </c>
      <c r="Z1907" s="15">
        <v>1984</v>
      </c>
      <c r="AA1907" s="15">
        <v>1985</v>
      </c>
      <c r="AB1907" s="15">
        <v>1986</v>
      </c>
      <c r="AC1907" s="15">
        <v>1987</v>
      </c>
      <c r="AD1907" s="15">
        <v>1988</v>
      </c>
      <c r="AE1907" s="15">
        <v>1989</v>
      </c>
      <c r="AF1907" s="15">
        <v>1990</v>
      </c>
      <c r="AG1907" s="15">
        <v>1991</v>
      </c>
      <c r="AH1907" s="15">
        <v>1992</v>
      </c>
      <c r="AI1907" s="15">
        <v>1993</v>
      </c>
      <c r="AJ1907" s="15">
        <v>1994</v>
      </c>
      <c r="AK1907" s="15">
        <v>1995</v>
      </c>
      <c r="AL1907" s="15">
        <v>1996</v>
      </c>
      <c r="AM1907" s="15">
        <v>1997</v>
      </c>
      <c r="AN1907" s="15">
        <v>1998</v>
      </c>
      <c r="AO1907" s="15">
        <v>1999</v>
      </c>
      <c r="AP1907" s="15">
        <v>2000</v>
      </c>
      <c r="AQ1907" s="15">
        <v>2001</v>
      </c>
      <c r="AR1907" s="15">
        <v>2002</v>
      </c>
      <c r="AS1907" s="15">
        <v>2003</v>
      </c>
      <c r="AT1907" s="15">
        <v>2004</v>
      </c>
      <c r="AU1907" s="15">
        <v>2005</v>
      </c>
      <c r="AV1907" s="15">
        <v>2006</v>
      </c>
      <c r="AW1907" s="15">
        <v>2007</v>
      </c>
      <c r="AX1907" s="15">
        <v>2008</v>
      </c>
      <c r="AY1907" s="15">
        <v>2009</v>
      </c>
      <c r="AZ1907" s="15">
        <v>2010</v>
      </c>
      <c r="BA1907" s="15">
        <v>2011</v>
      </c>
      <c r="BB1907" s="15">
        <v>2012</v>
      </c>
      <c r="BC1907" s="15">
        <v>2013</v>
      </c>
      <c r="BD1907" s="15">
        <v>2014</v>
      </c>
      <c r="BE1907" s="15">
        <v>2015</v>
      </c>
      <c r="BF1907" s="15">
        <v>2016</v>
      </c>
      <c r="BG1907" s="15">
        <v>2017</v>
      </c>
      <c r="BH1907" s="15">
        <v>2018</v>
      </c>
      <c r="BI1907" s="15">
        <v>2019</v>
      </c>
      <c r="BJ1907" s="15">
        <v>2020</v>
      </c>
      <c r="BK1907" s="15">
        <v>2021</v>
      </c>
      <c r="BL1907" s="15">
        <v>2022</v>
      </c>
      <c r="BM1907" s="15">
        <v>2023</v>
      </c>
    </row>
    <row r="1908" spans="1:65" ht="15" customHeight="1" x14ac:dyDescent="0.25">
      <c r="A1908" s="15" t="s">
        <v>1260</v>
      </c>
      <c r="B1908" s="15"/>
      <c r="C1908" s="60"/>
      <c r="D1908" s="15" t="s">
        <v>1488</v>
      </c>
      <c r="E1908" s="46" t="s">
        <v>2549</v>
      </c>
      <c r="F1908" s="50"/>
      <c r="G1908" s="48"/>
      <c r="H1908" s="48"/>
      <c r="I1908">
        <f t="shared" si="169"/>
        <v>1980</v>
      </c>
      <c r="J1908">
        <f t="shared" si="170"/>
        <v>1992</v>
      </c>
      <c r="K1908" s="2" t="str">
        <f t="shared" si="171"/>
        <v>-</v>
      </c>
      <c r="L1908" s="15"/>
      <c r="M1908" s="15"/>
      <c r="N1908" s="15"/>
      <c r="O1908" s="15"/>
      <c r="P1908" s="15"/>
      <c r="Q1908" s="15"/>
      <c r="R1908" s="15"/>
      <c r="S1908" s="15"/>
      <c r="T1908" s="15"/>
      <c r="U1908" s="15"/>
      <c r="V1908">
        <v>1980</v>
      </c>
      <c r="W1908">
        <v>1981</v>
      </c>
      <c r="X1908">
        <v>1982</v>
      </c>
      <c r="Y1908">
        <v>1983</v>
      </c>
      <c r="Z1908">
        <v>1984</v>
      </c>
      <c r="AA1908">
        <v>1985</v>
      </c>
      <c r="AB1908">
        <v>1986</v>
      </c>
      <c r="AC1908">
        <v>1987</v>
      </c>
      <c r="AD1908">
        <v>1988</v>
      </c>
      <c r="AE1908">
        <v>1989</v>
      </c>
      <c r="AF1908">
        <v>1990</v>
      </c>
      <c r="AG1908">
        <v>1991</v>
      </c>
      <c r="AH1908">
        <v>1992</v>
      </c>
      <c r="AI1908" s="15"/>
      <c r="AJ1908" s="15"/>
      <c r="AK1908" s="15"/>
      <c r="AL1908" s="15"/>
      <c r="AM1908" s="15"/>
      <c r="AN1908" s="15"/>
      <c r="AO1908" s="15"/>
      <c r="AP1908" s="15"/>
      <c r="AQ1908" s="15"/>
      <c r="AR1908" s="15"/>
      <c r="AS1908" s="15"/>
      <c r="AT1908" s="15"/>
      <c r="AU1908" s="15"/>
      <c r="AV1908" s="15"/>
      <c r="AW1908" s="15"/>
      <c r="AX1908" s="15"/>
      <c r="AY1908" s="15"/>
      <c r="AZ1908" s="15"/>
      <c r="BA1908" s="15"/>
      <c r="BB1908" s="15"/>
      <c r="BC1908" s="15"/>
      <c r="BD1908" s="15"/>
      <c r="BE1908" s="15"/>
      <c r="BF1908" s="15"/>
      <c r="BG1908" s="15"/>
      <c r="BH1908" s="15"/>
      <c r="BI1908" s="15"/>
      <c r="BJ1908" s="15"/>
    </row>
    <row r="1909" spans="1:65" ht="15" customHeight="1" x14ac:dyDescent="0.25">
      <c r="A1909" s="15" t="s">
        <v>1260</v>
      </c>
      <c r="B1909" s="15"/>
      <c r="C1909" s="60"/>
      <c r="D1909" t="s">
        <v>646</v>
      </c>
      <c r="E1909" s="45" t="s">
        <v>152</v>
      </c>
      <c r="F1909" s="50"/>
      <c r="G1909" s="45" t="s">
        <v>1364</v>
      </c>
      <c r="H1909" s="45" t="s">
        <v>1337</v>
      </c>
      <c r="I1909">
        <f t="shared" si="169"/>
        <v>1992</v>
      </c>
      <c r="J1909">
        <f t="shared" si="170"/>
        <v>2007</v>
      </c>
      <c r="K1909" s="2" t="str">
        <f t="shared" si="171"/>
        <v>-</v>
      </c>
      <c r="L1909" s="15"/>
      <c r="M1909" s="15"/>
      <c r="N1909" s="15"/>
      <c r="O1909" s="15"/>
      <c r="P1909" s="15"/>
      <c r="Q1909" s="15"/>
      <c r="R1909" s="15"/>
      <c r="S1909" s="15"/>
      <c r="AH1909">
        <v>1992</v>
      </c>
      <c r="AI1909">
        <v>1993</v>
      </c>
      <c r="AJ1909">
        <v>1994</v>
      </c>
      <c r="AK1909">
        <v>1995</v>
      </c>
      <c r="AL1909">
        <v>1996</v>
      </c>
      <c r="AM1909">
        <v>1997</v>
      </c>
      <c r="AN1909">
        <v>1998</v>
      </c>
      <c r="AO1909">
        <v>1999</v>
      </c>
      <c r="AP1909">
        <v>2000</v>
      </c>
      <c r="AQ1909">
        <v>2001</v>
      </c>
      <c r="AR1909">
        <v>2002</v>
      </c>
      <c r="AS1909">
        <v>2003</v>
      </c>
      <c r="AT1909">
        <v>2004</v>
      </c>
      <c r="AU1909">
        <v>2005</v>
      </c>
      <c r="AV1909">
        <v>2006</v>
      </c>
      <c r="AW1909">
        <v>2007</v>
      </c>
      <c r="BJ1909" s="15"/>
    </row>
    <row r="1910" spans="1:65" ht="15" customHeight="1" x14ac:dyDescent="0.25">
      <c r="A1910" s="15" t="s">
        <v>1260</v>
      </c>
      <c r="B1910" s="15"/>
      <c r="C1910" s="60"/>
      <c r="D1910" s="15" t="s">
        <v>2003</v>
      </c>
      <c r="E1910" s="46" t="s">
        <v>2552</v>
      </c>
      <c r="F1910" s="15"/>
      <c r="G1910" s="48"/>
      <c r="H1910" s="48"/>
      <c r="I1910">
        <f t="shared" si="169"/>
        <v>2008</v>
      </c>
      <c r="J1910">
        <f t="shared" si="170"/>
        <v>2023</v>
      </c>
      <c r="K1910" s="2" t="str">
        <f t="shared" si="171"/>
        <v>-</v>
      </c>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c r="AP1910" s="15"/>
      <c r="AQ1910" s="15"/>
      <c r="AR1910" s="15"/>
      <c r="AS1910" s="15"/>
      <c r="AT1910" s="15"/>
      <c r="AU1910" s="15"/>
      <c r="AV1910" s="15"/>
      <c r="AW1910" s="15"/>
      <c r="AX1910" s="15">
        <v>2008</v>
      </c>
      <c r="AY1910" s="15">
        <v>2009</v>
      </c>
      <c r="AZ1910" s="15">
        <v>2010</v>
      </c>
      <c r="BA1910" s="15">
        <v>2011</v>
      </c>
      <c r="BB1910" s="15">
        <v>2012</v>
      </c>
      <c r="BC1910" s="15">
        <v>2013</v>
      </c>
      <c r="BD1910" s="15">
        <v>2014</v>
      </c>
      <c r="BE1910" s="15">
        <v>2015</v>
      </c>
      <c r="BF1910" s="15">
        <v>2016</v>
      </c>
      <c r="BG1910" s="15">
        <v>2017</v>
      </c>
      <c r="BH1910" s="15">
        <v>2018</v>
      </c>
      <c r="BI1910" s="15">
        <v>2019</v>
      </c>
      <c r="BJ1910" s="15">
        <v>2020</v>
      </c>
      <c r="BK1910" s="15">
        <v>2021</v>
      </c>
      <c r="BL1910" s="15">
        <v>2022</v>
      </c>
      <c r="BM1910" s="15">
        <v>2023</v>
      </c>
    </row>
    <row r="1911" spans="1:65" ht="15" customHeight="1" x14ac:dyDescent="0.25">
      <c r="A1911" s="15" t="s">
        <v>1260</v>
      </c>
      <c r="B1911" s="15"/>
      <c r="C1911" s="60"/>
      <c r="D1911" s="15" t="s">
        <v>2550</v>
      </c>
      <c r="E1911" s="46" t="s">
        <v>2551</v>
      </c>
      <c r="F1911" s="15"/>
      <c r="G1911" s="48"/>
      <c r="H1911" s="48"/>
      <c r="I1911">
        <f t="shared" si="169"/>
        <v>2008</v>
      </c>
      <c r="J1911">
        <f t="shared" si="170"/>
        <v>2023</v>
      </c>
      <c r="K1911" s="2" t="str">
        <f t="shared" si="171"/>
        <v>-</v>
      </c>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c r="AP1911" s="15"/>
      <c r="AQ1911" s="15"/>
      <c r="AR1911" s="15"/>
      <c r="AS1911" s="15"/>
      <c r="AT1911" s="15"/>
      <c r="AU1911" s="15"/>
      <c r="AV1911" s="15"/>
      <c r="AW1911" s="15"/>
      <c r="AX1911" s="15">
        <v>2008</v>
      </c>
      <c r="AY1911" s="15">
        <v>2009</v>
      </c>
      <c r="AZ1911" s="15">
        <v>2010</v>
      </c>
      <c r="BA1911" s="15">
        <v>2011</v>
      </c>
      <c r="BB1911" s="15">
        <v>2012</v>
      </c>
      <c r="BC1911" s="15">
        <v>2013</v>
      </c>
      <c r="BD1911" s="15">
        <v>2014</v>
      </c>
      <c r="BE1911" s="15">
        <v>2015</v>
      </c>
      <c r="BF1911" s="15">
        <v>2016</v>
      </c>
      <c r="BG1911" s="15">
        <v>2017</v>
      </c>
      <c r="BH1911" s="15">
        <v>2018</v>
      </c>
      <c r="BI1911" s="15">
        <v>2019</v>
      </c>
      <c r="BJ1911" s="15">
        <v>2020</v>
      </c>
      <c r="BK1911" s="15">
        <v>2021</v>
      </c>
      <c r="BL1911" s="15">
        <v>2022</v>
      </c>
      <c r="BM1911" s="15">
        <v>2023</v>
      </c>
    </row>
    <row r="1912" spans="1:65" ht="15" customHeight="1" x14ac:dyDescent="0.25">
      <c r="A1912" s="15" t="s">
        <v>1260</v>
      </c>
      <c r="B1912" s="15"/>
      <c r="C1912" s="60"/>
      <c r="D1912" s="15" t="s">
        <v>763</v>
      </c>
      <c r="E1912" s="46" t="s">
        <v>764</v>
      </c>
      <c r="F1912" s="15"/>
      <c r="G1912" s="48" t="s">
        <v>764</v>
      </c>
      <c r="H1912" s="48"/>
      <c r="I1912">
        <f t="shared" si="169"/>
        <v>2008</v>
      </c>
      <c r="J1912">
        <f t="shared" si="170"/>
        <v>2023</v>
      </c>
      <c r="K1912" s="2" t="str">
        <f t="shared" si="171"/>
        <v>-</v>
      </c>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c r="AP1912" s="15"/>
      <c r="AQ1912" s="15"/>
      <c r="AR1912" s="15"/>
      <c r="AS1912" s="15"/>
      <c r="AT1912" s="15"/>
      <c r="AU1912" s="15"/>
      <c r="AV1912" s="15"/>
      <c r="AW1912" s="15"/>
      <c r="AX1912" s="15">
        <v>2008</v>
      </c>
      <c r="AY1912" s="15">
        <v>2009</v>
      </c>
      <c r="AZ1912" s="15">
        <v>2010</v>
      </c>
      <c r="BA1912" s="15">
        <v>2011</v>
      </c>
      <c r="BB1912" s="15">
        <v>2012</v>
      </c>
      <c r="BC1912" s="15">
        <v>2013</v>
      </c>
      <c r="BD1912" s="15">
        <v>2014</v>
      </c>
      <c r="BE1912" s="15">
        <v>2015</v>
      </c>
      <c r="BF1912" s="15">
        <v>2016</v>
      </c>
      <c r="BG1912" s="15">
        <v>2017</v>
      </c>
      <c r="BH1912" s="15">
        <v>2018</v>
      </c>
      <c r="BI1912" s="15">
        <v>2019</v>
      </c>
      <c r="BJ1912" s="15">
        <v>2020</v>
      </c>
      <c r="BK1912" s="15">
        <v>2021</v>
      </c>
      <c r="BL1912" s="15">
        <v>2022</v>
      </c>
      <c r="BM1912" s="15">
        <v>2023</v>
      </c>
    </row>
    <row r="1913" spans="1:65" ht="15" customHeight="1" x14ac:dyDescent="0.25">
      <c r="A1913" s="15" t="s">
        <v>1260</v>
      </c>
      <c r="B1913" s="15"/>
      <c r="C1913" s="60"/>
      <c r="D1913" s="15" t="s">
        <v>765</v>
      </c>
      <c r="E1913" s="46" t="s">
        <v>766</v>
      </c>
      <c r="F1913" s="15"/>
      <c r="G1913" s="48" t="s">
        <v>766</v>
      </c>
      <c r="H1913" s="48"/>
      <c r="I1913">
        <f t="shared" si="169"/>
        <v>2008</v>
      </c>
      <c r="J1913">
        <f t="shared" si="170"/>
        <v>2023</v>
      </c>
      <c r="K1913" s="2" t="str">
        <f t="shared" si="171"/>
        <v>-</v>
      </c>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c r="AP1913" s="15"/>
      <c r="AQ1913" s="15"/>
      <c r="AR1913" s="15"/>
      <c r="AS1913" s="15"/>
      <c r="AT1913" s="15"/>
      <c r="AU1913" s="15"/>
      <c r="AV1913" s="15"/>
      <c r="AW1913" s="15"/>
      <c r="AX1913" s="15">
        <v>2008</v>
      </c>
      <c r="AY1913" s="15">
        <v>2009</v>
      </c>
      <c r="AZ1913" s="15">
        <v>2010</v>
      </c>
      <c r="BA1913" s="15">
        <v>2011</v>
      </c>
      <c r="BB1913" s="15">
        <v>2012</v>
      </c>
      <c r="BC1913" s="15">
        <v>2013</v>
      </c>
      <c r="BD1913" s="15">
        <v>2014</v>
      </c>
      <c r="BE1913" s="15">
        <v>2015</v>
      </c>
      <c r="BF1913" s="15">
        <v>2016</v>
      </c>
      <c r="BG1913" s="15">
        <v>2017</v>
      </c>
      <c r="BH1913" s="15">
        <v>2018</v>
      </c>
      <c r="BI1913" s="15">
        <v>2019</v>
      </c>
      <c r="BJ1913" s="15">
        <v>2020</v>
      </c>
      <c r="BK1913" s="15">
        <v>2021</v>
      </c>
      <c r="BL1913" s="15">
        <v>2022</v>
      </c>
      <c r="BM1913" s="15">
        <v>2023</v>
      </c>
    </row>
    <row r="1914" spans="1:65" ht="15" customHeight="1" x14ac:dyDescent="0.25">
      <c r="A1914" s="15" t="s">
        <v>1260</v>
      </c>
      <c r="B1914" s="15"/>
      <c r="C1914" s="60"/>
      <c r="D1914" s="15" t="s">
        <v>151</v>
      </c>
      <c r="E1914" s="46" t="s">
        <v>1074</v>
      </c>
      <c r="F1914" s="38"/>
      <c r="G1914" s="48" t="s">
        <v>1074</v>
      </c>
      <c r="H1914" s="48"/>
      <c r="I1914">
        <f t="shared" si="169"/>
        <v>2008</v>
      </c>
      <c r="J1914">
        <f t="shared" si="170"/>
        <v>2023</v>
      </c>
      <c r="K1914" s="2" t="str">
        <f t="shared" si="171"/>
        <v>-</v>
      </c>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c r="AP1914" s="15"/>
      <c r="AQ1914" s="15"/>
      <c r="AR1914" s="15"/>
      <c r="AS1914" s="15"/>
      <c r="AT1914" s="15"/>
      <c r="AU1914" s="15"/>
      <c r="AV1914" s="15"/>
      <c r="AW1914" s="15"/>
      <c r="AX1914" s="15">
        <v>2008</v>
      </c>
      <c r="AY1914" s="15">
        <v>2009</v>
      </c>
      <c r="AZ1914" s="15">
        <v>2010</v>
      </c>
      <c r="BA1914" s="15">
        <v>2011</v>
      </c>
      <c r="BB1914" s="15">
        <v>2012</v>
      </c>
      <c r="BC1914" s="15">
        <v>2013</v>
      </c>
      <c r="BD1914" s="15">
        <v>2014</v>
      </c>
      <c r="BE1914" s="15">
        <v>2015</v>
      </c>
      <c r="BF1914" s="15">
        <v>2016</v>
      </c>
      <c r="BG1914" s="15">
        <v>2017</v>
      </c>
      <c r="BH1914" s="15">
        <v>2018</v>
      </c>
      <c r="BI1914" s="15">
        <v>2019</v>
      </c>
      <c r="BJ1914" s="15">
        <v>2020</v>
      </c>
      <c r="BK1914" s="15">
        <v>2021</v>
      </c>
      <c r="BL1914" s="15">
        <v>2022</v>
      </c>
      <c r="BM1914" s="15">
        <v>2023</v>
      </c>
    </row>
    <row r="1915" spans="1:65" ht="15" customHeight="1" x14ac:dyDescent="0.25">
      <c r="A1915" s="15" t="s">
        <v>1260</v>
      </c>
      <c r="B1915" s="15"/>
      <c r="C1915" s="60"/>
      <c r="D1915" s="15" t="s">
        <v>3442</v>
      </c>
      <c r="E1915" s="46" t="s">
        <v>3448</v>
      </c>
      <c r="F1915" s="38"/>
      <c r="G1915" s="48"/>
      <c r="H1915" s="48"/>
      <c r="I1915">
        <f t="shared" si="169"/>
        <v>2023</v>
      </c>
      <c r="J1915">
        <f t="shared" si="170"/>
        <v>2023</v>
      </c>
      <c r="K1915" s="2" t="str">
        <f t="shared" si="171"/>
        <v>-</v>
      </c>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c r="AP1915" s="15"/>
      <c r="AQ1915" s="15"/>
      <c r="AR1915" s="15"/>
      <c r="AS1915" s="15"/>
      <c r="AT1915" s="15"/>
      <c r="AU1915" s="15"/>
      <c r="AV1915" s="15"/>
      <c r="AW1915" s="15"/>
      <c r="AX1915" s="15"/>
      <c r="AY1915" s="15"/>
      <c r="AZ1915" s="15"/>
      <c r="BA1915" s="15"/>
      <c r="BB1915" s="15"/>
      <c r="BC1915" s="15"/>
      <c r="BD1915" s="15"/>
      <c r="BE1915" s="15"/>
      <c r="BF1915" s="15"/>
      <c r="BG1915" s="15"/>
      <c r="BH1915" s="15"/>
      <c r="BI1915" s="15"/>
      <c r="BJ1915" s="15"/>
      <c r="BK1915" s="15"/>
      <c r="BL1915" s="15"/>
      <c r="BM1915" s="15">
        <v>2023</v>
      </c>
    </row>
    <row r="1916" spans="1:65" ht="15" customHeight="1" x14ac:dyDescent="0.25">
      <c r="A1916" s="15" t="s">
        <v>1260</v>
      </c>
      <c r="B1916" s="15"/>
      <c r="C1916" s="60"/>
      <c r="D1916" s="15" t="s">
        <v>2004</v>
      </c>
      <c r="E1916" s="46" t="s">
        <v>2004</v>
      </c>
      <c r="F1916" s="15"/>
      <c r="G1916" s="48"/>
      <c r="H1916" s="48"/>
      <c r="I1916">
        <f t="shared" si="169"/>
        <v>2008</v>
      </c>
      <c r="J1916">
        <f t="shared" si="170"/>
        <v>2023</v>
      </c>
      <c r="K1916" s="2" t="str">
        <f t="shared" si="171"/>
        <v>-</v>
      </c>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c r="AP1916" s="15"/>
      <c r="AQ1916" s="15"/>
      <c r="AR1916" s="15"/>
      <c r="AS1916" s="15"/>
      <c r="AT1916" s="15"/>
      <c r="AU1916" s="15"/>
      <c r="AV1916" s="15"/>
      <c r="AW1916" s="15"/>
      <c r="AX1916" s="15">
        <v>2008</v>
      </c>
      <c r="AY1916" s="15">
        <v>2009</v>
      </c>
      <c r="AZ1916" s="15">
        <v>2010</v>
      </c>
      <c r="BA1916" s="15">
        <v>2011</v>
      </c>
      <c r="BB1916" s="15">
        <v>2012</v>
      </c>
      <c r="BC1916" s="15">
        <v>2013</v>
      </c>
      <c r="BD1916" s="15">
        <v>2014</v>
      </c>
      <c r="BE1916" s="15">
        <v>2015</v>
      </c>
      <c r="BF1916" s="15">
        <v>2016</v>
      </c>
      <c r="BG1916" s="15">
        <v>2017</v>
      </c>
      <c r="BH1916" s="15">
        <v>2018</v>
      </c>
      <c r="BI1916" s="15">
        <v>2019</v>
      </c>
      <c r="BJ1916" s="15">
        <v>2020</v>
      </c>
      <c r="BK1916" s="15">
        <v>2021</v>
      </c>
      <c r="BL1916" s="15">
        <v>2022</v>
      </c>
      <c r="BM1916" s="15">
        <v>2023</v>
      </c>
    </row>
    <row r="1917" spans="1:65" ht="15" customHeight="1" x14ac:dyDescent="0.25">
      <c r="A1917" s="15" t="s">
        <v>1260</v>
      </c>
      <c r="B1917" s="15"/>
      <c r="C1917" s="60"/>
      <c r="D1917" s="15" t="s">
        <v>2005</v>
      </c>
      <c r="E1917" s="46" t="s">
        <v>2005</v>
      </c>
      <c r="F1917" s="15"/>
      <c r="G1917" s="48"/>
      <c r="H1917" s="48"/>
      <c r="I1917">
        <f t="shared" si="169"/>
        <v>2008</v>
      </c>
      <c r="J1917">
        <f t="shared" si="170"/>
        <v>2023</v>
      </c>
      <c r="K1917" s="2" t="str">
        <f t="shared" si="171"/>
        <v>-</v>
      </c>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c r="AP1917" s="15"/>
      <c r="AQ1917" s="15"/>
      <c r="AR1917" s="15"/>
      <c r="AS1917" s="15"/>
      <c r="AT1917" s="15"/>
      <c r="AU1917" s="15"/>
      <c r="AV1917" s="15"/>
      <c r="AW1917" s="15"/>
      <c r="AX1917" s="15">
        <v>2008</v>
      </c>
      <c r="AY1917" s="15">
        <v>2009</v>
      </c>
      <c r="AZ1917" s="15">
        <v>2010</v>
      </c>
      <c r="BA1917" s="15">
        <v>2011</v>
      </c>
      <c r="BB1917" s="15">
        <v>2012</v>
      </c>
      <c r="BC1917" s="15">
        <v>2013</v>
      </c>
      <c r="BD1917" s="15">
        <v>2014</v>
      </c>
      <c r="BE1917" s="15">
        <v>2015</v>
      </c>
      <c r="BF1917" s="15">
        <v>2016</v>
      </c>
      <c r="BG1917" s="15">
        <v>2017</v>
      </c>
      <c r="BH1917" s="15">
        <v>2018</v>
      </c>
      <c r="BI1917" s="15">
        <v>2019</v>
      </c>
      <c r="BJ1917" s="15">
        <v>2020</v>
      </c>
      <c r="BK1917" s="15">
        <v>2021</v>
      </c>
      <c r="BL1917" s="15">
        <v>2022</v>
      </c>
      <c r="BM1917" s="15">
        <v>2023</v>
      </c>
    </row>
    <row r="1918" spans="1:65" ht="15" customHeight="1" x14ac:dyDescent="0.25">
      <c r="A1918" s="15" t="s">
        <v>1260</v>
      </c>
      <c r="B1918" s="15"/>
      <c r="C1918" s="60"/>
      <c r="D1918" t="s">
        <v>2553</v>
      </c>
      <c r="E1918" s="47" t="s">
        <v>2555</v>
      </c>
      <c r="F1918" s="50"/>
      <c r="G1918" s="48"/>
      <c r="H1918" s="48"/>
      <c r="I1918">
        <f t="shared" si="169"/>
        <v>1994</v>
      </c>
      <c r="J1918">
        <f t="shared" si="170"/>
        <v>2007</v>
      </c>
      <c r="K1918" s="2" t="str">
        <f t="shared" si="171"/>
        <v>-</v>
      </c>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v>1994</v>
      </c>
      <c r="AK1918">
        <v>1995</v>
      </c>
      <c r="AL1918">
        <v>1996</v>
      </c>
      <c r="AM1918">
        <v>1997</v>
      </c>
      <c r="AN1918">
        <v>1998</v>
      </c>
      <c r="AO1918">
        <v>1999</v>
      </c>
      <c r="AP1918">
        <v>2000</v>
      </c>
      <c r="AQ1918">
        <v>2001</v>
      </c>
      <c r="AR1918">
        <v>2002</v>
      </c>
      <c r="AS1918">
        <v>2003</v>
      </c>
      <c r="AT1918">
        <v>2004</v>
      </c>
      <c r="AU1918">
        <v>2005</v>
      </c>
      <c r="AV1918">
        <v>2006</v>
      </c>
      <c r="AW1918">
        <v>2007</v>
      </c>
      <c r="AX1918" s="15"/>
      <c r="AY1918" s="15"/>
      <c r="AZ1918" s="15"/>
      <c r="BA1918" s="15"/>
      <c r="BB1918" s="15"/>
      <c r="BC1918" s="15"/>
      <c r="BD1918" s="15"/>
      <c r="BE1918" s="15"/>
      <c r="BF1918" s="15"/>
      <c r="BG1918" s="15"/>
      <c r="BH1918" s="15"/>
      <c r="BI1918" s="15"/>
      <c r="BJ1918" s="15"/>
    </row>
    <row r="1919" spans="1:65" ht="15" customHeight="1" x14ac:dyDescent="0.25">
      <c r="A1919" s="15" t="s">
        <v>1260</v>
      </c>
      <c r="B1919" s="15"/>
      <c r="C1919" s="60"/>
      <c r="D1919" s="15" t="s">
        <v>2554</v>
      </c>
      <c r="E1919" s="47" t="s">
        <v>578</v>
      </c>
      <c r="F1919" s="50"/>
      <c r="G1919" s="48"/>
      <c r="H1919" s="48"/>
      <c r="I1919">
        <f t="shared" si="169"/>
        <v>1980</v>
      </c>
      <c r="J1919">
        <f t="shared" si="170"/>
        <v>2007</v>
      </c>
      <c r="K1919" s="2" t="str">
        <f t="shared" si="171"/>
        <v>-</v>
      </c>
      <c r="L1919" s="15"/>
      <c r="M1919" s="15"/>
      <c r="N1919" s="15"/>
      <c r="O1919" s="15"/>
      <c r="P1919" s="15"/>
      <c r="Q1919" s="15"/>
      <c r="R1919" s="15"/>
      <c r="S1919" s="15"/>
      <c r="T1919" s="15"/>
      <c r="U1919" s="15"/>
      <c r="V1919" s="15">
        <v>1980</v>
      </c>
      <c r="W1919" s="15">
        <v>1981</v>
      </c>
      <c r="X1919" s="15">
        <v>1982</v>
      </c>
      <c r="Y1919" s="15">
        <v>1983</v>
      </c>
      <c r="Z1919" s="15">
        <v>1984</v>
      </c>
      <c r="AA1919" s="15">
        <v>1985</v>
      </c>
      <c r="AB1919" s="15">
        <v>1986</v>
      </c>
      <c r="AC1919" s="15">
        <v>1987</v>
      </c>
      <c r="AD1919" s="15">
        <v>1988</v>
      </c>
      <c r="AE1919" s="15">
        <v>1989</v>
      </c>
      <c r="AF1919" s="15">
        <v>1990</v>
      </c>
      <c r="AG1919" s="15">
        <v>1991</v>
      </c>
      <c r="AH1919" s="15">
        <v>1992</v>
      </c>
      <c r="AI1919" s="15">
        <v>1993</v>
      </c>
      <c r="AJ1919" s="15">
        <v>1994</v>
      </c>
      <c r="AK1919" s="15">
        <v>1995</v>
      </c>
      <c r="AL1919" s="15">
        <v>1996</v>
      </c>
      <c r="AM1919" s="15">
        <v>1997</v>
      </c>
      <c r="AN1919" s="15">
        <v>1998</v>
      </c>
      <c r="AO1919" s="15">
        <v>1999</v>
      </c>
      <c r="AP1919" s="15">
        <v>2000</v>
      </c>
      <c r="AQ1919" s="15">
        <v>2001</v>
      </c>
      <c r="AR1919" s="15">
        <v>2002</v>
      </c>
      <c r="AS1919" s="15">
        <v>2003</v>
      </c>
      <c r="AT1919" s="15">
        <v>2004</v>
      </c>
      <c r="AU1919" s="15">
        <v>2005</v>
      </c>
      <c r="AV1919" s="15">
        <v>2006</v>
      </c>
      <c r="AW1919" s="15">
        <v>2007</v>
      </c>
      <c r="AX1919" s="15"/>
      <c r="AY1919" s="15"/>
      <c r="AZ1919" s="15"/>
      <c r="BA1919" s="15"/>
      <c r="BB1919" s="15"/>
      <c r="BC1919" s="15"/>
      <c r="BD1919" s="15"/>
      <c r="BE1919" s="15"/>
      <c r="BF1919" s="15"/>
      <c r="BG1919" s="15"/>
      <c r="BH1919" s="15"/>
      <c r="BI1919" s="15"/>
      <c r="BJ1919" s="15"/>
    </row>
    <row r="1920" spans="1:65" ht="15" customHeight="1" x14ac:dyDescent="0.25">
      <c r="A1920" s="15" t="s">
        <v>1260</v>
      </c>
      <c r="B1920" s="15"/>
      <c r="C1920" s="60"/>
      <c r="D1920" s="15" t="s">
        <v>2006</v>
      </c>
      <c r="E1920" s="46" t="s">
        <v>2556</v>
      </c>
      <c r="F1920" s="15"/>
      <c r="G1920" s="48"/>
      <c r="H1920" s="48"/>
      <c r="I1920">
        <f t="shared" si="169"/>
        <v>2008</v>
      </c>
      <c r="J1920">
        <f t="shared" si="170"/>
        <v>2023</v>
      </c>
      <c r="K1920" s="2" t="str">
        <f t="shared" si="171"/>
        <v>-</v>
      </c>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c r="AP1920" s="15"/>
      <c r="AQ1920" s="15"/>
      <c r="AR1920" s="15"/>
      <c r="AS1920" s="15"/>
      <c r="AT1920" s="15"/>
      <c r="AU1920" s="15"/>
      <c r="AV1920" s="15"/>
      <c r="AW1920" s="15"/>
      <c r="AX1920" s="15">
        <v>2008</v>
      </c>
      <c r="AY1920" s="15">
        <v>2009</v>
      </c>
      <c r="AZ1920" s="15">
        <v>2010</v>
      </c>
      <c r="BA1920" s="15">
        <v>2011</v>
      </c>
      <c r="BB1920" s="15">
        <v>2012</v>
      </c>
      <c r="BC1920" s="15">
        <v>2013</v>
      </c>
      <c r="BD1920" s="15">
        <v>2014</v>
      </c>
      <c r="BE1920" s="15">
        <v>2015</v>
      </c>
      <c r="BF1920" s="15">
        <v>2016</v>
      </c>
      <c r="BG1920" s="15">
        <v>2017</v>
      </c>
      <c r="BH1920" s="15">
        <v>2018</v>
      </c>
      <c r="BI1920" s="15">
        <v>2019</v>
      </c>
      <c r="BJ1920" s="15">
        <v>2020</v>
      </c>
      <c r="BK1920" s="15">
        <v>2021</v>
      </c>
      <c r="BL1920" s="15">
        <v>2022</v>
      </c>
      <c r="BM1920" s="15">
        <v>2023</v>
      </c>
    </row>
    <row r="1921" spans="1:65" ht="15" customHeight="1" x14ac:dyDescent="0.25">
      <c r="A1921" s="15" t="s">
        <v>1260</v>
      </c>
      <c r="B1921" s="15"/>
      <c r="C1921" s="60"/>
      <c r="D1921" s="15" t="s">
        <v>2007</v>
      </c>
      <c r="E1921" s="46" t="s">
        <v>2557</v>
      </c>
      <c r="F1921" s="15"/>
      <c r="G1921" s="48"/>
      <c r="H1921" s="48"/>
      <c r="I1921">
        <f t="shared" si="169"/>
        <v>2008</v>
      </c>
      <c r="J1921">
        <f t="shared" si="170"/>
        <v>2023</v>
      </c>
      <c r="K1921" s="2" t="str">
        <f t="shared" si="171"/>
        <v>-</v>
      </c>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c r="AP1921" s="15"/>
      <c r="AQ1921" s="15"/>
      <c r="AR1921" s="15"/>
      <c r="AS1921" s="15"/>
      <c r="AT1921" s="15"/>
      <c r="AU1921" s="15"/>
      <c r="AV1921" s="15"/>
      <c r="AW1921" s="15"/>
      <c r="AX1921" s="15">
        <v>2008</v>
      </c>
      <c r="AY1921" s="15">
        <v>2009</v>
      </c>
      <c r="AZ1921" s="15">
        <v>2010</v>
      </c>
      <c r="BA1921" s="15">
        <v>2011</v>
      </c>
      <c r="BB1921" s="15">
        <v>2012</v>
      </c>
      <c r="BC1921" s="15">
        <v>2013</v>
      </c>
      <c r="BD1921" s="15">
        <v>2014</v>
      </c>
      <c r="BE1921" s="15">
        <v>2015</v>
      </c>
      <c r="BF1921" s="15">
        <v>2016</v>
      </c>
      <c r="BG1921" s="15">
        <v>2017</v>
      </c>
      <c r="BH1921" s="15">
        <v>2018</v>
      </c>
      <c r="BI1921" s="15">
        <v>2019</v>
      </c>
      <c r="BJ1921" s="15">
        <v>2020</v>
      </c>
      <c r="BK1921" s="15">
        <v>2021</v>
      </c>
      <c r="BL1921" s="15">
        <v>2022</v>
      </c>
      <c r="BM1921" s="15">
        <v>2023</v>
      </c>
    </row>
    <row r="1922" spans="1:65" ht="15" customHeight="1" x14ac:dyDescent="0.25">
      <c r="A1922" s="15" t="s">
        <v>1260</v>
      </c>
      <c r="B1922" s="15"/>
      <c r="C1922" s="60"/>
      <c r="D1922" s="15" t="s">
        <v>3443</v>
      </c>
      <c r="E1922" s="46" t="s">
        <v>12</v>
      </c>
      <c r="F1922" s="15"/>
      <c r="G1922" s="48"/>
      <c r="H1922" s="48"/>
      <c r="I1922">
        <f t="shared" si="169"/>
        <v>2023</v>
      </c>
      <c r="J1922">
        <f t="shared" si="170"/>
        <v>2023</v>
      </c>
      <c r="K1922" s="2" t="str">
        <f t="shared" si="171"/>
        <v>-</v>
      </c>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c r="AP1922" s="15"/>
      <c r="AQ1922" s="15"/>
      <c r="AR1922" s="15"/>
      <c r="AS1922" s="15"/>
      <c r="AT1922" s="15"/>
      <c r="AU1922" s="15"/>
      <c r="AV1922" s="15"/>
      <c r="AW1922" s="15"/>
      <c r="AX1922" s="15"/>
      <c r="AY1922" s="15"/>
      <c r="AZ1922" s="15"/>
      <c r="BA1922" s="15"/>
      <c r="BB1922" s="15"/>
      <c r="BC1922" s="15"/>
      <c r="BD1922" s="15"/>
      <c r="BE1922" s="15"/>
      <c r="BF1922" s="15"/>
      <c r="BG1922" s="15"/>
      <c r="BH1922" s="15"/>
      <c r="BI1922" s="15"/>
      <c r="BJ1922" s="15"/>
      <c r="BK1922" s="15"/>
      <c r="BL1922" s="15"/>
      <c r="BM1922" s="15">
        <v>2023</v>
      </c>
    </row>
    <row r="1923" spans="1:65" ht="15" customHeight="1" x14ac:dyDescent="0.25">
      <c r="A1923" s="15" t="s">
        <v>1260</v>
      </c>
      <c r="B1923" s="15"/>
      <c r="C1923" s="60"/>
      <c r="D1923" t="s">
        <v>647</v>
      </c>
      <c r="E1923" s="45" t="s">
        <v>153</v>
      </c>
      <c r="F1923" s="50"/>
      <c r="G1923" s="45" t="s">
        <v>1365</v>
      </c>
      <c r="H1923" s="45" t="s">
        <v>1338</v>
      </c>
      <c r="I1923">
        <f t="shared" si="169"/>
        <v>1994</v>
      </c>
      <c r="J1923">
        <f t="shared" si="170"/>
        <v>2007</v>
      </c>
      <c r="K1923" s="2" t="str">
        <f t="shared" si="171"/>
        <v>-</v>
      </c>
      <c r="AJ1923">
        <v>1994</v>
      </c>
      <c r="AK1923">
        <v>1995</v>
      </c>
      <c r="AL1923">
        <v>1996</v>
      </c>
      <c r="AM1923">
        <v>1997</v>
      </c>
      <c r="AN1923">
        <v>1998</v>
      </c>
      <c r="AO1923">
        <v>1999</v>
      </c>
      <c r="AP1923">
        <v>2000</v>
      </c>
      <c r="AQ1923">
        <v>2001</v>
      </c>
      <c r="AR1923">
        <v>2002</v>
      </c>
      <c r="AS1923">
        <v>2003</v>
      </c>
      <c r="AT1923">
        <v>2004</v>
      </c>
      <c r="AU1923">
        <v>2005</v>
      </c>
      <c r="AV1923">
        <v>2006</v>
      </c>
      <c r="AW1923">
        <v>2007</v>
      </c>
      <c r="BJ1923" s="15"/>
    </row>
    <row r="1924" spans="1:65" ht="15" customHeight="1" x14ac:dyDescent="0.25">
      <c r="A1924" s="15" t="s">
        <v>1260</v>
      </c>
      <c r="B1924" s="15"/>
      <c r="C1924" s="60"/>
      <c r="D1924" s="15" t="s">
        <v>2008</v>
      </c>
      <c r="E1924" s="46" t="s">
        <v>2558</v>
      </c>
      <c r="F1924" s="15"/>
      <c r="G1924" s="48"/>
      <c r="H1924" s="48"/>
      <c r="I1924">
        <f>MIN(L1924:BT1924)</f>
        <v>2008</v>
      </c>
      <c r="J1924">
        <f t="shared" ref="J1924:J1978" si="172">MAX(L1924:BT1924)</f>
        <v>2023</v>
      </c>
      <c r="K1924" s="2" t="str">
        <f t="shared" si="168"/>
        <v>-</v>
      </c>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c r="AP1924" s="15"/>
      <c r="AQ1924" s="15"/>
      <c r="AR1924" s="15"/>
      <c r="AS1924" s="15"/>
      <c r="AT1924" s="15"/>
      <c r="AU1924" s="15"/>
      <c r="AV1924" s="15"/>
      <c r="AW1924" s="15"/>
      <c r="AX1924" s="15">
        <v>2008</v>
      </c>
      <c r="AY1924" s="15">
        <v>2009</v>
      </c>
      <c r="AZ1924" s="15">
        <v>2010</v>
      </c>
      <c r="BA1924" s="15">
        <v>2011</v>
      </c>
      <c r="BB1924" s="15">
        <v>2012</v>
      </c>
      <c r="BC1924" s="15">
        <v>2013</v>
      </c>
      <c r="BD1924" s="15">
        <v>2014</v>
      </c>
      <c r="BE1924" s="15">
        <v>2015</v>
      </c>
      <c r="BF1924" s="15">
        <v>2016</v>
      </c>
      <c r="BG1924" s="15">
        <v>2017</v>
      </c>
      <c r="BH1924" s="15">
        <v>2018</v>
      </c>
      <c r="BI1924" s="15">
        <v>2019</v>
      </c>
      <c r="BJ1924" s="15">
        <v>2020</v>
      </c>
      <c r="BK1924" s="15">
        <v>2021</v>
      </c>
      <c r="BL1924" s="15">
        <v>2022</v>
      </c>
      <c r="BM1924" s="15">
        <v>2023</v>
      </c>
    </row>
    <row r="1925" spans="1:65" ht="15" customHeight="1" x14ac:dyDescent="0.25">
      <c r="A1925" s="15" t="s">
        <v>1260</v>
      </c>
      <c r="B1925" s="15"/>
      <c r="C1925" s="60"/>
      <c r="D1925" t="s">
        <v>648</v>
      </c>
      <c r="E1925" s="45" t="s">
        <v>2559</v>
      </c>
      <c r="F1925" s="50"/>
      <c r="G1925" s="45" t="s">
        <v>1366</v>
      </c>
      <c r="H1925" s="45" t="s">
        <v>1339</v>
      </c>
      <c r="I1925">
        <f t="shared" ref="I1925:I1950" si="173">MIN(L1925:BT1925)</f>
        <v>1980</v>
      </c>
      <c r="J1925">
        <f t="shared" si="172"/>
        <v>2007</v>
      </c>
      <c r="K1925" s="2" t="str">
        <f t="shared" si="168"/>
        <v>-</v>
      </c>
      <c r="V1925">
        <v>1980</v>
      </c>
      <c r="W1925">
        <v>1981</v>
      </c>
      <c r="X1925">
        <v>1982</v>
      </c>
      <c r="Y1925">
        <v>1983</v>
      </c>
      <c r="Z1925">
        <v>1984</v>
      </c>
      <c r="AA1925">
        <v>1985</v>
      </c>
      <c r="AB1925">
        <v>1986</v>
      </c>
      <c r="AC1925">
        <v>1987</v>
      </c>
      <c r="AD1925">
        <v>1988</v>
      </c>
      <c r="AE1925">
        <v>1989</v>
      </c>
      <c r="AF1925">
        <v>1990</v>
      </c>
      <c r="AG1925">
        <v>1991</v>
      </c>
      <c r="AH1925">
        <v>1992</v>
      </c>
      <c r="AI1925">
        <v>1993</v>
      </c>
      <c r="AJ1925">
        <v>1994</v>
      </c>
      <c r="AK1925">
        <v>1995</v>
      </c>
      <c r="AL1925">
        <v>1996</v>
      </c>
      <c r="AM1925">
        <v>1997</v>
      </c>
      <c r="AN1925">
        <v>1998</v>
      </c>
      <c r="AO1925">
        <v>1999</v>
      </c>
      <c r="AP1925">
        <v>2000</v>
      </c>
      <c r="AQ1925">
        <v>2001</v>
      </c>
      <c r="AR1925">
        <v>2002</v>
      </c>
      <c r="AS1925">
        <v>2003</v>
      </c>
      <c r="AT1925">
        <v>2004</v>
      </c>
      <c r="AU1925">
        <v>2005</v>
      </c>
      <c r="AV1925">
        <v>2006</v>
      </c>
      <c r="AW1925">
        <v>2007</v>
      </c>
      <c r="BJ1925" s="15"/>
      <c r="BL1925" s="15"/>
    </row>
    <row r="1926" spans="1:65" ht="15" customHeight="1" x14ac:dyDescent="0.25">
      <c r="A1926" s="15" t="s">
        <v>1260</v>
      </c>
      <c r="B1926" s="15"/>
      <c r="C1926" s="60"/>
      <c r="D1926" s="15" t="s">
        <v>2009</v>
      </c>
      <c r="E1926" s="46" t="s">
        <v>2560</v>
      </c>
      <c r="F1926" s="15"/>
      <c r="G1926" s="48"/>
      <c r="H1926" s="48"/>
      <c r="I1926">
        <f t="shared" si="173"/>
        <v>2008</v>
      </c>
      <c r="J1926">
        <f t="shared" si="172"/>
        <v>2023</v>
      </c>
      <c r="K1926" s="2" t="str">
        <f t="shared" si="168"/>
        <v>-</v>
      </c>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c r="AP1926" s="15"/>
      <c r="AQ1926" s="15"/>
      <c r="AR1926" s="15"/>
      <c r="AS1926" s="15"/>
      <c r="AT1926" s="15"/>
      <c r="AU1926" s="15"/>
      <c r="AV1926" s="15"/>
      <c r="AW1926" s="15"/>
      <c r="AX1926" s="15">
        <v>2008</v>
      </c>
      <c r="AY1926" s="15">
        <v>2009</v>
      </c>
      <c r="AZ1926" s="15">
        <v>2010</v>
      </c>
      <c r="BA1926" s="15">
        <v>2011</v>
      </c>
      <c r="BB1926" s="15">
        <v>2012</v>
      </c>
      <c r="BC1926" s="15">
        <v>2013</v>
      </c>
      <c r="BD1926" s="15">
        <v>2014</v>
      </c>
      <c r="BE1926" s="15">
        <v>2015</v>
      </c>
      <c r="BF1926" s="15">
        <v>2016</v>
      </c>
      <c r="BG1926" s="15">
        <v>2017</v>
      </c>
      <c r="BH1926" s="15">
        <v>2018</v>
      </c>
      <c r="BI1926" s="15">
        <v>2019</v>
      </c>
      <c r="BJ1926" s="15">
        <v>2020</v>
      </c>
      <c r="BK1926" s="15">
        <v>2021</v>
      </c>
      <c r="BL1926" s="15">
        <v>2022</v>
      </c>
      <c r="BM1926" s="15">
        <v>2023</v>
      </c>
    </row>
    <row r="1927" spans="1:65" ht="15" customHeight="1" x14ac:dyDescent="0.25">
      <c r="A1927" s="15" t="s">
        <v>1260</v>
      </c>
      <c r="B1927" s="15"/>
      <c r="C1927" s="60"/>
      <c r="D1927" s="15" t="s">
        <v>353</v>
      </c>
      <c r="E1927" s="46" t="s">
        <v>2561</v>
      </c>
      <c r="F1927" s="15"/>
      <c r="G1927" s="48"/>
      <c r="H1927" s="48"/>
      <c r="I1927">
        <f t="shared" si="173"/>
        <v>2008</v>
      </c>
      <c r="J1927">
        <f>MAX(L1927:BT1927)</f>
        <v>2023</v>
      </c>
      <c r="K1927" s="2" t="str">
        <f t="shared" si="168"/>
        <v>-</v>
      </c>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c r="AP1927" s="15"/>
      <c r="AQ1927" s="15"/>
      <c r="AR1927" s="15"/>
      <c r="AS1927" s="15"/>
      <c r="AT1927" s="15"/>
      <c r="AU1927" s="15"/>
      <c r="AV1927" s="15"/>
      <c r="AW1927" s="15"/>
      <c r="AX1927" s="15">
        <v>2008</v>
      </c>
      <c r="AY1927" s="15">
        <v>2009</v>
      </c>
      <c r="AZ1927" s="15">
        <v>2010</v>
      </c>
      <c r="BA1927" s="15">
        <v>2011</v>
      </c>
      <c r="BB1927" s="15">
        <v>2012</v>
      </c>
      <c r="BC1927" s="15">
        <v>2013</v>
      </c>
      <c r="BD1927" s="15">
        <v>2014</v>
      </c>
      <c r="BE1927" s="15">
        <v>2015</v>
      </c>
      <c r="BF1927" s="15">
        <v>2016</v>
      </c>
      <c r="BG1927" s="15">
        <v>2017</v>
      </c>
      <c r="BH1927" s="15">
        <v>2018</v>
      </c>
      <c r="BI1927" s="15">
        <v>2019</v>
      </c>
      <c r="BJ1927" s="15">
        <v>2020</v>
      </c>
      <c r="BK1927" s="15">
        <v>2021</v>
      </c>
      <c r="BL1927" s="15">
        <v>2022</v>
      </c>
      <c r="BM1927" s="15">
        <v>2023</v>
      </c>
    </row>
    <row r="1928" spans="1:65" ht="15" customHeight="1" x14ac:dyDescent="0.25">
      <c r="A1928" s="15" t="s">
        <v>1260</v>
      </c>
      <c r="B1928" s="15"/>
      <c r="C1928" s="60"/>
      <c r="D1928" s="15" t="s">
        <v>2010</v>
      </c>
      <c r="E1928" s="46" t="s">
        <v>2562</v>
      </c>
      <c r="F1928" s="15"/>
      <c r="G1928" s="48"/>
      <c r="H1928" s="48"/>
      <c r="I1928">
        <f t="shared" si="173"/>
        <v>2008</v>
      </c>
      <c r="J1928">
        <f t="shared" si="172"/>
        <v>2023</v>
      </c>
      <c r="K1928" s="2" t="str">
        <f t="shared" si="168"/>
        <v>-</v>
      </c>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c r="AP1928" s="15"/>
      <c r="AQ1928" s="15"/>
      <c r="AR1928" s="15"/>
      <c r="AS1928" s="15"/>
      <c r="AT1928" s="15"/>
      <c r="AU1928" s="15"/>
      <c r="AV1928" s="15"/>
      <c r="AW1928" s="15"/>
      <c r="AX1928" s="15">
        <v>2008</v>
      </c>
      <c r="AY1928" s="15">
        <v>2009</v>
      </c>
      <c r="AZ1928" s="15">
        <v>2010</v>
      </c>
      <c r="BA1928" s="15">
        <v>2011</v>
      </c>
      <c r="BB1928" s="15">
        <v>2012</v>
      </c>
      <c r="BC1928" s="15">
        <v>2013</v>
      </c>
      <c r="BD1928" s="15">
        <v>2014</v>
      </c>
      <c r="BE1928" s="15">
        <v>2015</v>
      </c>
      <c r="BF1928" s="15">
        <v>2016</v>
      </c>
      <c r="BG1928" s="15">
        <v>2017</v>
      </c>
      <c r="BH1928" s="15">
        <v>2018</v>
      </c>
      <c r="BI1928" s="15">
        <v>2019</v>
      </c>
      <c r="BJ1928" s="15">
        <v>2020</v>
      </c>
      <c r="BK1928" s="15">
        <v>2021</v>
      </c>
      <c r="BL1928" s="15">
        <v>2022</v>
      </c>
      <c r="BM1928" s="15">
        <v>2023</v>
      </c>
    </row>
    <row r="1929" spans="1:65" ht="15" customHeight="1" x14ac:dyDescent="0.25">
      <c r="A1929" s="15" t="s">
        <v>1260</v>
      </c>
      <c r="B1929" s="15"/>
      <c r="C1929" s="60"/>
      <c r="D1929" s="15" t="s">
        <v>3444</v>
      </c>
      <c r="E1929" s="46" t="s">
        <v>12</v>
      </c>
      <c r="F1929" s="15"/>
      <c r="G1929" s="48"/>
      <c r="H1929" s="48"/>
      <c r="I1929">
        <f t="shared" si="173"/>
        <v>2023</v>
      </c>
      <c r="J1929">
        <f t="shared" ref="J1929:J1936" si="174">MAX(L1929:BT1929)</f>
        <v>2023</v>
      </c>
      <c r="K1929" s="2" t="str">
        <f t="shared" ref="K1929:K1937" si="175">IF(J1929-I1929+1-COUNTA(L1929:BT1929)=0, "-", "Yes")</f>
        <v>-</v>
      </c>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c r="AP1929" s="15"/>
      <c r="AQ1929" s="15"/>
      <c r="AR1929" s="15"/>
      <c r="AS1929" s="15"/>
      <c r="AT1929" s="15"/>
      <c r="AU1929" s="15"/>
      <c r="AV1929" s="15"/>
      <c r="AW1929" s="15"/>
      <c r="AX1929" s="15"/>
      <c r="AY1929" s="15"/>
      <c r="AZ1929" s="15"/>
      <c r="BA1929" s="15"/>
      <c r="BB1929" s="15"/>
      <c r="BC1929" s="15"/>
      <c r="BD1929" s="15"/>
      <c r="BE1929" s="15"/>
      <c r="BF1929" s="15"/>
      <c r="BG1929" s="15"/>
      <c r="BH1929" s="15"/>
      <c r="BI1929" s="15"/>
      <c r="BJ1929" s="15"/>
      <c r="BK1929" s="15"/>
      <c r="BL1929" s="15"/>
      <c r="BM1929" s="15">
        <v>2023</v>
      </c>
    </row>
    <row r="1930" spans="1:65" ht="15" customHeight="1" x14ac:dyDescent="0.25">
      <c r="A1930" s="15" t="s">
        <v>1260</v>
      </c>
      <c r="B1930" s="15"/>
      <c r="C1930" s="60"/>
      <c r="D1930" s="15" t="s">
        <v>756</v>
      </c>
      <c r="E1930" s="46" t="s">
        <v>184</v>
      </c>
      <c r="F1930" s="15"/>
      <c r="G1930" s="48"/>
      <c r="H1930" s="48"/>
      <c r="I1930">
        <f t="shared" si="173"/>
        <v>2023</v>
      </c>
      <c r="J1930">
        <f t="shared" si="174"/>
        <v>2023</v>
      </c>
      <c r="K1930" s="2" t="str">
        <f t="shared" si="175"/>
        <v>-</v>
      </c>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c r="AP1930" s="15"/>
      <c r="AQ1930" s="15"/>
      <c r="AR1930" s="15"/>
      <c r="AS1930" s="15"/>
      <c r="AT1930" s="15"/>
      <c r="AU1930" s="15"/>
      <c r="AV1930" s="15"/>
      <c r="AW1930" s="15"/>
      <c r="AX1930" s="15"/>
      <c r="AY1930" s="15"/>
      <c r="AZ1930" s="15"/>
      <c r="BA1930" s="15"/>
      <c r="BB1930" s="15"/>
      <c r="BC1930" s="15"/>
      <c r="BD1930" s="15"/>
      <c r="BE1930" s="15"/>
      <c r="BF1930" s="15"/>
      <c r="BG1930" s="15"/>
      <c r="BH1930" s="15"/>
      <c r="BI1930" s="15"/>
      <c r="BJ1930" s="15"/>
      <c r="BK1930" s="15"/>
      <c r="BL1930" s="15"/>
      <c r="BM1930" s="15">
        <v>2023</v>
      </c>
    </row>
    <row r="1931" spans="1:65" ht="15" customHeight="1" x14ac:dyDescent="0.25">
      <c r="A1931" s="15" t="s">
        <v>1260</v>
      </c>
      <c r="B1931" s="15"/>
      <c r="C1931" s="60"/>
      <c r="D1931" s="15" t="s">
        <v>2112</v>
      </c>
      <c r="E1931" s="46" t="s">
        <v>2112</v>
      </c>
      <c r="F1931" s="15"/>
      <c r="G1931" s="48"/>
      <c r="H1931" s="48"/>
      <c r="I1931">
        <f t="shared" si="173"/>
        <v>2023</v>
      </c>
      <c r="J1931">
        <f t="shared" si="174"/>
        <v>2023</v>
      </c>
      <c r="K1931" s="2" t="str">
        <f t="shared" si="175"/>
        <v>-</v>
      </c>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c r="AP1931" s="15"/>
      <c r="AQ1931" s="15"/>
      <c r="AR1931" s="15"/>
      <c r="AS1931" s="15"/>
      <c r="AT1931" s="15"/>
      <c r="AU1931" s="15"/>
      <c r="AV1931" s="15"/>
      <c r="AW1931" s="15"/>
      <c r="AX1931" s="15"/>
      <c r="AY1931" s="15"/>
      <c r="AZ1931" s="15"/>
      <c r="BA1931" s="15"/>
      <c r="BB1931" s="15"/>
      <c r="BC1931" s="15"/>
      <c r="BD1931" s="15"/>
      <c r="BE1931" s="15"/>
      <c r="BF1931" s="15"/>
      <c r="BG1931" s="15"/>
      <c r="BH1931" s="15"/>
      <c r="BI1931" s="15"/>
      <c r="BJ1931" s="15"/>
      <c r="BK1931" s="15"/>
      <c r="BL1931" s="15"/>
      <c r="BM1931" s="15">
        <v>2023</v>
      </c>
    </row>
    <row r="1932" spans="1:65" ht="15" customHeight="1" x14ac:dyDescent="0.25">
      <c r="A1932" s="15" t="s">
        <v>1260</v>
      </c>
      <c r="B1932" s="15"/>
      <c r="C1932" s="60"/>
      <c r="D1932" s="15" t="s">
        <v>3445</v>
      </c>
      <c r="E1932" s="46" t="s">
        <v>12</v>
      </c>
      <c r="F1932" s="15"/>
      <c r="G1932" s="48"/>
      <c r="H1932" s="48"/>
      <c r="I1932">
        <f t="shared" si="173"/>
        <v>2023</v>
      </c>
      <c r="J1932">
        <f t="shared" si="174"/>
        <v>2023</v>
      </c>
      <c r="K1932" s="2" t="str">
        <f t="shared" si="175"/>
        <v>-</v>
      </c>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c r="AP1932" s="15"/>
      <c r="AQ1932" s="15"/>
      <c r="AR1932" s="15"/>
      <c r="AS1932" s="15"/>
      <c r="AT1932" s="15"/>
      <c r="AU1932" s="15"/>
      <c r="AV1932" s="15"/>
      <c r="AW1932" s="15"/>
      <c r="AX1932" s="15"/>
      <c r="AY1932" s="15"/>
      <c r="AZ1932" s="15"/>
      <c r="BA1932" s="15"/>
      <c r="BB1932" s="15"/>
      <c r="BC1932" s="15"/>
      <c r="BD1932" s="15"/>
      <c r="BE1932" s="15"/>
      <c r="BF1932" s="15"/>
      <c r="BG1932" s="15"/>
      <c r="BH1932" s="15"/>
      <c r="BI1932" s="15"/>
      <c r="BJ1932" s="15"/>
      <c r="BK1932" s="15"/>
      <c r="BL1932" s="15"/>
      <c r="BM1932" s="15">
        <v>2023</v>
      </c>
    </row>
    <row r="1933" spans="1:65" ht="15" customHeight="1" x14ac:dyDescent="0.25">
      <c r="A1933" s="15" t="s">
        <v>1260</v>
      </c>
      <c r="B1933" s="15"/>
      <c r="C1933" s="60"/>
      <c r="D1933" t="s">
        <v>649</v>
      </c>
      <c r="E1933" s="45" t="s">
        <v>650</v>
      </c>
      <c r="F1933" s="50"/>
      <c r="G1933" s="45" t="s">
        <v>1367</v>
      </c>
      <c r="H1933" s="45" t="s">
        <v>1340</v>
      </c>
      <c r="I1933">
        <f t="shared" si="173"/>
        <v>1990</v>
      </c>
      <c r="J1933">
        <f t="shared" si="174"/>
        <v>2007</v>
      </c>
      <c r="K1933" s="2" t="str">
        <f t="shared" si="175"/>
        <v>-</v>
      </c>
      <c r="AF1933">
        <v>1990</v>
      </c>
      <c r="AG1933">
        <v>1991</v>
      </c>
      <c r="AH1933">
        <v>1992</v>
      </c>
      <c r="AI1933">
        <v>1993</v>
      </c>
      <c r="AJ1933">
        <v>1994</v>
      </c>
      <c r="AK1933">
        <v>1995</v>
      </c>
      <c r="AL1933">
        <v>1996</v>
      </c>
      <c r="AM1933">
        <v>1997</v>
      </c>
      <c r="AN1933">
        <v>1998</v>
      </c>
      <c r="AO1933">
        <v>1999</v>
      </c>
      <c r="AP1933">
        <v>2000</v>
      </c>
      <c r="AQ1933">
        <v>2001</v>
      </c>
      <c r="AR1933">
        <v>2002</v>
      </c>
      <c r="AS1933">
        <v>2003</v>
      </c>
      <c r="AT1933">
        <v>2004</v>
      </c>
      <c r="AU1933">
        <v>2005</v>
      </c>
      <c r="AV1933">
        <v>2006</v>
      </c>
      <c r="AW1933">
        <v>2007</v>
      </c>
      <c r="BJ1933" s="15"/>
    </row>
    <row r="1934" spans="1:65" ht="15" customHeight="1" x14ac:dyDescent="0.25">
      <c r="A1934" s="15" t="s">
        <v>1260</v>
      </c>
      <c r="B1934" s="15"/>
      <c r="C1934" s="60"/>
      <c r="D1934" s="15" t="s">
        <v>2011</v>
      </c>
      <c r="E1934" s="46" t="s">
        <v>2563</v>
      </c>
      <c r="F1934" s="15"/>
      <c r="G1934" s="48"/>
      <c r="H1934" s="48"/>
      <c r="I1934">
        <f t="shared" si="173"/>
        <v>2008</v>
      </c>
      <c r="J1934">
        <f t="shared" si="174"/>
        <v>2023</v>
      </c>
      <c r="K1934" s="2" t="str">
        <f t="shared" si="175"/>
        <v>-</v>
      </c>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c r="AP1934" s="15"/>
      <c r="AQ1934" s="15"/>
      <c r="AR1934" s="15"/>
      <c r="AS1934" s="15"/>
      <c r="AT1934" s="15"/>
      <c r="AU1934" s="15"/>
      <c r="AV1934" s="15"/>
      <c r="AW1934" s="15"/>
      <c r="AX1934" s="15">
        <v>2008</v>
      </c>
      <c r="AY1934" s="15">
        <v>2009</v>
      </c>
      <c r="AZ1934" s="15">
        <v>2010</v>
      </c>
      <c r="BA1934" s="15">
        <v>2011</v>
      </c>
      <c r="BB1934" s="15">
        <v>2012</v>
      </c>
      <c r="BC1934" s="15">
        <v>2013</v>
      </c>
      <c r="BD1934" s="15">
        <v>2014</v>
      </c>
      <c r="BE1934" s="15">
        <v>2015</v>
      </c>
      <c r="BF1934" s="15">
        <v>2016</v>
      </c>
      <c r="BG1934" s="15">
        <v>2017</v>
      </c>
      <c r="BH1934" s="15">
        <v>2018</v>
      </c>
      <c r="BI1934" s="15">
        <v>2019</v>
      </c>
      <c r="BJ1934" s="15">
        <v>2020</v>
      </c>
      <c r="BK1934" s="15">
        <v>2021</v>
      </c>
      <c r="BL1934" s="15">
        <v>2022</v>
      </c>
      <c r="BM1934" s="15">
        <v>2023</v>
      </c>
    </row>
    <row r="1935" spans="1:65" ht="15" customHeight="1" x14ac:dyDescent="0.25">
      <c r="A1935" s="15" t="s">
        <v>1260</v>
      </c>
      <c r="B1935" s="15"/>
      <c r="C1935" s="60"/>
      <c r="D1935" t="s">
        <v>651</v>
      </c>
      <c r="E1935" s="45" t="s">
        <v>1369</v>
      </c>
      <c r="F1935" s="50"/>
      <c r="G1935" s="45" t="s">
        <v>1369</v>
      </c>
      <c r="H1935" s="45" t="s">
        <v>1344</v>
      </c>
      <c r="I1935">
        <f>MIN(L1935:BT1935)</f>
        <v>1994</v>
      </c>
      <c r="J1935">
        <f t="shared" si="174"/>
        <v>1995</v>
      </c>
      <c r="K1935" s="2" t="str">
        <f t="shared" si="175"/>
        <v>-</v>
      </c>
      <c r="AJ1935">
        <v>1994</v>
      </c>
      <c r="AK1935">
        <v>1995</v>
      </c>
      <c r="BJ1935" s="15"/>
    </row>
    <row r="1936" spans="1:65" ht="15" customHeight="1" x14ac:dyDescent="0.25">
      <c r="A1936" s="15" t="s">
        <v>1260</v>
      </c>
      <c r="B1936" s="15"/>
      <c r="C1936" s="60"/>
      <c r="D1936" t="s">
        <v>652</v>
      </c>
      <c r="E1936" s="45" t="s">
        <v>653</v>
      </c>
      <c r="F1936" s="50"/>
      <c r="G1936" s="45" t="s">
        <v>1368</v>
      </c>
      <c r="H1936" s="45" t="s">
        <v>1341</v>
      </c>
      <c r="I1936">
        <f>MIN(L1936:BT1936)</f>
        <v>1980</v>
      </c>
      <c r="J1936">
        <f t="shared" si="174"/>
        <v>1989</v>
      </c>
      <c r="K1936" s="2" t="str">
        <f t="shared" si="175"/>
        <v>-</v>
      </c>
      <c r="V1936">
        <v>1980</v>
      </c>
      <c r="W1936">
        <v>1981</v>
      </c>
      <c r="X1936">
        <v>1982</v>
      </c>
      <c r="Y1936">
        <v>1983</v>
      </c>
      <c r="Z1936">
        <v>1984</v>
      </c>
      <c r="AA1936">
        <v>1985</v>
      </c>
      <c r="AB1936">
        <v>1986</v>
      </c>
      <c r="AC1936">
        <v>1987</v>
      </c>
      <c r="AD1936">
        <v>1988</v>
      </c>
      <c r="AE1936">
        <v>1989</v>
      </c>
      <c r="BJ1936" s="15"/>
    </row>
    <row r="1937" spans="1:65" ht="15" customHeight="1" x14ac:dyDescent="0.25">
      <c r="A1937" s="15" t="s">
        <v>1260</v>
      </c>
      <c r="B1937" s="15"/>
      <c r="C1937" s="60"/>
      <c r="D1937" t="s">
        <v>3446</v>
      </c>
      <c r="E1937" s="45" t="s">
        <v>3449</v>
      </c>
      <c r="F1937" s="50"/>
      <c r="G1937" s="45"/>
      <c r="H1937" s="45"/>
      <c r="I1937">
        <f>MIN(L1937:BT1937)</f>
        <v>2023</v>
      </c>
      <c r="J1937">
        <f>MAX(L1937:BT1937)</f>
        <v>2023</v>
      </c>
      <c r="K1937" s="2" t="str">
        <f t="shared" si="175"/>
        <v>-</v>
      </c>
      <c r="BJ1937" s="15"/>
      <c r="BM1937">
        <v>2023</v>
      </c>
    </row>
    <row r="1938" spans="1:65" ht="15" customHeight="1" x14ac:dyDescent="0.25">
      <c r="A1938" s="15" t="s">
        <v>1260</v>
      </c>
      <c r="B1938" s="15"/>
      <c r="C1938" s="60"/>
      <c r="D1938" s="15" t="s">
        <v>354</v>
      </c>
      <c r="E1938" s="46" t="s">
        <v>355</v>
      </c>
      <c r="F1938" s="15"/>
      <c r="G1938" s="48"/>
      <c r="H1938" s="48"/>
      <c r="I1938">
        <f t="shared" si="173"/>
        <v>2008</v>
      </c>
      <c r="J1938">
        <f t="shared" si="172"/>
        <v>2023</v>
      </c>
      <c r="K1938" s="2" t="str">
        <f t="shared" si="168"/>
        <v>-</v>
      </c>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c r="AP1938" s="15"/>
      <c r="AQ1938" s="15"/>
      <c r="AR1938" s="15"/>
      <c r="AS1938" s="15"/>
      <c r="AT1938" s="15"/>
      <c r="AU1938" s="15"/>
      <c r="AV1938" s="15"/>
      <c r="AW1938" s="15"/>
      <c r="AX1938" s="15">
        <v>2008</v>
      </c>
      <c r="AY1938" s="15">
        <v>2009</v>
      </c>
      <c r="AZ1938" s="15">
        <v>2010</v>
      </c>
      <c r="BA1938" s="15">
        <v>2011</v>
      </c>
      <c r="BB1938" s="15">
        <v>2012</v>
      </c>
      <c r="BC1938" s="15">
        <v>2013</v>
      </c>
      <c r="BD1938" s="15">
        <v>2014</v>
      </c>
      <c r="BE1938" s="15">
        <v>2015</v>
      </c>
      <c r="BF1938" s="15">
        <v>2016</v>
      </c>
      <c r="BG1938" s="15">
        <v>2017</v>
      </c>
      <c r="BH1938" s="15">
        <v>2018</v>
      </c>
      <c r="BI1938" s="15">
        <v>2019</v>
      </c>
      <c r="BJ1938" s="15">
        <v>2020</v>
      </c>
      <c r="BK1938" s="15">
        <v>2021</v>
      </c>
      <c r="BL1938" s="15">
        <v>2022</v>
      </c>
      <c r="BM1938" s="15">
        <v>2023</v>
      </c>
    </row>
    <row r="1939" spans="1:65" ht="15" customHeight="1" x14ac:dyDescent="0.25">
      <c r="A1939" s="15" t="s">
        <v>1260</v>
      </c>
      <c r="B1939" s="15"/>
      <c r="C1939" s="60"/>
      <c r="D1939" s="15" t="s">
        <v>21</v>
      </c>
      <c r="E1939" s="46" t="s">
        <v>2564</v>
      </c>
      <c r="F1939" s="38"/>
      <c r="G1939" s="48"/>
      <c r="H1939" s="48"/>
      <c r="I1939">
        <f t="shared" si="173"/>
        <v>1980</v>
      </c>
      <c r="J1939">
        <f t="shared" si="172"/>
        <v>2023</v>
      </c>
      <c r="K1939" s="2" t="str">
        <f t="shared" si="168"/>
        <v>-</v>
      </c>
      <c r="L1939" s="15"/>
      <c r="M1939" s="15"/>
      <c r="N1939" s="15"/>
      <c r="O1939" s="15"/>
      <c r="P1939" s="15"/>
      <c r="Q1939" s="15"/>
      <c r="R1939" s="15"/>
      <c r="S1939" s="15"/>
      <c r="T1939" s="15"/>
      <c r="U1939" s="15"/>
      <c r="V1939" s="15">
        <v>1980</v>
      </c>
      <c r="W1939" s="15">
        <v>1981</v>
      </c>
      <c r="X1939" s="15">
        <v>1982</v>
      </c>
      <c r="Y1939" s="15">
        <v>1983</v>
      </c>
      <c r="Z1939" s="15">
        <v>1984</v>
      </c>
      <c r="AA1939" s="15">
        <v>1985</v>
      </c>
      <c r="AB1939" s="15">
        <v>1986</v>
      </c>
      <c r="AC1939" s="15">
        <v>1987</v>
      </c>
      <c r="AD1939" s="15">
        <v>1988</v>
      </c>
      <c r="AE1939" s="15">
        <v>1989</v>
      </c>
      <c r="AF1939" s="15">
        <v>1990</v>
      </c>
      <c r="AG1939" s="15">
        <v>1991</v>
      </c>
      <c r="AH1939" s="15">
        <v>1992</v>
      </c>
      <c r="AI1939" s="15">
        <v>1993</v>
      </c>
      <c r="AJ1939" s="15">
        <v>1994</v>
      </c>
      <c r="AK1939" s="15">
        <v>1995</v>
      </c>
      <c r="AL1939" s="15">
        <v>1996</v>
      </c>
      <c r="AM1939" s="15">
        <v>1997</v>
      </c>
      <c r="AN1939" s="15">
        <v>1998</v>
      </c>
      <c r="AO1939" s="15">
        <v>1999</v>
      </c>
      <c r="AP1939" s="15">
        <v>2000</v>
      </c>
      <c r="AQ1939" s="15">
        <v>2001</v>
      </c>
      <c r="AR1939" s="15">
        <v>2002</v>
      </c>
      <c r="AS1939" s="15">
        <v>2003</v>
      </c>
      <c r="AT1939" s="15">
        <v>2004</v>
      </c>
      <c r="AU1939" s="15">
        <v>2005</v>
      </c>
      <c r="AV1939" s="15">
        <v>2006</v>
      </c>
      <c r="AW1939" s="15">
        <v>2007</v>
      </c>
      <c r="AX1939" s="15">
        <v>2008</v>
      </c>
      <c r="AY1939" s="15">
        <v>2009</v>
      </c>
      <c r="AZ1939" s="15">
        <v>2010</v>
      </c>
      <c r="BA1939" s="15">
        <v>2011</v>
      </c>
      <c r="BB1939" s="15">
        <v>2012</v>
      </c>
      <c r="BC1939" s="15">
        <v>2013</v>
      </c>
      <c r="BD1939" s="15">
        <v>2014</v>
      </c>
      <c r="BE1939" s="15">
        <v>2015</v>
      </c>
      <c r="BF1939" s="15">
        <v>2016</v>
      </c>
      <c r="BG1939" s="15">
        <v>2017</v>
      </c>
      <c r="BH1939" s="15">
        <v>2018</v>
      </c>
      <c r="BI1939" s="15">
        <v>2019</v>
      </c>
      <c r="BJ1939" s="15">
        <v>2020</v>
      </c>
      <c r="BK1939" s="15">
        <v>2021</v>
      </c>
      <c r="BL1939" s="15">
        <v>2022</v>
      </c>
      <c r="BM1939" s="15">
        <v>2023</v>
      </c>
    </row>
    <row r="1940" spans="1:65" ht="15" customHeight="1" x14ac:dyDescent="0.25">
      <c r="A1940" s="15" t="s">
        <v>1260</v>
      </c>
      <c r="B1940" s="15"/>
      <c r="C1940" s="60"/>
      <c r="D1940" s="15" t="s">
        <v>2012</v>
      </c>
      <c r="E1940" s="46" t="s">
        <v>2565</v>
      </c>
      <c r="F1940" s="15"/>
      <c r="G1940" s="48"/>
      <c r="H1940" s="48"/>
      <c r="I1940">
        <f t="shared" si="173"/>
        <v>2008</v>
      </c>
      <c r="J1940">
        <f t="shared" si="172"/>
        <v>2023</v>
      </c>
      <c r="K1940" s="2" t="str">
        <f t="shared" si="168"/>
        <v>-</v>
      </c>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c r="AP1940" s="15"/>
      <c r="AQ1940" s="15"/>
      <c r="AR1940" s="15"/>
      <c r="AS1940" s="15"/>
      <c r="AT1940" s="15"/>
      <c r="AU1940" s="15"/>
      <c r="AV1940" s="15"/>
      <c r="AW1940" s="15"/>
      <c r="AX1940" s="15">
        <v>2008</v>
      </c>
      <c r="AY1940" s="15">
        <v>2009</v>
      </c>
      <c r="AZ1940" s="15">
        <v>2010</v>
      </c>
      <c r="BA1940" s="15">
        <v>2011</v>
      </c>
      <c r="BB1940" s="15">
        <v>2012</v>
      </c>
      <c r="BC1940" s="15">
        <v>2013</v>
      </c>
      <c r="BD1940" s="15">
        <v>2014</v>
      </c>
      <c r="BE1940" s="15">
        <v>2015</v>
      </c>
      <c r="BF1940" s="15">
        <v>2016</v>
      </c>
      <c r="BG1940" s="15">
        <v>2017</v>
      </c>
      <c r="BH1940" s="15">
        <v>2018</v>
      </c>
      <c r="BI1940" s="15">
        <v>2019</v>
      </c>
      <c r="BJ1940" s="15">
        <v>2020</v>
      </c>
      <c r="BK1940" s="15">
        <v>2021</v>
      </c>
      <c r="BL1940" s="15">
        <v>2022</v>
      </c>
      <c r="BM1940" s="15">
        <v>2023</v>
      </c>
    </row>
    <row r="1941" spans="1:65" ht="15" customHeight="1" x14ac:dyDescent="0.25">
      <c r="A1941" s="15" t="s">
        <v>1260</v>
      </c>
      <c r="B1941" s="15"/>
      <c r="C1941" s="60"/>
      <c r="D1941" s="15" t="s">
        <v>593</v>
      </c>
      <c r="E1941" s="46" t="s">
        <v>2020</v>
      </c>
      <c r="F1941" s="38"/>
      <c r="G1941" s="48" t="s">
        <v>2020</v>
      </c>
      <c r="H1941" s="48"/>
      <c r="I1941">
        <f t="shared" si="173"/>
        <v>2006</v>
      </c>
      <c r="J1941">
        <f t="shared" si="172"/>
        <v>2023</v>
      </c>
      <c r="K1941" s="2" t="str">
        <f t="shared" si="168"/>
        <v>-</v>
      </c>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c r="AP1941" s="15"/>
      <c r="AQ1941" s="15"/>
      <c r="AR1941" s="15"/>
      <c r="AS1941" s="15"/>
      <c r="AT1941" s="15"/>
      <c r="AU1941" s="15"/>
      <c r="AV1941" s="15">
        <v>2006</v>
      </c>
      <c r="AW1941" s="15">
        <v>2007</v>
      </c>
      <c r="AX1941" s="15">
        <v>2008</v>
      </c>
      <c r="AY1941" s="15">
        <v>2009</v>
      </c>
      <c r="AZ1941" s="15">
        <v>2010</v>
      </c>
      <c r="BA1941" s="15">
        <v>2011</v>
      </c>
      <c r="BB1941" s="15">
        <v>2012</v>
      </c>
      <c r="BC1941" s="15">
        <v>2013</v>
      </c>
      <c r="BD1941" s="15">
        <v>2014</v>
      </c>
      <c r="BE1941" s="15">
        <v>2015</v>
      </c>
      <c r="BF1941" s="15">
        <v>2016</v>
      </c>
      <c r="BG1941" s="15">
        <v>2017</v>
      </c>
      <c r="BH1941" s="15">
        <v>2018</v>
      </c>
      <c r="BI1941" s="15">
        <v>2019</v>
      </c>
      <c r="BJ1941" s="15">
        <v>2020</v>
      </c>
      <c r="BK1941" s="15">
        <v>2021</v>
      </c>
      <c r="BL1941" s="15">
        <v>2022</v>
      </c>
      <c r="BM1941" s="15">
        <v>2023</v>
      </c>
    </row>
    <row r="1942" spans="1:65" ht="15" customHeight="1" x14ac:dyDescent="0.25">
      <c r="A1942" s="15" t="s">
        <v>1260</v>
      </c>
      <c r="B1942" s="15"/>
      <c r="C1942" s="60"/>
      <c r="D1942" s="15" t="s">
        <v>2013</v>
      </c>
      <c r="E1942" s="46" t="s">
        <v>2121</v>
      </c>
      <c r="F1942" s="15"/>
      <c r="G1942" s="48"/>
      <c r="H1942" s="48"/>
      <c r="I1942">
        <f t="shared" si="173"/>
        <v>2008</v>
      </c>
      <c r="J1942">
        <f t="shared" si="172"/>
        <v>2023</v>
      </c>
      <c r="K1942" s="2" t="str">
        <f t="shared" si="168"/>
        <v>-</v>
      </c>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c r="AP1942" s="15"/>
      <c r="AQ1942" s="15"/>
      <c r="AR1942" s="15"/>
      <c r="AS1942" s="15"/>
      <c r="AT1942" s="15"/>
      <c r="AU1942" s="15"/>
      <c r="AV1942" s="15"/>
      <c r="AW1942" s="15"/>
      <c r="AX1942" s="15">
        <v>2008</v>
      </c>
      <c r="AY1942" s="15">
        <v>2009</v>
      </c>
      <c r="AZ1942" s="15">
        <v>2010</v>
      </c>
      <c r="BA1942" s="15">
        <v>2011</v>
      </c>
      <c r="BB1942" s="15">
        <v>2012</v>
      </c>
      <c r="BC1942" s="15">
        <v>2013</v>
      </c>
      <c r="BD1942" s="15">
        <v>2014</v>
      </c>
      <c r="BE1942" s="15">
        <v>2015</v>
      </c>
      <c r="BF1942" s="15">
        <v>2016</v>
      </c>
      <c r="BG1942" s="15">
        <v>2017</v>
      </c>
      <c r="BH1942" s="15">
        <v>2018</v>
      </c>
      <c r="BI1942" s="15">
        <v>2019</v>
      </c>
      <c r="BJ1942" s="15">
        <v>2020</v>
      </c>
      <c r="BK1942" s="15">
        <v>2021</v>
      </c>
      <c r="BL1942" s="15">
        <v>2022</v>
      </c>
      <c r="BM1942" s="15">
        <v>2023</v>
      </c>
    </row>
    <row r="1943" spans="1:65" ht="15" customHeight="1" x14ac:dyDescent="0.25">
      <c r="A1943" s="15" t="s">
        <v>1260</v>
      </c>
      <c r="B1943" s="15"/>
      <c r="C1943" s="60"/>
      <c r="D1943" t="s">
        <v>654</v>
      </c>
      <c r="E1943" s="45" t="s">
        <v>655</v>
      </c>
      <c r="F1943" s="50"/>
      <c r="G1943" s="45" t="s">
        <v>655</v>
      </c>
      <c r="H1943" s="45" t="s">
        <v>1343</v>
      </c>
      <c r="I1943">
        <f t="shared" si="173"/>
        <v>1996</v>
      </c>
      <c r="J1943">
        <f t="shared" si="172"/>
        <v>2007</v>
      </c>
      <c r="K1943" s="2" t="str">
        <f t="shared" si="168"/>
        <v>-</v>
      </c>
      <c r="AL1943">
        <v>1996</v>
      </c>
      <c r="AM1943">
        <v>1997</v>
      </c>
      <c r="AN1943">
        <v>1998</v>
      </c>
      <c r="AO1943">
        <v>1999</v>
      </c>
      <c r="AP1943">
        <v>2000</v>
      </c>
      <c r="AQ1943">
        <v>2001</v>
      </c>
      <c r="AR1943">
        <v>2002</v>
      </c>
      <c r="AS1943">
        <v>2003</v>
      </c>
      <c r="AT1943">
        <v>2004</v>
      </c>
      <c r="AU1943">
        <v>2005</v>
      </c>
      <c r="AV1943">
        <v>2006</v>
      </c>
      <c r="AW1943">
        <v>2007</v>
      </c>
      <c r="BJ1943" s="15"/>
      <c r="BL1943" s="15"/>
    </row>
    <row r="1944" spans="1:65" ht="15" customHeight="1" x14ac:dyDescent="0.25">
      <c r="A1944" s="15" t="s">
        <v>1260</v>
      </c>
      <c r="B1944" s="15"/>
      <c r="C1944" s="60"/>
      <c r="D1944" s="15" t="s">
        <v>2014</v>
      </c>
      <c r="E1944" s="46" t="s">
        <v>655</v>
      </c>
      <c r="F1944" s="15"/>
      <c r="G1944" s="48"/>
      <c r="H1944" s="48"/>
      <c r="I1944">
        <f t="shared" si="173"/>
        <v>2008</v>
      </c>
      <c r="J1944">
        <f t="shared" si="172"/>
        <v>2023</v>
      </c>
      <c r="K1944" s="2" t="str">
        <f t="shared" si="168"/>
        <v>-</v>
      </c>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c r="AP1944" s="15"/>
      <c r="AQ1944" s="15"/>
      <c r="AR1944" s="15"/>
      <c r="AS1944" s="15"/>
      <c r="AT1944" s="15"/>
      <c r="AU1944" s="15"/>
      <c r="AV1944" s="15"/>
      <c r="AW1944" s="15"/>
      <c r="AX1944" s="15">
        <v>2008</v>
      </c>
      <c r="AY1944" s="15">
        <v>2009</v>
      </c>
      <c r="AZ1944" s="15">
        <v>2010</v>
      </c>
      <c r="BA1944" s="15">
        <v>2011</v>
      </c>
      <c r="BB1944" s="15">
        <v>2012</v>
      </c>
      <c r="BC1944" s="15">
        <v>2013</v>
      </c>
      <c r="BD1944" s="15">
        <v>2014</v>
      </c>
      <c r="BE1944" s="15">
        <v>2015</v>
      </c>
      <c r="BF1944" s="15">
        <v>2016</v>
      </c>
      <c r="BG1944" s="15">
        <v>2017</v>
      </c>
      <c r="BH1944" s="15">
        <v>2018</v>
      </c>
      <c r="BI1944" s="15">
        <v>2019</v>
      </c>
      <c r="BJ1944" s="15">
        <v>2020</v>
      </c>
      <c r="BK1944" s="15">
        <v>2021</v>
      </c>
      <c r="BL1944" s="15">
        <v>2022</v>
      </c>
      <c r="BM1944" s="15">
        <v>2023</v>
      </c>
    </row>
    <row r="1945" spans="1:65" ht="15" customHeight="1" x14ac:dyDescent="0.25">
      <c r="A1945" s="15" t="s">
        <v>1260</v>
      </c>
      <c r="B1945" s="15"/>
      <c r="C1945" s="60"/>
      <c r="D1945" s="15" t="s">
        <v>2566</v>
      </c>
      <c r="E1945" s="46" t="s">
        <v>2567</v>
      </c>
      <c r="F1945" s="50"/>
      <c r="G1945" s="48"/>
      <c r="H1945" s="48"/>
      <c r="I1945">
        <f t="shared" si="173"/>
        <v>1994</v>
      </c>
      <c r="J1945">
        <f>MAX(L1945:BT1945)</f>
        <v>2007</v>
      </c>
      <c r="K1945" s="2" t="str">
        <f t="shared" si="168"/>
        <v>-</v>
      </c>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v>1994</v>
      </c>
      <c r="AK1945" s="15">
        <v>1995</v>
      </c>
      <c r="AL1945" s="15">
        <v>1996</v>
      </c>
      <c r="AM1945" s="15">
        <v>1997</v>
      </c>
      <c r="AN1945" s="15">
        <v>1998</v>
      </c>
      <c r="AO1945" s="15">
        <v>1999</v>
      </c>
      <c r="AP1945" s="15">
        <v>2000</v>
      </c>
      <c r="AQ1945" s="15">
        <v>2001</v>
      </c>
      <c r="AR1945" s="15">
        <v>2002</v>
      </c>
      <c r="AS1945" s="15">
        <v>2003</v>
      </c>
      <c r="AT1945" s="15">
        <v>2004</v>
      </c>
      <c r="AU1945" s="15">
        <v>2005</v>
      </c>
      <c r="AV1945" s="15">
        <v>2006</v>
      </c>
      <c r="AW1945" s="15">
        <v>2007</v>
      </c>
      <c r="AX1945" s="15"/>
      <c r="AY1945" s="15"/>
      <c r="AZ1945" s="15"/>
      <c r="BA1945" s="15"/>
      <c r="BB1945" s="15"/>
      <c r="BC1945" s="15"/>
      <c r="BD1945" s="15"/>
      <c r="BE1945" s="15"/>
      <c r="BF1945" s="15"/>
      <c r="BG1945" s="15"/>
      <c r="BH1945" s="15"/>
      <c r="BI1945" s="15"/>
      <c r="BJ1945" s="15"/>
      <c r="BL1945" s="15"/>
    </row>
    <row r="1946" spans="1:65" ht="15" customHeight="1" x14ac:dyDescent="0.25">
      <c r="A1946" s="15" t="s">
        <v>1260</v>
      </c>
      <c r="B1946" s="15"/>
      <c r="C1946" s="60"/>
      <c r="D1946" s="15" t="s">
        <v>2015</v>
      </c>
      <c r="E1946" s="46" t="s">
        <v>2567</v>
      </c>
      <c r="F1946" s="15"/>
      <c r="G1946" s="48"/>
      <c r="H1946" s="48"/>
      <c r="I1946">
        <f t="shared" si="173"/>
        <v>2008</v>
      </c>
      <c r="J1946">
        <f t="shared" si="172"/>
        <v>2023</v>
      </c>
      <c r="K1946" s="2" t="str">
        <f t="shared" si="168"/>
        <v>-</v>
      </c>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c r="AP1946" s="15"/>
      <c r="AQ1946" s="15"/>
      <c r="AR1946" s="15"/>
      <c r="AS1946" s="15"/>
      <c r="AT1946" s="15"/>
      <c r="AU1946" s="15"/>
      <c r="AV1946" s="15"/>
      <c r="AW1946" s="15"/>
      <c r="AX1946" s="15">
        <v>2008</v>
      </c>
      <c r="AY1946" s="15">
        <v>2009</v>
      </c>
      <c r="AZ1946" s="15">
        <v>2010</v>
      </c>
      <c r="BA1946" s="15">
        <v>2011</v>
      </c>
      <c r="BB1946" s="15">
        <v>2012</v>
      </c>
      <c r="BC1946" s="15">
        <v>2013</v>
      </c>
      <c r="BD1946" s="15">
        <v>2014</v>
      </c>
      <c r="BE1946" s="15">
        <v>2015</v>
      </c>
      <c r="BF1946" s="15">
        <v>2016</v>
      </c>
      <c r="BG1946" s="15">
        <v>2017</v>
      </c>
      <c r="BH1946" s="15">
        <v>2018</v>
      </c>
      <c r="BI1946" s="15">
        <v>2019</v>
      </c>
      <c r="BJ1946" s="15">
        <v>2020</v>
      </c>
      <c r="BK1946" s="15">
        <v>2021</v>
      </c>
      <c r="BL1946" s="15">
        <v>2022</v>
      </c>
      <c r="BM1946" s="15">
        <v>2023</v>
      </c>
    </row>
    <row r="1947" spans="1:65" ht="15" customHeight="1" x14ac:dyDescent="0.25">
      <c r="A1947" s="15" t="s">
        <v>1260</v>
      </c>
      <c r="B1947" s="15"/>
      <c r="C1947" s="60"/>
      <c r="D1947" s="15" t="s">
        <v>2016</v>
      </c>
      <c r="E1947" s="46" t="s">
        <v>2568</v>
      </c>
      <c r="F1947" s="15"/>
      <c r="G1947" s="48"/>
      <c r="H1947" s="48"/>
      <c r="I1947">
        <f t="shared" si="173"/>
        <v>2008</v>
      </c>
      <c r="J1947">
        <f t="shared" si="172"/>
        <v>2023</v>
      </c>
      <c r="K1947" s="2" t="str">
        <f t="shared" si="168"/>
        <v>-</v>
      </c>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c r="AP1947" s="15"/>
      <c r="AQ1947" s="15"/>
      <c r="AR1947" s="15"/>
      <c r="AS1947" s="15"/>
      <c r="AT1947" s="15"/>
      <c r="AU1947" s="15"/>
      <c r="AV1947" s="15"/>
      <c r="AW1947" s="15"/>
      <c r="AX1947" s="15">
        <v>2008</v>
      </c>
      <c r="AY1947" s="15">
        <v>2009</v>
      </c>
      <c r="AZ1947" s="15">
        <v>2010</v>
      </c>
      <c r="BA1947" s="15">
        <v>2011</v>
      </c>
      <c r="BB1947" s="15">
        <v>2012</v>
      </c>
      <c r="BC1947" s="15">
        <v>2013</v>
      </c>
      <c r="BD1947" s="15">
        <v>2014</v>
      </c>
      <c r="BE1947" s="15">
        <v>2015</v>
      </c>
      <c r="BF1947" s="15">
        <v>2016</v>
      </c>
      <c r="BG1947" s="15">
        <v>2017</v>
      </c>
      <c r="BH1947" s="15">
        <v>2018</v>
      </c>
      <c r="BI1947" s="15">
        <v>2019</v>
      </c>
      <c r="BJ1947" s="15">
        <v>2020</v>
      </c>
      <c r="BK1947" s="15">
        <v>2021</v>
      </c>
      <c r="BL1947" s="15">
        <v>2022</v>
      </c>
      <c r="BM1947" s="15">
        <v>2023</v>
      </c>
    </row>
    <row r="1948" spans="1:65" ht="15" customHeight="1" x14ac:dyDescent="0.25">
      <c r="A1948" s="15" t="s">
        <v>1260</v>
      </c>
      <c r="B1948" s="15"/>
      <c r="C1948" s="60"/>
      <c r="D1948" s="15" t="s">
        <v>2361</v>
      </c>
      <c r="E1948" s="46" t="s">
        <v>2569</v>
      </c>
      <c r="F1948" s="50"/>
      <c r="G1948" s="48"/>
      <c r="H1948" s="48"/>
      <c r="I1948">
        <f t="shared" si="173"/>
        <v>2008</v>
      </c>
      <c r="J1948">
        <f t="shared" si="172"/>
        <v>2015</v>
      </c>
      <c r="K1948" s="2" t="str">
        <f t="shared" si="168"/>
        <v>-</v>
      </c>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c r="AP1948" s="15"/>
      <c r="AQ1948" s="15"/>
      <c r="AR1948" s="15"/>
      <c r="AS1948" s="15"/>
      <c r="AT1948" s="15"/>
      <c r="AU1948" s="15"/>
      <c r="AV1948" s="15"/>
      <c r="AW1948" s="15"/>
      <c r="AX1948" s="15">
        <v>2008</v>
      </c>
      <c r="AY1948" s="15">
        <v>2009</v>
      </c>
      <c r="AZ1948" s="15">
        <v>2010</v>
      </c>
      <c r="BA1948" s="15">
        <v>2011</v>
      </c>
      <c r="BB1948" s="15">
        <v>2012</v>
      </c>
      <c r="BC1948" s="15">
        <v>2013</v>
      </c>
      <c r="BD1948" s="15">
        <v>2014</v>
      </c>
      <c r="BE1948" s="15">
        <v>2015</v>
      </c>
      <c r="BF1948" s="15"/>
      <c r="BG1948" s="15"/>
      <c r="BH1948" s="15"/>
      <c r="BI1948" s="15"/>
      <c r="BJ1948" s="15"/>
      <c r="BL1948" s="15"/>
    </row>
    <row r="1949" spans="1:65" ht="15" customHeight="1" x14ac:dyDescent="0.25">
      <c r="A1949" s="15" t="s">
        <v>1260</v>
      </c>
      <c r="B1949" s="15"/>
      <c r="C1949" s="60"/>
      <c r="D1949" s="15" t="s">
        <v>2017</v>
      </c>
      <c r="E1949" s="46" t="s">
        <v>2570</v>
      </c>
      <c r="F1949" s="15"/>
      <c r="G1949" s="48"/>
      <c r="H1949" s="48"/>
      <c r="I1949">
        <f t="shared" si="173"/>
        <v>2008</v>
      </c>
      <c r="J1949">
        <f t="shared" si="172"/>
        <v>2023</v>
      </c>
      <c r="K1949" s="2" t="str">
        <f t="shared" si="168"/>
        <v>-</v>
      </c>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c r="AP1949" s="15"/>
      <c r="AQ1949" s="15"/>
      <c r="AR1949" s="15"/>
      <c r="AS1949" s="15"/>
      <c r="AT1949" s="15"/>
      <c r="AU1949" s="15"/>
      <c r="AV1949" s="15"/>
      <c r="AW1949" s="15"/>
      <c r="AX1949" s="15">
        <v>2008</v>
      </c>
      <c r="AY1949" s="15">
        <v>2009</v>
      </c>
      <c r="AZ1949" s="15">
        <v>2010</v>
      </c>
      <c r="BA1949" s="15">
        <v>2011</v>
      </c>
      <c r="BB1949" s="15">
        <v>2012</v>
      </c>
      <c r="BC1949" s="15">
        <v>2013</v>
      </c>
      <c r="BD1949" s="15">
        <v>2014</v>
      </c>
      <c r="BE1949" s="15">
        <v>2015</v>
      </c>
      <c r="BF1949" s="15">
        <v>2016</v>
      </c>
      <c r="BG1949" s="15">
        <v>2017</v>
      </c>
      <c r="BH1949" s="15">
        <v>2018</v>
      </c>
      <c r="BI1949" s="15">
        <v>2019</v>
      </c>
      <c r="BJ1949" s="15">
        <v>2020</v>
      </c>
      <c r="BK1949" s="15">
        <v>2021</v>
      </c>
      <c r="BL1949" s="15">
        <v>2022</v>
      </c>
      <c r="BM1949" s="15">
        <v>2023</v>
      </c>
    </row>
    <row r="1950" spans="1:65" ht="15" customHeight="1" x14ac:dyDescent="0.25">
      <c r="A1950" s="15" t="s">
        <v>1260</v>
      </c>
      <c r="B1950" s="15"/>
      <c r="C1950" s="60"/>
      <c r="D1950" s="15" t="s">
        <v>876</v>
      </c>
      <c r="E1950" s="46" t="s">
        <v>877</v>
      </c>
      <c r="F1950" s="15"/>
      <c r="G1950" s="48" t="s">
        <v>877</v>
      </c>
      <c r="H1950" s="48"/>
      <c r="I1950">
        <f t="shared" si="173"/>
        <v>2008</v>
      </c>
      <c r="J1950">
        <f t="shared" si="172"/>
        <v>2023</v>
      </c>
      <c r="K1950" s="2" t="str">
        <f t="shared" si="168"/>
        <v>-</v>
      </c>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c r="AP1950" s="15"/>
      <c r="AQ1950" s="15"/>
      <c r="AR1950" s="15"/>
      <c r="AS1950" s="15"/>
      <c r="AT1950" s="15"/>
      <c r="AU1950" s="15"/>
      <c r="AV1950" s="15"/>
      <c r="AW1950" s="15"/>
      <c r="AX1950" s="15">
        <v>2008</v>
      </c>
      <c r="AY1950" s="15">
        <v>2009</v>
      </c>
      <c r="AZ1950" s="15">
        <v>2010</v>
      </c>
      <c r="BA1950" s="15">
        <v>2011</v>
      </c>
      <c r="BB1950" s="15">
        <v>2012</v>
      </c>
      <c r="BC1950" s="15">
        <v>2013</v>
      </c>
      <c r="BD1950" s="15">
        <v>2014</v>
      </c>
      <c r="BE1950" s="15">
        <v>2015</v>
      </c>
      <c r="BF1950" s="15">
        <v>2016</v>
      </c>
      <c r="BG1950" s="15">
        <v>2017</v>
      </c>
      <c r="BH1950" s="15">
        <v>2018</v>
      </c>
      <c r="BI1950" s="15">
        <v>2019</v>
      </c>
      <c r="BJ1950" s="15">
        <v>2020</v>
      </c>
      <c r="BK1950" s="15">
        <v>2021</v>
      </c>
      <c r="BL1950" s="15">
        <v>2022</v>
      </c>
      <c r="BM1950" s="15">
        <v>2023</v>
      </c>
    </row>
    <row r="1951" spans="1:65" ht="15" customHeight="1" x14ac:dyDescent="0.25">
      <c r="C1951" s="63"/>
      <c r="E1951" s="45"/>
      <c r="G1951" s="45"/>
      <c r="H1951" s="45"/>
    </row>
    <row r="1952" spans="1:65" ht="15" customHeight="1" x14ac:dyDescent="0.25">
      <c r="A1952" t="s">
        <v>1261</v>
      </c>
      <c r="B1952" s="1" t="str">
        <f>A1952&amp;MIN(I1952:I1968)&amp;"(-"&amp;MAX(J1952:J1968)&amp;")"</f>
        <v>SGDP1994(-2019)</v>
      </c>
      <c r="C1952" s="77"/>
      <c r="D1952" t="s">
        <v>656</v>
      </c>
      <c r="E1952" s="45" t="s">
        <v>657</v>
      </c>
      <c r="G1952" s="45" t="s">
        <v>657</v>
      </c>
      <c r="H1952" s="45" t="s">
        <v>1807</v>
      </c>
      <c r="I1952">
        <f t="shared" ref="I1952:I1963" si="176">MIN(L1952:BT1952)</f>
        <v>1994</v>
      </c>
      <c r="J1952">
        <f t="shared" si="172"/>
        <v>2019</v>
      </c>
      <c r="K1952" s="2" t="str">
        <f t="shared" si="168"/>
        <v>-</v>
      </c>
      <c r="AJ1952">
        <v>1994</v>
      </c>
      <c r="AK1952">
        <v>1995</v>
      </c>
      <c r="AL1952">
        <v>1996</v>
      </c>
      <c r="AM1952">
        <v>1997</v>
      </c>
      <c r="AN1952">
        <v>1998</v>
      </c>
      <c r="AO1952">
        <v>1999</v>
      </c>
      <c r="AP1952">
        <v>2000</v>
      </c>
      <c r="AQ1952">
        <v>2001</v>
      </c>
      <c r="AR1952">
        <v>2002</v>
      </c>
      <c r="AS1952">
        <v>2003</v>
      </c>
      <c r="AT1952">
        <v>2004</v>
      </c>
      <c r="AU1952">
        <v>2005</v>
      </c>
      <c r="AV1952">
        <v>2006</v>
      </c>
      <c r="AW1952">
        <v>2007</v>
      </c>
      <c r="AX1952">
        <v>2008</v>
      </c>
      <c r="AY1952">
        <v>2009</v>
      </c>
      <c r="AZ1952">
        <v>2010</v>
      </c>
      <c r="BA1952">
        <v>2011</v>
      </c>
      <c r="BB1952">
        <v>2012</v>
      </c>
      <c r="BC1952">
        <v>2013</v>
      </c>
      <c r="BD1952">
        <v>2014</v>
      </c>
      <c r="BE1952">
        <v>2015</v>
      </c>
      <c r="BF1952">
        <v>2016</v>
      </c>
      <c r="BG1952">
        <v>2017</v>
      </c>
      <c r="BH1952">
        <v>2018</v>
      </c>
      <c r="BI1952">
        <v>2019</v>
      </c>
    </row>
    <row r="1953" spans="1:61" ht="15" customHeight="1" x14ac:dyDescent="0.25">
      <c r="A1953" t="s">
        <v>1261</v>
      </c>
      <c r="C1953" s="77"/>
      <c r="D1953" t="s">
        <v>658</v>
      </c>
      <c r="E1953" s="45" t="s">
        <v>906</v>
      </c>
      <c r="G1953" s="45" t="s">
        <v>1808</v>
      </c>
      <c r="H1953" s="45" t="s">
        <v>1809</v>
      </c>
      <c r="I1953">
        <f t="shared" si="176"/>
        <v>1994</v>
      </c>
      <c r="J1953">
        <f t="shared" si="172"/>
        <v>2019</v>
      </c>
      <c r="K1953" s="2" t="str">
        <f t="shared" si="168"/>
        <v>-</v>
      </c>
      <c r="AJ1953">
        <v>1994</v>
      </c>
      <c r="AK1953">
        <v>1995</v>
      </c>
      <c r="AL1953">
        <v>1996</v>
      </c>
      <c r="AM1953">
        <v>1997</v>
      </c>
      <c r="AN1953">
        <v>1998</v>
      </c>
      <c r="AO1953">
        <v>1999</v>
      </c>
      <c r="AP1953">
        <v>2000</v>
      </c>
      <c r="AQ1953">
        <v>2001</v>
      </c>
      <c r="AR1953">
        <v>2002</v>
      </c>
      <c r="AS1953">
        <v>2003</v>
      </c>
      <c r="AT1953">
        <v>2004</v>
      </c>
      <c r="AU1953">
        <v>2005</v>
      </c>
      <c r="AV1953">
        <v>2006</v>
      </c>
      <c r="AW1953">
        <v>2007</v>
      </c>
      <c r="AX1953">
        <v>2008</v>
      </c>
      <c r="AY1953">
        <v>2009</v>
      </c>
      <c r="AZ1953">
        <v>2010</v>
      </c>
      <c r="BA1953">
        <v>2011</v>
      </c>
      <c r="BB1953">
        <v>2012</v>
      </c>
      <c r="BC1953">
        <v>2013</v>
      </c>
      <c r="BD1953">
        <v>2014</v>
      </c>
      <c r="BE1953">
        <v>2015</v>
      </c>
      <c r="BF1953">
        <v>2016</v>
      </c>
      <c r="BG1953">
        <v>2017</v>
      </c>
      <c r="BH1953">
        <v>2018</v>
      </c>
      <c r="BI1953">
        <v>2019</v>
      </c>
    </row>
    <row r="1954" spans="1:61" ht="15" customHeight="1" x14ac:dyDescent="0.25">
      <c r="A1954" t="s">
        <v>1261</v>
      </c>
      <c r="C1954" s="77"/>
      <c r="D1954" t="s">
        <v>659</v>
      </c>
      <c r="E1954" s="45" t="s">
        <v>12</v>
      </c>
      <c r="G1954" s="45" t="s">
        <v>202</v>
      </c>
      <c r="H1954" s="45" t="s">
        <v>1764</v>
      </c>
      <c r="I1954">
        <f t="shared" si="176"/>
        <v>1994</v>
      </c>
      <c r="J1954">
        <f t="shared" si="172"/>
        <v>2014</v>
      </c>
      <c r="K1954" s="2" t="str">
        <f t="shared" si="168"/>
        <v>-</v>
      </c>
      <c r="AJ1954">
        <v>1994</v>
      </c>
      <c r="AK1954">
        <v>1995</v>
      </c>
      <c r="AL1954">
        <v>1996</v>
      </c>
      <c r="AM1954">
        <v>1997</v>
      </c>
      <c r="AN1954">
        <v>1998</v>
      </c>
      <c r="AO1954">
        <v>1999</v>
      </c>
      <c r="AP1954">
        <v>2000</v>
      </c>
      <c r="AQ1954">
        <v>2001</v>
      </c>
      <c r="AR1954">
        <v>2002</v>
      </c>
      <c r="AS1954">
        <v>2003</v>
      </c>
      <c r="AT1954">
        <v>2004</v>
      </c>
      <c r="AU1954">
        <v>2005</v>
      </c>
      <c r="AV1954">
        <v>2006</v>
      </c>
      <c r="AW1954">
        <v>2007</v>
      </c>
      <c r="AX1954">
        <v>2008</v>
      </c>
      <c r="AY1954">
        <v>2009</v>
      </c>
      <c r="AZ1954">
        <v>2010</v>
      </c>
      <c r="BA1954">
        <v>2011</v>
      </c>
      <c r="BB1954">
        <v>2012</v>
      </c>
      <c r="BC1954">
        <v>2013</v>
      </c>
      <c r="BD1954">
        <v>2014</v>
      </c>
    </row>
    <row r="1955" spans="1:61" ht="15" customHeight="1" x14ac:dyDescent="0.25">
      <c r="A1955" t="s">
        <v>1261</v>
      </c>
      <c r="C1955" s="77"/>
      <c r="D1955" t="s">
        <v>660</v>
      </c>
      <c r="E1955" s="45" t="s">
        <v>12</v>
      </c>
      <c r="F1955" s="7" t="s">
        <v>1303</v>
      </c>
      <c r="G1955" s="45" t="s">
        <v>1810</v>
      </c>
      <c r="H1955" s="45" t="s">
        <v>1526</v>
      </c>
      <c r="I1955">
        <f t="shared" si="176"/>
        <v>2002</v>
      </c>
      <c r="J1955">
        <f t="shared" si="172"/>
        <v>2017</v>
      </c>
      <c r="K1955" s="2" t="str">
        <f t="shared" si="168"/>
        <v>-</v>
      </c>
      <c r="AR1955">
        <v>2002</v>
      </c>
      <c r="AS1955">
        <v>2003</v>
      </c>
      <c r="AT1955">
        <v>2004</v>
      </c>
      <c r="AU1955">
        <v>2005</v>
      </c>
      <c r="AV1955">
        <v>2006</v>
      </c>
      <c r="AW1955">
        <v>2007</v>
      </c>
      <c r="AX1955">
        <v>2008</v>
      </c>
      <c r="AY1955">
        <v>2009</v>
      </c>
      <c r="AZ1955">
        <v>2010</v>
      </c>
      <c r="BA1955">
        <v>2011</v>
      </c>
      <c r="BB1955">
        <v>2012</v>
      </c>
      <c r="BC1955">
        <v>2013</v>
      </c>
      <c r="BD1955">
        <v>2014</v>
      </c>
      <c r="BE1955">
        <v>2015</v>
      </c>
      <c r="BF1955">
        <v>2016</v>
      </c>
      <c r="BG1955">
        <v>2017</v>
      </c>
    </row>
    <row r="1956" spans="1:61" ht="15" customHeight="1" x14ac:dyDescent="0.25">
      <c r="A1956" t="s">
        <v>1261</v>
      </c>
      <c r="C1956" s="77"/>
      <c r="D1956" t="s">
        <v>661</v>
      </c>
      <c r="E1956" s="45" t="s">
        <v>907</v>
      </c>
      <c r="G1956" s="45" t="s">
        <v>1811</v>
      </c>
      <c r="H1956" s="45" t="s">
        <v>1812</v>
      </c>
      <c r="I1956">
        <f t="shared" si="176"/>
        <v>1994</v>
      </c>
      <c r="J1956">
        <f t="shared" si="172"/>
        <v>2019</v>
      </c>
      <c r="K1956" s="2" t="str">
        <f t="shared" si="168"/>
        <v>-</v>
      </c>
      <c r="AJ1956">
        <v>1994</v>
      </c>
      <c r="AK1956">
        <v>1995</v>
      </c>
      <c r="AL1956">
        <v>1996</v>
      </c>
      <c r="AM1956">
        <v>1997</v>
      </c>
      <c r="AN1956">
        <v>1998</v>
      </c>
      <c r="AO1956">
        <v>1999</v>
      </c>
      <c r="AP1956">
        <v>2000</v>
      </c>
      <c r="AQ1956">
        <v>2001</v>
      </c>
      <c r="AR1956">
        <v>2002</v>
      </c>
      <c r="AS1956">
        <v>2003</v>
      </c>
      <c r="AT1956">
        <v>2004</v>
      </c>
      <c r="AU1956">
        <v>2005</v>
      </c>
      <c r="AV1956">
        <v>2006</v>
      </c>
      <c r="AW1956">
        <v>2007</v>
      </c>
      <c r="AX1956">
        <v>2008</v>
      </c>
      <c r="AY1956">
        <v>2009</v>
      </c>
      <c r="AZ1956">
        <v>2010</v>
      </c>
      <c r="BA1956">
        <v>2011</v>
      </c>
      <c r="BB1956">
        <v>2012</v>
      </c>
      <c r="BC1956">
        <v>2013</v>
      </c>
      <c r="BD1956">
        <v>2014</v>
      </c>
      <c r="BE1956">
        <v>2015</v>
      </c>
      <c r="BF1956">
        <v>2016</v>
      </c>
      <c r="BG1956">
        <v>2017</v>
      </c>
      <c r="BH1956">
        <v>2018</v>
      </c>
      <c r="BI1956">
        <v>2019</v>
      </c>
    </row>
    <row r="1957" spans="1:61" ht="15" customHeight="1" x14ac:dyDescent="0.25">
      <c r="A1957" t="s">
        <v>1261</v>
      </c>
      <c r="C1957" s="77"/>
      <c r="D1957" t="s">
        <v>662</v>
      </c>
      <c r="E1957" s="45" t="s">
        <v>663</v>
      </c>
      <c r="G1957" s="45" t="s">
        <v>663</v>
      </c>
      <c r="H1957" s="45" t="s">
        <v>1813</v>
      </c>
      <c r="I1957">
        <f t="shared" si="176"/>
        <v>1994</v>
      </c>
      <c r="J1957">
        <f t="shared" si="172"/>
        <v>2019</v>
      </c>
      <c r="K1957" s="2" t="str">
        <f t="shared" si="168"/>
        <v>-</v>
      </c>
      <c r="AJ1957">
        <v>1994</v>
      </c>
      <c r="AK1957">
        <v>1995</v>
      </c>
      <c r="AL1957">
        <v>1996</v>
      </c>
      <c r="AM1957">
        <v>1997</v>
      </c>
      <c r="AN1957">
        <v>1998</v>
      </c>
      <c r="AO1957">
        <v>1999</v>
      </c>
      <c r="AP1957">
        <v>2000</v>
      </c>
      <c r="AQ1957">
        <v>2001</v>
      </c>
      <c r="AR1957">
        <v>2002</v>
      </c>
      <c r="AS1957">
        <v>2003</v>
      </c>
      <c r="AT1957">
        <v>2004</v>
      </c>
      <c r="AU1957">
        <v>2005</v>
      </c>
      <c r="AV1957">
        <v>2006</v>
      </c>
      <c r="AW1957">
        <v>2007</v>
      </c>
      <c r="AX1957">
        <v>2008</v>
      </c>
      <c r="AY1957">
        <v>2009</v>
      </c>
      <c r="AZ1957">
        <v>2010</v>
      </c>
      <c r="BA1957">
        <v>2011</v>
      </c>
      <c r="BB1957">
        <v>2012</v>
      </c>
      <c r="BC1957">
        <v>2013</v>
      </c>
      <c r="BD1957">
        <v>2014</v>
      </c>
      <c r="BE1957">
        <v>2015</v>
      </c>
      <c r="BF1957">
        <v>2016</v>
      </c>
      <c r="BG1957">
        <v>2017</v>
      </c>
      <c r="BH1957">
        <v>2018</v>
      </c>
      <c r="BI1957">
        <v>2019</v>
      </c>
    </row>
    <row r="1958" spans="1:61" ht="15" customHeight="1" x14ac:dyDescent="0.25">
      <c r="A1958" t="s">
        <v>1261</v>
      </c>
      <c r="C1958" s="77"/>
      <c r="D1958" t="s">
        <v>664</v>
      </c>
      <c r="E1958" s="45" t="s">
        <v>665</v>
      </c>
      <c r="G1958" s="45" t="s">
        <v>665</v>
      </c>
      <c r="H1958" s="45" t="s">
        <v>1814</v>
      </c>
      <c r="I1958">
        <f t="shared" si="176"/>
        <v>1994</v>
      </c>
      <c r="J1958">
        <f t="shared" si="172"/>
        <v>2019</v>
      </c>
      <c r="K1958" s="2" t="str">
        <f t="shared" si="168"/>
        <v>-</v>
      </c>
      <c r="AJ1958">
        <v>1994</v>
      </c>
      <c r="AK1958">
        <v>1995</v>
      </c>
      <c r="AL1958">
        <v>1996</v>
      </c>
      <c r="AM1958">
        <v>1997</v>
      </c>
      <c r="AN1958">
        <v>1998</v>
      </c>
      <c r="AO1958">
        <v>1999</v>
      </c>
      <c r="AP1958">
        <v>2000</v>
      </c>
      <c r="AQ1958">
        <v>2001</v>
      </c>
      <c r="AR1958">
        <v>2002</v>
      </c>
      <c r="AS1958">
        <v>2003</v>
      </c>
      <c r="AT1958">
        <v>2004</v>
      </c>
      <c r="AU1958">
        <v>2005</v>
      </c>
      <c r="AV1958">
        <v>2006</v>
      </c>
      <c r="AW1958">
        <v>2007</v>
      </c>
      <c r="AX1958">
        <v>2008</v>
      </c>
      <c r="AY1958">
        <v>2009</v>
      </c>
      <c r="AZ1958">
        <v>2010</v>
      </c>
      <c r="BA1958">
        <v>2011</v>
      </c>
      <c r="BB1958">
        <v>2012</v>
      </c>
      <c r="BC1958">
        <v>2013</v>
      </c>
      <c r="BD1958">
        <v>2014</v>
      </c>
      <c r="BE1958">
        <v>2015</v>
      </c>
      <c r="BF1958">
        <v>2016</v>
      </c>
      <c r="BG1958">
        <v>2017</v>
      </c>
      <c r="BH1958">
        <v>2018</v>
      </c>
      <c r="BI1958">
        <v>2019</v>
      </c>
    </row>
    <row r="1959" spans="1:61" ht="15" customHeight="1" x14ac:dyDescent="0.25">
      <c r="A1959" t="s">
        <v>1261</v>
      </c>
      <c r="C1959" s="77"/>
      <c r="D1959" t="s">
        <v>666</v>
      </c>
      <c r="E1959" s="45" t="s">
        <v>667</v>
      </c>
      <c r="G1959" s="45" t="s">
        <v>667</v>
      </c>
      <c r="H1959" s="45" t="s">
        <v>1815</v>
      </c>
      <c r="I1959">
        <f t="shared" si="176"/>
        <v>1994</v>
      </c>
      <c r="J1959">
        <f t="shared" si="172"/>
        <v>2019</v>
      </c>
      <c r="K1959" s="2" t="str">
        <f t="shared" si="168"/>
        <v>-</v>
      </c>
      <c r="AJ1959">
        <v>1994</v>
      </c>
      <c r="AK1959">
        <v>1995</v>
      </c>
      <c r="AL1959">
        <v>1996</v>
      </c>
      <c r="AM1959">
        <v>1997</v>
      </c>
      <c r="AN1959">
        <v>1998</v>
      </c>
      <c r="AO1959">
        <v>1999</v>
      </c>
      <c r="AP1959">
        <v>2000</v>
      </c>
      <c r="AQ1959">
        <v>2001</v>
      </c>
      <c r="AR1959">
        <v>2002</v>
      </c>
      <c r="AS1959">
        <v>2003</v>
      </c>
      <c r="AT1959">
        <v>2004</v>
      </c>
      <c r="AU1959">
        <v>2005</v>
      </c>
      <c r="AV1959">
        <v>2006</v>
      </c>
      <c r="AW1959">
        <v>2007</v>
      </c>
      <c r="AX1959">
        <v>2008</v>
      </c>
      <c r="AY1959">
        <v>2009</v>
      </c>
      <c r="AZ1959">
        <v>2010</v>
      </c>
      <c r="BA1959">
        <v>2011</v>
      </c>
      <c r="BB1959">
        <v>2012</v>
      </c>
      <c r="BC1959">
        <v>2013</v>
      </c>
      <c r="BD1959">
        <v>2014</v>
      </c>
      <c r="BE1959">
        <v>2015</v>
      </c>
      <c r="BF1959">
        <v>2016</v>
      </c>
      <c r="BG1959">
        <v>2017</v>
      </c>
      <c r="BH1959">
        <v>2018</v>
      </c>
      <c r="BI1959">
        <v>2019</v>
      </c>
    </row>
    <row r="1960" spans="1:61" ht="15" customHeight="1" x14ac:dyDescent="0.25">
      <c r="A1960" t="s">
        <v>1261</v>
      </c>
      <c r="C1960" s="77"/>
      <c r="D1960" t="s">
        <v>668</v>
      </c>
      <c r="E1960" s="45" t="s">
        <v>669</v>
      </c>
      <c r="G1960" s="45" t="s">
        <v>669</v>
      </c>
      <c r="H1960" s="45" t="s">
        <v>1816</v>
      </c>
      <c r="I1960">
        <f t="shared" si="176"/>
        <v>1994</v>
      </c>
      <c r="J1960">
        <f t="shared" si="172"/>
        <v>2019</v>
      </c>
      <c r="K1960" s="2" t="str">
        <f t="shared" si="168"/>
        <v>-</v>
      </c>
      <c r="AJ1960">
        <v>1994</v>
      </c>
      <c r="AK1960">
        <v>1995</v>
      </c>
      <c r="AL1960">
        <v>1996</v>
      </c>
      <c r="AM1960">
        <v>1997</v>
      </c>
      <c r="AN1960">
        <v>1998</v>
      </c>
      <c r="AO1960">
        <v>1999</v>
      </c>
      <c r="AP1960">
        <v>2000</v>
      </c>
      <c r="AQ1960">
        <v>2001</v>
      </c>
      <c r="AR1960">
        <v>2002</v>
      </c>
      <c r="AS1960">
        <v>2003</v>
      </c>
      <c r="AT1960">
        <v>2004</v>
      </c>
      <c r="AU1960">
        <v>2005</v>
      </c>
      <c r="AV1960">
        <v>2006</v>
      </c>
      <c r="AW1960">
        <v>2007</v>
      </c>
      <c r="AX1960">
        <v>2008</v>
      </c>
      <c r="AY1960">
        <v>2009</v>
      </c>
      <c r="AZ1960">
        <v>2010</v>
      </c>
      <c r="BA1960">
        <v>2011</v>
      </c>
      <c r="BB1960">
        <v>2012</v>
      </c>
      <c r="BC1960">
        <v>2013</v>
      </c>
      <c r="BD1960">
        <v>2014</v>
      </c>
      <c r="BE1960">
        <v>2015</v>
      </c>
      <c r="BF1960">
        <v>2016</v>
      </c>
      <c r="BG1960">
        <v>2017</v>
      </c>
      <c r="BH1960">
        <v>2018</v>
      </c>
      <c r="BI1960">
        <v>2019</v>
      </c>
    </row>
    <row r="1961" spans="1:61" ht="15" customHeight="1" x14ac:dyDescent="0.25">
      <c r="A1961" t="s">
        <v>1261</v>
      </c>
      <c r="C1961" s="77"/>
      <c r="D1961" t="s">
        <v>670</v>
      </c>
      <c r="E1961" s="45" t="s">
        <v>908</v>
      </c>
      <c r="G1961" s="45" t="s">
        <v>1817</v>
      </c>
      <c r="H1961" s="45" t="s">
        <v>1818</v>
      </c>
      <c r="I1961">
        <f t="shared" si="176"/>
        <v>1995</v>
      </c>
      <c r="J1961">
        <f t="shared" si="172"/>
        <v>2019</v>
      </c>
      <c r="K1961" s="2" t="str">
        <f t="shared" si="168"/>
        <v>-</v>
      </c>
      <c r="AK1961">
        <v>1995</v>
      </c>
      <c r="AL1961">
        <v>1996</v>
      </c>
      <c r="AM1961">
        <v>1997</v>
      </c>
      <c r="AN1961">
        <v>1998</v>
      </c>
      <c r="AO1961">
        <v>1999</v>
      </c>
      <c r="AP1961">
        <v>2000</v>
      </c>
      <c r="AQ1961">
        <v>2001</v>
      </c>
      <c r="AR1961">
        <v>2002</v>
      </c>
      <c r="AS1961">
        <v>2003</v>
      </c>
      <c r="AT1961">
        <v>2004</v>
      </c>
      <c r="AU1961">
        <v>2005</v>
      </c>
      <c r="AV1961">
        <v>2006</v>
      </c>
      <c r="AW1961">
        <v>2007</v>
      </c>
      <c r="AX1961">
        <v>2008</v>
      </c>
      <c r="AY1961">
        <v>2009</v>
      </c>
      <c r="AZ1961">
        <v>2010</v>
      </c>
      <c r="BA1961">
        <v>2011</v>
      </c>
      <c r="BB1961">
        <v>2012</v>
      </c>
      <c r="BC1961">
        <v>2013</v>
      </c>
      <c r="BD1961">
        <v>2014</v>
      </c>
      <c r="BE1961">
        <v>2015</v>
      </c>
      <c r="BF1961">
        <v>2016</v>
      </c>
      <c r="BG1961">
        <v>2017</v>
      </c>
      <c r="BH1961">
        <v>2018</v>
      </c>
      <c r="BI1961">
        <v>2019</v>
      </c>
    </row>
    <row r="1962" spans="1:61" ht="15" customHeight="1" x14ac:dyDescent="0.25">
      <c r="A1962" t="s">
        <v>1261</v>
      </c>
      <c r="C1962" s="77"/>
      <c r="D1962" t="s">
        <v>21</v>
      </c>
      <c r="E1962" s="45" t="s">
        <v>12</v>
      </c>
      <c r="F1962" s="7" t="s">
        <v>1303</v>
      </c>
      <c r="G1962" s="45" t="s">
        <v>733</v>
      </c>
      <c r="H1962" s="45" t="s">
        <v>1533</v>
      </c>
      <c r="I1962">
        <f t="shared" si="176"/>
        <v>1994</v>
      </c>
      <c r="J1962">
        <f t="shared" si="172"/>
        <v>2019</v>
      </c>
      <c r="K1962" s="2" t="str">
        <f t="shared" si="168"/>
        <v>-</v>
      </c>
      <c r="AJ1962">
        <v>1994</v>
      </c>
      <c r="AK1962">
        <v>1995</v>
      </c>
      <c r="AL1962">
        <v>1996</v>
      </c>
      <c r="AM1962">
        <v>1997</v>
      </c>
      <c r="AN1962">
        <v>1998</v>
      </c>
      <c r="AO1962">
        <v>1999</v>
      </c>
      <c r="AP1962">
        <v>2000</v>
      </c>
      <c r="AQ1962">
        <v>2001</v>
      </c>
      <c r="AR1962">
        <v>2002</v>
      </c>
      <c r="AS1962">
        <v>2003</v>
      </c>
      <c r="AT1962">
        <v>2004</v>
      </c>
      <c r="AU1962">
        <v>2005</v>
      </c>
      <c r="AV1962">
        <v>2006</v>
      </c>
      <c r="AW1962">
        <v>2007</v>
      </c>
      <c r="AX1962">
        <v>2008</v>
      </c>
      <c r="AY1962">
        <v>2009</v>
      </c>
      <c r="AZ1962">
        <v>2010</v>
      </c>
      <c r="BA1962">
        <v>2011</v>
      </c>
      <c r="BB1962">
        <v>2012</v>
      </c>
      <c r="BC1962">
        <v>2013</v>
      </c>
      <c r="BD1962">
        <v>2014</v>
      </c>
      <c r="BE1962">
        <v>2015</v>
      </c>
      <c r="BF1962">
        <v>2016</v>
      </c>
      <c r="BG1962">
        <v>2017</v>
      </c>
      <c r="BH1962">
        <v>2018</v>
      </c>
      <c r="BI1962">
        <v>2019</v>
      </c>
    </row>
    <row r="1963" spans="1:61" ht="15" customHeight="1" x14ac:dyDescent="0.25">
      <c r="A1963" t="s">
        <v>1261</v>
      </c>
      <c r="C1963" s="77"/>
      <c r="D1963" t="s">
        <v>671</v>
      </c>
      <c r="E1963" s="45" t="s">
        <v>672</v>
      </c>
      <c r="G1963" s="45" t="s">
        <v>672</v>
      </c>
      <c r="H1963" s="45" t="s">
        <v>1819</v>
      </c>
      <c r="I1963">
        <f t="shared" si="176"/>
        <v>1994</v>
      </c>
      <c r="J1963">
        <f t="shared" si="172"/>
        <v>2019</v>
      </c>
      <c r="K1963" s="2" t="str">
        <f t="shared" si="168"/>
        <v>-</v>
      </c>
      <c r="AJ1963">
        <v>1994</v>
      </c>
      <c r="AK1963">
        <v>1995</v>
      </c>
      <c r="AL1963">
        <v>1996</v>
      </c>
      <c r="AM1963">
        <v>1997</v>
      </c>
      <c r="AN1963">
        <v>1998</v>
      </c>
      <c r="AO1963">
        <v>1999</v>
      </c>
      <c r="AP1963">
        <v>2000</v>
      </c>
      <c r="AQ1963">
        <v>2001</v>
      </c>
      <c r="AR1963">
        <v>2002</v>
      </c>
      <c r="AS1963">
        <v>2003</v>
      </c>
      <c r="AT1963">
        <v>2004</v>
      </c>
      <c r="AU1963">
        <v>2005</v>
      </c>
      <c r="AV1963">
        <v>2006</v>
      </c>
      <c r="AW1963">
        <v>2007</v>
      </c>
      <c r="AX1963">
        <v>2008</v>
      </c>
      <c r="AY1963">
        <v>2009</v>
      </c>
      <c r="AZ1963">
        <v>2010</v>
      </c>
      <c r="BA1963">
        <v>2011</v>
      </c>
      <c r="BB1963">
        <v>2012</v>
      </c>
      <c r="BC1963">
        <v>2013</v>
      </c>
      <c r="BD1963">
        <v>2014</v>
      </c>
      <c r="BE1963">
        <v>2015</v>
      </c>
      <c r="BF1963">
        <v>2016</v>
      </c>
      <c r="BG1963">
        <v>2017</v>
      </c>
      <c r="BH1963">
        <v>2018</v>
      </c>
      <c r="BI1963">
        <v>2019</v>
      </c>
    </row>
    <row r="1964" spans="1:61" ht="15" customHeight="1" x14ac:dyDescent="0.25">
      <c r="A1964" t="s">
        <v>1261</v>
      </c>
      <c r="C1964" s="77"/>
      <c r="D1964" t="s">
        <v>593</v>
      </c>
      <c r="E1964" s="45" t="s">
        <v>2020</v>
      </c>
      <c r="G1964" s="45"/>
      <c r="H1964" s="45"/>
      <c r="I1964">
        <f t="shared" ref="I1964:I2022" si="177">MIN(L1964:BT1964)</f>
        <v>2015</v>
      </c>
      <c r="J1964">
        <f t="shared" si="172"/>
        <v>2019</v>
      </c>
      <c r="K1964" s="2" t="str">
        <f t="shared" si="168"/>
        <v>-</v>
      </c>
      <c r="BE1964">
        <v>2015</v>
      </c>
      <c r="BF1964">
        <v>2016</v>
      </c>
      <c r="BG1964">
        <v>2017</v>
      </c>
      <c r="BH1964">
        <v>2018</v>
      </c>
      <c r="BI1964">
        <v>2019</v>
      </c>
    </row>
    <row r="1965" spans="1:61" ht="15" customHeight="1" x14ac:dyDescent="0.25">
      <c r="A1965" t="s">
        <v>1261</v>
      </c>
      <c r="C1965" s="77"/>
      <c r="D1965" t="s">
        <v>673</v>
      </c>
      <c r="E1965" s="45" t="s">
        <v>674</v>
      </c>
      <c r="G1965" s="45" t="s">
        <v>674</v>
      </c>
      <c r="H1965" s="45" t="s">
        <v>1820</v>
      </c>
      <c r="I1965">
        <f t="shared" si="177"/>
        <v>1994</v>
      </c>
      <c r="J1965">
        <f t="shared" si="172"/>
        <v>2019</v>
      </c>
      <c r="K1965" s="2" t="str">
        <f t="shared" si="168"/>
        <v>-</v>
      </c>
      <c r="AJ1965">
        <v>1994</v>
      </c>
      <c r="AK1965">
        <v>1995</v>
      </c>
      <c r="AL1965">
        <v>1996</v>
      </c>
      <c r="AM1965">
        <v>1997</v>
      </c>
      <c r="AN1965">
        <v>1998</v>
      </c>
      <c r="AO1965">
        <v>1999</v>
      </c>
      <c r="AP1965">
        <v>2000</v>
      </c>
      <c r="AQ1965">
        <v>2001</v>
      </c>
      <c r="AR1965">
        <v>2002</v>
      </c>
      <c r="AS1965">
        <v>2003</v>
      </c>
      <c r="AT1965">
        <v>2004</v>
      </c>
      <c r="AU1965">
        <v>2005</v>
      </c>
      <c r="AV1965">
        <v>2006</v>
      </c>
      <c r="AW1965">
        <v>2007</v>
      </c>
      <c r="AX1965">
        <v>2008</v>
      </c>
      <c r="AY1965">
        <v>2009</v>
      </c>
      <c r="AZ1965">
        <v>2010</v>
      </c>
      <c r="BA1965">
        <v>2011</v>
      </c>
      <c r="BB1965">
        <v>2012</v>
      </c>
      <c r="BC1965">
        <v>2013</v>
      </c>
      <c r="BD1965">
        <v>2014</v>
      </c>
      <c r="BE1965">
        <v>2015</v>
      </c>
      <c r="BF1965">
        <v>2016</v>
      </c>
      <c r="BG1965">
        <v>2017</v>
      </c>
      <c r="BH1965">
        <v>2018</v>
      </c>
      <c r="BI1965">
        <v>2019</v>
      </c>
    </row>
    <row r="1966" spans="1:61" ht="15" customHeight="1" x14ac:dyDescent="0.25">
      <c r="A1966" t="s">
        <v>1261</v>
      </c>
      <c r="C1966" s="77"/>
      <c r="D1966" t="s">
        <v>675</v>
      </c>
      <c r="E1966" s="45" t="s">
        <v>676</v>
      </c>
      <c r="G1966" s="45" t="s">
        <v>676</v>
      </c>
      <c r="H1966" s="45" t="s">
        <v>1821</v>
      </c>
      <c r="I1966">
        <f t="shared" si="177"/>
        <v>1994</v>
      </c>
      <c r="J1966">
        <f t="shared" si="172"/>
        <v>2019</v>
      </c>
      <c r="K1966" s="2" t="str">
        <f t="shared" si="168"/>
        <v>-</v>
      </c>
      <c r="AJ1966">
        <v>1994</v>
      </c>
      <c r="AK1966">
        <v>1995</v>
      </c>
      <c r="AL1966">
        <v>1996</v>
      </c>
      <c r="AM1966">
        <v>1997</v>
      </c>
      <c r="AN1966">
        <v>1998</v>
      </c>
      <c r="AO1966">
        <v>1999</v>
      </c>
      <c r="AP1966">
        <v>2000</v>
      </c>
      <c r="AQ1966">
        <v>2001</v>
      </c>
      <c r="AR1966">
        <v>2002</v>
      </c>
      <c r="AS1966">
        <v>2003</v>
      </c>
      <c r="AT1966">
        <v>2004</v>
      </c>
      <c r="AU1966">
        <v>2005</v>
      </c>
      <c r="AV1966">
        <v>2006</v>
      </c>
      <c r="AW1966">
        <v>2007</v>
      </c>
      <c r="AX1966">
        <v>2008</v>
      </c>
      <c r="AY1966">
        <v>2009</v>
      </c>
      <c r="AZ1966">
        <v>2010</v>
      </c>
      <c r="BA1966">
        <v>2011</v>
      </c>
      <c r="BB1966">
        <v>2012</v>
      </c>
      <c r="BC1966">
        <v>2013</v>
      </c>
      <c r="BD1966">
        <v>2014</v>
      </c>
      <c r="BE1966">
        <v>2015</v>
      </c>
      <c r="BF1966">
        <v>2016</v>
      </c>
      <c r="BG1966">
        <v>2017</v>
      </c>
      <c r="BH1966">
        <v>2018</v>
      </c>
      <c r="BI1966">
        <v>2019</v>
      </c>
    </row>
    <row r="1967" spans="1:61" ht="15" customHeight="1" x14ac:dyDescent="0.25">
      <c r="A1967" t="s">
        <v>1261</v>
      </c>
      <c r="C1967" s="77"/>
      <c r="D1967" t="s">
        <v>677</v>
      </c>
      <c r="E1967" s="45" t="s">
        <v>678</v>
      </c>
      <c r="G1967" s="45" t="s">
        <v>678</v>
      </c>
      <c r="H1967" s="45" t="s">
        <v>1822</v>
      </c>
      <c r="I1967">
        <f t="shared" si="177"/>
        <v>2002</v>
      </c>
      <c r="J1967">
        <f t="shared" si="172"/>
        <v>2019</v>
      </c>
      <c r="K1967" s="2" t="str">
        <f t="shared" ref="K1967:K2023" si="178">IF(J1967-I1967+1-COUNTA(L1967:BT1967)=0, "-", "Yes")</f>
        <v>-</v>
      </c>
      <c r="AR1967">
        <v>2002</v>
      </c>
      <c r="AS1967">
        <v>2003</v>
      </c>
      <c r="AT1967">
        <v>2004</v>
      </c>
      <c r="AU1967">
        <v>2005</v>
      </c>
      <c r="AV1967">
        <v>2006</v>
      </c>
      <c r="AW1967">
        <v>2007</v>
      </c>
      <c r="AX1967">
        <v>2008</v>
      </c>
      <c r="AY1967">
        <v>2009</v>
      </c>
      <c r="AZ1967">
        <v>2010</v>
      </c>
      <c r="BA1967">
        <v>2011</v>
      </c>
      <c r="BB1967">
        <v>2012</v>
      </c>
      <c r="BC1967">
        <v>2013</v>
      </c>
      <c r="BD1967">
        <v>2014</v>
      </c>
      <c r="BE1967">
        <v>2015</v>
      </c>
      <c r="BF1967">
        <v>2016</v>
      </c>
      <c r="BG1967">
        <v>2017</v>
      </c>
      <c r="BH1967">
        <v>2018</v>
      </c>
      <c r="BI1967">
        <v>2019</v>
      </c>
    </row>
    <row r="1968" spans="1:61" ht="15" customHeight="1" x14ac:dyDescent="0.25">
      <c r="A1968" t="s">
        <v>1261</v>
      </c>
      <c r="C1968" s="77"/>
      <c r="D1968" t="s">
        <v>680</v>
      </c>
      <c r="E1968" s="45" t="s">
        <v>681</v>
      </c>
      <c r="G1968" s="45" t="s">
        <v>681</v>
      </c>
      <c r="H1968" s="45" t="s">
        <v>1823</v>
      </c>
      <c r="I1968">
        <f t="shared" si="177"/>
        <v>1994</v>
      </c>
      <c r="J1968">
        <f t="shared" si="172"/>
        <v>2019</v>
      </c>
      <c r="K1968" s="2" t="str">
        <f t="shared" si="178"/>
        <v>-</v>
      </c>
      <c r="AJ1968">
        <v>1994</v>
      </c>
      <c r="AK1968">
        <v>1995</v>
      </c>
      <c r="AL1968">
        <v>1996</v>
      </c>
      <c r="AM1968">
        <v>1997</v>
      </c>
      <c r="AN1968">
        <v>1998</v>
      </c>
      <c r="AO1968">
        <v>1999</v>
      </c>
      <c r="AP1968">
        <v>2000</v>
      </c>
      <c r="AQ1968">
        <v>2001</v>
      </c>
      <c r="AR1968">
        <v>2002</v>
      </c>
      <c r="AS1968">
        <v>2003</v>
      </c>
      <c r="AT1968">
        <v>2004</v>
      </c>
      <c r="AU1968">
        <v>2005</v>
      </c>
      <c r="AV1968">
        <v>2006</v>
      </c>
      <c r="AW1968">
        <v>2007</v>
      </c>
      <c r="AX1968">
        <v>2008</v>
      </c>
      <c r="AY1968">
        <v>2009</v>
      </c>
      <c r="AZ1968">
        <v>2010</v>
      </c>
      <c r="BA1968">
        <v>2011</v>
      </c>
      <c r="BB1968">
        <v>2012</v>
      </c>
      <c r="BC1968">
        <v>2013</v>
      </c>
      <c r="BD1968">
        <v>2014</v>
      </c>
      <c r="BE1968">
        <v>2015</v>
      </c>
      <c r="BF1968">
        <v>2016</v>
      </c>
      <c r="BG1968">
        <v>2017</v>
      </c>
      <c r="BH1968">
        <v>2018</v>
      </c>
      <c r="BI1968">
        <v>2019</v>
      </c>
    </row>
    <row r="1969" spans="1:66" ht="15" customHeight="1" x14ac:dyDescent="0.25">
      <c r="C1969" s="63"/>
      <c r="E1969" s="45"/>
      <c r="G1969" s="45"/>
      <c r="H1969" s="45"/>
    </row>
    <row r="1970" spans="1:66" ht="15" customHeight="1" x14ac:dyDescent="0.25">
      <c r="A1970" t="s">
        <v>1283</v>
      </c>
      <c r="B1970" s="1" t="str">
        <f>A1970&amp;MIN(I1970:I1978)&amp;"(-"&amp;MAX(J1970:J1978)&amp;")"</f>
        <v>SSKO2005(-2024)</v>
      </c>
      <c r="C1970" s="77"/>
      <c r="D1970" t="s">
        <v>1179</v>
      </c>
      <c r="E1970" s="45" t="s">
        <v>1180</v>
      </c>
      <c r="G1970" s="45"/>
      <c r="H1970" s="45"/>
      <c r="I1970">
        <f t="shared" si="177"/>
        <v>2005</v>
      </c>
      <c r="J1970">
        <f t="shared" si="172"/>
        <v>2024</v>
      </c>
      <c r="K1970" s="2" t="str">
        <f t="shared" si="178"/>
        <v>-</v>
      </c>
      <c r="AU1970">
        <v>2005</v>
      </c>
      <c r="AV1970">
        <v>2006</v>
      </c>
      <c r="AW1970">
        <v>2007</v>
      </c>
      <c r="AX1970">
        <v>2008</v>
      </c>
      <c r="AY1970">
        <v>2009</v>
      </c>
      <c r="AZ1970">
        <v>2010</v>
      </c>
      <c r="BA1970">
        <v>2011</v>
      </c>
      <c r="BB1970">
        <v>2012</v>
      </c>
      <c r="BC1970">
        <v>2013</v>
      </c>
      <c r="BD1970">
        <v>2014</v>
      </c>
      <c r="BE1970">
        <v>2015</v>
      </c>
      <c r="BF1970">
        <v>2016</v>
      </c>
      <c r="BG1970">
        <v>2017</v>
      </c>
      <c r="BH1970">
        <v>2018</v>
      </c>
      <c r="BI1970">
        <v>2019</v>
      </c>
      <c r="BJ1970">
        <v>2020</v>
      </c>
      <c r="BK1970">
        <v>2021</v>
      </c>
      <c r="BL1970">
        <v>2022</v>
      </c>
      <c r="BM1970">
        <v>2023</v>
      </c>
      <c r="BN1970">
        <v>2024</v>
      </c>
    </row>
    <row r="1971" spans="1:66" ht="15" customHeight="1" x14ac:dyDescent="0.25">
      <c r="A1971" t="s">
        <v>1283</v>
      </c>
      <c r="C1971" s="77"/>
      <c r="D1971" t="s">
        <v>763</v>
      </c>
      <c r="E1971" s="45" t="s">
        <v>764</v>
      </c>
      <c r="G1971" s="45"/>
      <c r="H1971" s="45"/>
      <c r="I1971">
        <f t="shared" si="177"/>
        <v>2013</v>
      </c>
      <c r="J1971">
        <f t="shared" si="172"/>
        <v>2024</v>
      </c>
      <c r="K1971" s="2" t="str">
        <f t="shared" si="178"/>
        <v>-</v>
      </c>
      <c r="BC1971">
        <v>2013</v>
      </c>
      <c r="BD1971">
        <v>2014</v>
      </c>
      <c r="BE1971">
        <v>2015</v>
      </c>
      <c r="BF1971">
        <v>2016</v>
      </c>
      <c r="BG1971">
        <v>2017</v>
      </c>
      <c r="BH1971">
        <v>2018</v>
      </c>
      <c r="BI1971">
        <v>2019</v>
      </c>
      <c r="BJ1971">
        <v>2020</v>
      </c>
      <c r="BK1971">
        <v>2021</v>
      </c>
      <c r="BL1971">
        <v>2022</v>
      </c>
      <c r="BM1971">
        <v>2023</v>
      </c>
      <c r="BN1971">
        <v>2024</v>
      </c>
    </row>
    <row r="1972" spans="1:66" ht="15" customHeight="1" x14ac:dyDescent="0.25">
      <c r="A1972" t="s">
        <v>1283</v>
      </c>
      <c r="C1972" s="77"/>
      <c r="D1972" t="s">
        <v>765</v>
      </c>
      <c r="E1972" s="45" t="s">
        <v>766</v>
      </c>
      <c r="G1972" s="45"/>
      <c r="H1972" s="45"/>
      <c r="I1972">
        <f t="shared" si="177"/>
        <v>2013</v>
      </c>
      <c r="J1972">
        <f t="shared" si="172"/>
        <v>2024</v>
      </c>
      <c r="K1972" s="2" t="str">
        <f t="shared" si="178"/>
        <v>-</v>
      </c>
      <c r="BC1972">
        <v>2013</v>
      </c>
      <c r="BD1972">
        <v>2014</v>
      </c>
      <c r="BE1972">
        <v>2015</v>
      </c>
      <c r="BF1972">
        <v>2016</v>
      </c>
      <c r="BG1972">
        <v>2017</v>
      </c>
      <c r="BH1972">
        <v>2018</v>
      </c>
      <c r="BI1972">
        <v>2019</v>
      </c>
      <c r="BJ1972">
        <v>2020</v>
      </c>
      <c r="BK1972">
        <v>2021</v>
      </c>
      <c r="BL1972">
        <v>2022</v>
      </c>
      <c r="BM1972">
        <v>2023</v>
      </c>
      <c r="BN1972">
        <v>2024</v>
      </c>
    </row>
    <row r="1973" spans="1:66" ht="15" customHeight="1" x14ac:dyDescent="0.25">
      <c r="A1973" t="s">
        <v>1283</v>
      </c>
      <c r="C1973" s="77"/>
      <c r="D1973" t="s">
        <v>1181</v>
      </c>
      <c r="E1973" s="45" t="s">
        <v>1182</v>
      </c>
      <c r="G1973" s="45"/>
      <c r="H1973" s="45"/>
      <c r="I1973">
        <f t="shared" si="177"/>
        <v>2005</v>
      </c>
      <c r="J1973">
        <f t="shared" si="172"/>
        <v>2024</v>
      </c>
      <c r="K1973" s="2" t="str">
        <f t="shared" si="178"/>
        <v>-</v>
      </c>
      <c r="AU1973">
        <v>2005</v>
      </c>
      <c r="AV1973">
        <v>2006</v>
      </c>
      <c r="AW1973">
        <v>2007</v>
      </c>
      <c r="AX1973">
        <v>2008</v>
      </c>
      <c r="AY1973">
        <v>2009</v>
      </c>
      <c r="AZ1973">
        <v>2010</v>
      </c>
      <c r="BA1973">
        <v>2011</v>
      </c>
      <c r="BB1973">
        <v>2012</v>
      </c>
      <c r="BC1973">
        <v>2013</v>
      </c>
      <c r="BD1973">
        <v>2014</v>
      </c>
      <c r="BE1973">
        <v>2015</v>
      </c>
      <c r="BF1973">
        <v>2016</v>
      </c>
      <c r="BG1973">
        <v>2017</v>
      </c>
      <c r="BH1973">
        <v>2018</v>
      </c>
      <c r="BI1973">
        <v>2019</v>
      </c>
      <c r="BJ1973">
        <v>2020</v>
      </c>
      <c r="BK1973">
        <v>2021</v>
      </c>
      <c r="BL1973">
        <v>2022</v>
      </c>
      <c r="BM1973">
        <v>2023</v>
      </c>
      <c r="BN1973">
        <v>2024</v>
      </c>
    </row>
    <row r="1974" spans="1:66" ht="15" customHeight="1" x14ac:dyDescent="0.25">
      <c r="A1974" t="s">
        <v>1283</v>
      </c>
      <c r="C1974" s="77"/>
      <c r="D1974" t="s">
        <v>1183</v>
      </c>
      <c r="E1974" s="45" t="s">
        <v>1184</v>
      </c>
      <c r="G1974" s="45"/>
      <c r="H1974" s="45"/>
      <c r="I1974">
        <f t="shared" si="177"/>
        <v>2005</v>
      </c>
      <c r="J1974">
        <f t="shared" si="172"/>
        <v>2024</v>
      </c>
      <c r="K1974" s="2" t="str">
        <f t="shared" si="178"/>
        <v>-</v>
      </c>
      <c r="AU1974">
        <v>2005</v>
      </c>
      <c r="AV1974">
        <v>2006</v>
      </c>
      <c r="AW1974">
        <v>2007</v>
      </c>
      <c r="AX1974">
        <v>2008</v>
      </c>
      <c r="AY1974">
        <v>2009</v>
      </c>
      <c r="AZ1974">
        <v>2010</v>
      </c>
      <c r="BA1974">
        <v>2011</v>
      </c>
      <c r="BB1974">
        <v>2012</v>
      </c>
      <c r="BC1974">
        <v>2013</v>
      </c>
      <c r="BD1974">
        <v>2014</v>
      </c>
      <c r="BE1974">
        <v>2015</v>
      </c>
      <c r="BF1974">
        <v>2016</v>
      </c>
      <c r="BG1974">
        <v>2017</v>
      </c>
      <c r="BH1974">
        <v>2018</v>
      </c>
      <c r="BI1974">
        <v>2019</v>
      </c>
      <c r="BJ1974">
        <v>2020</v>
      </c>
      <c r="BK1974">
        <v>2021</v>
      </c>
      <c r="BL1974">
        <v>2022</v>
      </c>
      <c r="BM1974">
        <v>2023</v>
      </c>
      <c r="BN1974">
        <v>2024</v>
      </c>
    </row>
    <row r="1975" spans="1:66" ht="15" customHeight="1" x14ac:dyDescent="0.25">
      <c r="A1975" t="s">
        <v>1283</v>
      </c>
      <c r="C1975" s="77"/>
      <c r="D1975" t="s">
        <v>21</v>
      </c>
      <c r="E1975" s="45" t="s">
        <v>12</v>
      </c>
      <c r="F1975" s="7" t="s">
        <v>1303</v>
      </c>
      <c r="G1975" s="45"/>
      <c r="H1975" s="45"/>
      <c r="I1975">
        <f t="shared" si="177"/>
        <v>2005</v>
      </c>
      <c r="J1975">
        <f t="shared" si="172"/>
        <v>2024</v>
      </c>
      <c r="K1975" s="2" t="str">
        <f t="shared" si="178"/>
        <v>-</v>
      </c>
      <c r="AU1975">
        <v>2005</v>
      </c>
      <c r="AV1975">
        <v>2006</v>
      </c>
      <c r="AW1975">
        <v>2007</v>
      </c>
      <c r="AX1975">
        <v>2008</v>
      </c>
      <c r="AY1975">
        <v>2009</v>
      </c>
      <c r="AZ1975">
        <v>2010</v>
      </c>
      <c r="BA1975">
        <v>2011</v>
      </c>
      <c r="BB1975">
        <v>2012</v>
      </c>
      <c r="BC1975">
        <v>2013</v>
      </c>
      <c r="BD1975">
        <v>2014</v>
      </c>
      <c r="BE1975">
        <v>2015</v>
      </c>
      <c r="BF1975">
        <v>2016</v>
      </c>
      <c r="BG1975">
        <v>2017</v>
      </c>
      <c r="BH1975">
        <v>2018</v>
      </c>
      <c r="BI1975">
        <v>2019</v>
      </c>
      <c r="BJ1975">
        <v>2020</v>
      </c>
      <c r="BK1975">
        <v>2021</v>
      </c>
      <c r="BL1975">
        <v>2022</v>
      </c>
      <c r="BM1975">
        <v>2023</v>
      </c>
      <c r="BN1975">
        <v>2024</v>
      </c>
    </row>
    <row r="1976" spans="1:66" ht="15" customHeight="1" x14ac:dyDescent="0.25">
      <c r="A1976" t="s">
        <v>1283</v>
      </c>
      <c r="C1976" s="77"/>
      <c r="D1976" t="s">
        <v>1185</v>
      </c>
      <c r="E1976" s="45" t="s">
        <v>1186</v>
      </c>
      <c r="G1976" s="45"/>
      <c r="H1976" s="45"/>
      <c r="I1976">
        <f t="shared" si="177"/>
        <v>2005</v>
      </c>
      <c r="J1976">
        <f t="shared" si="172"/>
        <v>2024</v>
      </c>
      <c r="K1976" s="2" t="str">
        <f t="shared" si="178"/>
        <v>-</v>
      </c>
      <c r="AU1976">
        <v>2005</v>
      </c>
      <c r="AV1976">
        <v>2006</v>
      </c>
      <c r="AW1976">
        <v>2007</v>
      </c>
      <c r="AX1976">
        <v>2008</v>
      </c>
      <c r="AY1976">
        <v>2009</v>
      </c>
      <c r="AZ1976">
        <v>2010</v>
      </c>
      <c r="BA1976">
        <v>2011</v>
      </c>
      <c r="BB1976">
        <v>2012</v>
      </c>
      <c r="BC1976">
        <v>2013</v>
      </c>
      <c r="BD1976">
        <v>2014</v>
      </c>
      <c r="BE1976">
        <v>2015</v>
      </c>
      <c r="BF1976">
        <v>2016</v>
      </c>
      <c r="BG1976">
        <v>2017</v>
      </c>
      <c r="BH1976">
        <v>2018</v>
      </c>
      <c r="BI1976">
        <v>2019</v>
      </c>
      <c r="BJ1976">
        <v>2020</v>
      </c>
      <c r="BK1976">
        <v>2021</v>
      </c>
      <c r="BL1976">
        <v>2022</v>
      </c>
      <c r="BM1976">
        <v>2023</v>
      </c>
      <c r="BN1976">
        <v>2024</v>
      </c>
    </row>
    <row r="1977" spans="1:66" ht="15" customHeight="1" x14ac:dyDescent="0.25">
      <c r="A1977" t="s">
        <v>1283</v>
      </c>
      <c r="C1977" s="77"/>
      <c r="D1977" t="s">
        <v>679</v>
      </c>
      <c r="E1977" s="45" t="s">
        <v>679</v>
      </c>
      <c r="G1977" s="45"/>
      <c r="H1977" s="45"/>
      <c r="I1977">
        <f t="shared" si="177"/>
        <v>2005</v>
      </c>
      <c r="J1977">
        <f t="shared" si="172"/>
        <v>2012</v>
      </c>
      <c r="K1977" s="2" t="str">
        <f t="shared" si="178"/>
        <v>-</v>
      </c>
      <c r="AU1977">
        <v>2005</v>
      </c>
      <c r="AV1977">
        <v>2006</v>
      </c>
      <c r="AW1977">
        <v>2007</v>
      </c>
      <c r="AX1977">
        <v>2008</v>
      </c>
      <c r="AY1977">
        <v>2009</v>
      </c>
      <c r="AZ1977">
        <v>2010</v>
      </c>
      <c r="BA1977">
        <v>2011</v>
      </c>
      <c r="BB1977">
        <v>2012</v>
      </c>
    </row>
    <row r="1978" spans="1:66" ht="15" customHeight="1" x14ac:dyDescent="0.25">
      <c r="A1978" t="s">
        <v>1283</v>
      </c>
      <c r="C1978" s="77"/>
      <c r="D1978" t="s">
        <v>876</v>
      </c>
      <c r="E1978" s="45" t="s">
        <v>876</v>
      </c>
      <c r="G1978" s="45"/>
      <c r="H1978" s="45"/>
      <c r="I1978">
        <f t="shared" si="177"/>
        <v>2013</v>
      </c>
      <c r="J1978">
        <f t="shared" si="172"/>
        <v>2024</v>
      </c>
      <c r="K1978" s="2" t="str">
        <f t="shared" si="178"/>
        <v>Yes</v>
      </c>
      <c r="BC1978">
        <v>2013</v>
      </c>
      <c r="BD1978">
        <v>2014</v>
      </c>
      <c r="BE1978">
        <v>2015</v>
      </c>
      <c r="BF1978">
        <v>2016</v>
      </c>
      <c r="BH1978">
        <v>2018</v>
      </c>
      <c r="BI1978">
        <v>2019</v>
      </c>
      <c r="BJ1978">
        <v>2020</v>
      </c>
      <c r="BK1978">
        <v>2021</v>
      </c>
      <c r="BL1978">
        <v>2022</v>
      </c>
      <c r="BM1978">
        <v>2023</v>
      </c>
      <c r="BN1978">
        <v>2024</v>
      </c>
    </row>
    <row r="1979" spans="1:66" ht="15" customHeight="1" x14ac:dyDescent="0.25">
      <c r="C1979" s="63"/>
      <c r="E1979" s="45"/>
      <c r="G1979" s="45"/>
      <c r="H1979" s="45"/>
    </row>
    <row r="1980" spans="1:66" ht="15" customHeight="1" x14ac:dyDescent="0.25">
      <c r="A1980" t="s">
        <v>1284</v>
      </c>
      <c r="B1980" s="1" t="str">
        <f>A1980&amp;MIN(I1980:I2003)&amp;"(-"&amp;MAX(J1980:J2003)&amp;")"</f>
        <v>SSSY2005(-2024)</v>
      </c>
      <c r="C1980" s="77"/>
      <c r="D1980" t="s">
        <v>1187</v>
      </c>
      <c r="E1980" s="45" t="s">
        <v>1188</v>
      </c>
      <c r="G1980" s="45"/>
      <c r="H1980" s="45"/>
      <c r="I1980">
        <f t="shared" si="177"/>
        <v>2005</v>
      </c>
      <c r="J1980">
        <f t="shared" ref="J1980:J2003" si="179">MAX(L1980:BT1980)</f>
        <v>2024</v>
      </c>
      <c r="K1980" s="2" t="str">
        <f t="shared" si="178"/>
        <v>-</v>
      </c>
      <c r="AU1980">
        <v>2005</v>
      </c>
      <c r="AV1980">
        <v>2006</v>
      </c>
      <c r="AW1980">
        <v>2007</v>
      </c>
      <c r="AX1980">
        <v>2008</v>
      </c>
      <c r="AY1980">
        <v>2009</v>
      </c>
      <c r="AZ1980">
        <v>2010</v>
      </c>
      <c r="BA1980">
        <v>2011</v>
      </c>
      <c r="BB1980">
        <v>2012</v>
      </c>
      <c r="BC1980">
        <v>2013</v>
      </c>
      <c r="BD1980">
        <v>2014</v>
      </c>
      <c r="BE1980">
        <v>2015</v>
      </c>
      <c r="BF1980">
        <v>2016</v>
      </c>
      <c r="BG1980">
        <v>2017</v>
      </c>
      <c r="BH1980">
        <v>2018</v>
      </c>
      <c r="BI1980">
        <v>2019</v>
      </c>
      <c r="BJ1980">
        <v>2020</v>
      </c>
      <c r="BK1980">
        <v>2021</v>
      </c>
      <c r="BL1980">
        <v>2022</v>
      </c>
      <c r="BM1980">
        <v>2023</v>
      </c>
      <c r="BN1980">
        <v>2024</v>
      </c>
    </row>
    <row r="1981" spans="1:66" ht="15" customHeight="1" x14ac:dyDescent="0.25">
      <c r="A1981" t="s">
        <v>1284</v>
      </c>
      <c r="C1981" s="77"/>
      <c r="D1981" t="s">
        <v>1179</v>
      </c>
      <c r="E1981" s="45" t="s">
        <v>1180</v>
      </c>
      <c r="G1981" s="45"/>
      <c r="H1981" s="45"/>
      <c r="I1981">
        <f t="shared" si="177"/>
        <v>2005</v>
      </c>
      <c r="J1981">
        <f t="shared" si="179"/>
        <v>2024</v>
      </c>
      <c r="K1981" s="2" t="str">
        <f t="shared" si="178"/>
        <v>-</v>
      </c>
      <c r="AU1981">
        <v>2005</v>
      </c>
      <c r="AV1981">
        <v>2006</v>
      </c>
      <c r="AW1981">
        <v>2007</v>
      </c>
      <c r="AX1981">
        <v>2008</v>
      </c>
      <c r="AY1981">
        <v>2009</v>
      </c>
      <c r="AZ1981">
        <v>2010</v>
      </c>
      <c r="BA1981">
        <v>2011</v>
      </c>
      <c r="BB1981">
        <v>2012</v>
      </c>
      <c r="BC1981">
        <v>2013</v>
      </c>
      <c r="BD1981">
        <v>2014</v>
      </c>
      <c r="BE1981">
        <v>2015</v>
      </c>
      <c r="BF1981">
        <v>2016</v>
      </c>
      <c r="BG1981">
        <v>2017</v>
      </c>
      <c r="BH1981">
        <v>2018</v>
      </c>
      <c r="BI1981">
        <v>2019</v>
      </c>
      <c r="BJ1981">
        <v>2020</v>
      </c>
      <c r="BK1981">
        <v>2021</v>
      </c>
      <c r="BL1981">
        <v>2022</v>
      </c>
      <c r="BM1981">
        <v>2023</v>
      </c>
      <c r="BN1981">
        <v>2024</v>
      </c>
    </row>
    <row r="1982" spans="1:66" ht="15" customHeight="1" x14ac:dyDescent="0.25">
      <c r="A1982" t="s">
        <v>1284</v>
      </c>
      <c r="C1982" s="77"/>
      <c r="D1982" t="s">
        <v>1189</v>
      </c>
      <c r="E1982" s="45" t="s">
        <v>1190</v>
      </c>
      <c r="G1982" s="45"/>
      <c r="H1982" s="45"/>
      <c r="I1982">
        <f t="shared" si="177"/>
        <v>2005</v>
      </c>
      <c r="J1982">
        <f t="shared" si="179"/>
        <v>2024</v>
      </c>
      <c r="K1982" s="2" t="str">
        <f t="shared" si="178"/>
        <v>-</v>
      </c>
      <c r="AU1982">
        <v>2005</v>
      </c>
      <c r="AV1982">
        <v>2006</v>
      </c>
      <c r="AW1982">
        <v>2007</v>
      </c>
      <c r="AX1982">
        <v>2008</v>
      </c>
      <c r="AY1982">
        <v>2009</v>
      </c>
      <c r="AZ1982">
        <v>2010</v>
      </c>
      <c r="BA1982">
        <v>2011</v>
      </c>
      <c r="BB1982">
        <v>2012</v>
      </c>
      <c r="BC1982">
        <v>2013</v>
      </c>
      <c r="BD1982">
        <v>2014</v>
      </c>
      <c r="BE1982">
        <v>2015</v>
      </c>
      <c r="BF1982">
        <v>2016</v>
      </c>
      <c r="BG1982">
        <v>2017</v>
      </c>
      <c r="BH1982">
        <v>2018</v>
      </c>
      <c r="BI1982">
        <v>2019</v>
      </c>
      <c r="BJ1982">
        <v>2020</v>
      </c>
      <c r="BK1982">
        <v>2021</v>
      </c>
      <c r="BL1982">
        <v>2022</v>
      </c>
      <c r="BM1982">
        <v>2023</v>
      </c>
      <c r="BN1982">
        <v>2024</v>
      </c>
    </row>
    <row r="1983" spans="1:66" ht="15" customHeight="1" x14ac:dyDescent="0.25">
      <c r="A1983" t="s">
        <v>1284</v>
      </c>
      <c r="C1983" s="77"/>
      <c r="D1983" t="s">
        <v>3454</v>
      </c>
      <c r="E1983" s="45" t="s">
        <v>3455</v>
      </c>
      <c r="G1983" s="45"/>
      <c r="H1983" s="45"/>
      <c r="I1983">
        <f>MIN(L1983:BT1983)</f>
        <v>2023</v>
      </c>
      <c r="J1983">
        <f t="shared" si="179"/>
        <v>2024</v>
      </c>
      <c r="K1983" s="2" t="str">
        <f>IF(J1983-I1983+1-COUNTA(L1983:BT1983)=0, "-", "Yes")</f>
        <v>-</v>
      </c>
      <c r="BM1983">
        <v>2023</v>
      </c>
      <c r="BN1983">
        <v>2024</v>
      </c>
    </row>
    <row r="1984" spans="1:66" ht="15" customHeight="1" x14ac:dyDescent="0.25">
      <c r="A1984" t="s">
        <v>1284</v>
      </c>
      <c r="C1984" s="77"/>
      <c r="D1984" t="s">
        <v>1191</v>
      </c>
      <c r="E1984" s="45" t="s">
        <v>1192</v>
      </c>
      <c r="G1984" s="45"/>
      <c r="H1984" s="45"/>
      <c r="I1984">
        <f t="shared" si="177"/>
        <v>2005</v>
      </c>
      <c r="J1984">
        <f t="shared" si="179"/>
        <v>2024</v>
      </c>
      <c r="K1984" s="2" t="str">
        <f t="shared" si="178"/>
        <v>-</v>
      </c>
      <c r="AU1984">
        <v>2005</v>
      </c>
      <c r="AV1984">
        <v>2006</v>
      </c>
      <c r="AW1984">
        <v>2007</v>
      </c>
      <c r="AX1984">
        <v>2008</v>
      </c>
      <c r="AY1984">
        <v>2009</v>
      </c>
      <c r="AZ1984">
        <v>2010</v>
      </c>
      <c r="BA1984">
        <v>2011</v>
      </c>
      <c r="BB1984">
        <v>2012</v>
      </c>
      <c r="BC1984">
        <v>2013</v>
      </c>
      <c r="BD1984">
        <v>2014</v>
      </c>
      <c r="BE1984">
        <v>2015</v>
      </c>
      <c r="BF1984">
        <v>2016</v>
      </c>
      <c r="BG1984">
        <v>2017</v>
      </c>
      <c r="BH1984">
        <v>2018</v>
      </c>
      <c r="BI1984">
        <v>2019</v>
      </c>
      <c r="BJ1984">
        <v>2020</v>
      </c>
      <c r="BK1984">
        <v>2021</v>
      </c>
      <c r="BL1984">
        <v>2022</v>
      </c>
      <c r="BM1984">
        <v>2023</v>
      </c>
      <c r="BN1984">
        <v>2024</v>
      </c>
    </row>
    <row r="1985" spans="1:66" ht="15" customHeight="1" x14ac:dyDescent="0.25">
      <c r="A1985" t="s">
        <v>1284</v>
      </c>
      <c r="C1985" s="77"/>
      <c r="D1985" t="s">
        <v>763</v>
      </c>
      <c r="E1985" s="45" t="s">
        <v>764</v>
      </c>
      <c r="G1985" s="45"/>
      <c r="H1985" s="45"/>
      <c r="I1985">
        <f t="shared" si="177"/>
        <v>2005</v>
      </c>
      <c r="J1985">
        <f t="shared" si="179"/>
        <v>2024</v>
      </c>
      <c r="K1985" s="2" t="str">
        <f t="shared" si="178"/>
        <v>-</v>
      </c>
      <c r="AU1985">
        <v>2005</v>
      </c>
      <c r="AV1985">
        <v>2006</v>
      </c>
      <c r="AW1985">
        <v>2007</v>
      </c>
      <c r="AX1985">
        <v>2008</v>
      </c>
      <c r="AY1985">
        <v>2009</v>
      </c>
      <c r="AZ1985">
        <v>2010</v>
      </c>
      <c r="BA1985">
        <v>2011</v>
      </c>
      <c r="BB1985">
        <v>2012</v>
      </c>
      <c r="BC1985">
        <v>2013</v>
      </c>
      <c r="BD1985">
        <v>2014</v>
      </c>
      <c r="BE1985">
        <v>2015</v>
      </c>
      <c r="BF1985">
        <v>2016</v>
      </c>
      <c r="BG1985">
        <v>2017</v>
      </c>
      <c r="BH1985">
        <v>2018</v>
      </c>
      <c r="BI1985">
        <v>2019</v>
      </c>
      <c r="BJ1985">
        <v>2020</v>
      </c>
      <c r="BK1985">
        <v>2021</v>
      </c>
      <c r="BL1985">
        <v>2022</v>
      </c>
      <c r="BM1985">
        <v>2023</v>
      </c>
      <c r="BN1985">
        <v>2024</v>
      </c>
    </row>
    <row r="1986" spans="1:66" ht="15" customHeight="1" x14ac:dyDescent="0.25">
      <c r="A1986" t="s">
        <v>1284</v>
      </c>
      <c r="C1986" s="77"/>
      <c r="D1986" t="s">
        <v>765</v>
      </c>
      <c r="E1986" s="45" t="s">
        <v>766</v>
      </c>
      <c r="G1986" s="45"/>
      <c r="H1986" s="45"/>
      <c r="I1986">
        <f t="shared" si="177"/>
        <v>2005</v>
      </c>
      <c r="J1986">
        <f t="shared" si="179"/>
        <v>2024</v>
      </c>
      <c r="K1986" s="2" t="str">
        <f t="shared" si="178"/>
        <v>-</v>
      </c>
      <c r="AU1986">
        <v>2005</v>
      </c>
      <c r="AV1986">
        <v>2006</v>
      </c>
      <c r="AW1986">
        <v>2007</v>
      </c>
      <c r="AX1986">
        <v>2008</v>
      </c>
      <c r="AY1986">
        <v>2009</v>
      </c>
      <c r="AZ1986">
        <v>2010</v>
      </c>
      <c r="BA1986">
        <v>2011</v>
      </c>
      <c r="BB1986">
        <v>2012</v>
      </c>
      <c r="BC1986">
        <v>2013</v>
      </c>
      <c r="BD1986">
        <v>2014</v>
      </c>
      <c r="BE1986">
        <v>2015</v>
      </c>
      <c r="BF1986">
        <v>2016</v>
      </c>
      <c r="BG1986">
        <v>2017</v>
      </c>
      <c r="BH1986">
        <v>2018</v>
      </c>
      <c r="BI1986">
        <v>2019</v>
      </c>
      <c r="BJ1986">
        <v>2020</v>
      </c>
      <c r="BK1986">
        <v>2021</v>
      </c>
      <c r="BL1986">
        <v>2022</v>
      </c>
      <c r="BM1986">
        <v>2023</v>
      </c>
      <c r="BN1986">
        <v>2024</v>
      </c>
    </row>
    <row r="1987" spans="1:66" ht="15" customHeight="1" x14ac:dyDescent="0.25">
      <c r="A1987" t="s">
        <v>1284</v>
      </c>
      <c r="C1987" s="77"/>
      <c r="D1987" t="s">
        <v>1193</v>
      </c>
      <c r="E1987" s="45" t="s">
        <v>1194</v>
      </c>
      <c r="G1987" s="45"/>
      <c r="H1987" s="45"/>
      <c r="I1987">
        <f t="shared" si="177"/>
        <v>2005</v>
      </c>
      <c r="J1987">
        <f t="shared" si="179"/>
        <v>2024</v>
      </c>
      <c r="K1987" s="2" t="str">
        <f t="shared" si="178"/>
        <v>-</v>
      </c>
      <c r="AU1987">
        <v>2005</v>
      </c>
      <c r="AV1987">
        <v>2006</v>
      </c>
      <c r="AW1987">
        <v>2007</v>
      </c>
      <c r="AX1987">
        <v>2008</v>
      </c>
      <c r="AY1987">
        <v>2009</v>
      </c>
      <c r="AZ1987">
        <v>2010</v>
      </c>
      <c r="BA1987">
        <v>2011</v>
      </c>
      <c r="BB1987">
        <v>2012</v>
      </c>
      <c r="BC1987">
        <v>2013</v>
      </c>
      <c r="BD1987">
        <v>2014</v>
      </c>
      <c r="BE1987">
        <v>2015</v>
      </c>
      <c r="BF1987">
        <v>2016</v>
      </c>
      <c r="BG1987">
        <v>2017</v>
      </c>
      <c r="BH1987">
        <v>2018</v>
      </c>
      <c r="BI1987">
        <v>2019</v>
      </c>
      <c r="BJ1987">
        <v>2020</v>
      </c>
      <c r="BK1987">
        <v>2021</v>
      </c>
      <c r="BL1987">
        <v>2022</v>
      </c>
      <c r="BM1987">
        <v>2023</v>
      </c>
      <c r="BN1987">
        <v>2024</v>
      </c>
    </row>
    <row r="1988" spans="1:66" ht="15" customHeight="1" x14ac:dyDescent="0.25">
      <c r="A1988" t="s">
        <v>1284</v>
      </c>
      <c r="C1988" s="77"/>
      <c r="D1988" t="s">
        <v>1181</v>
      </c>
      <c r="E1988" s="45" t="s">
        <v>1182</v>
      </c>
      <c r="G1988" s="45"/>
      <c r="H1988" s="45"/>
      <c r="I1988">
        <f t="shared" si="177"/>
        <v>2005</v>
      </c>
      <c r="J1988">
        <f t="shared" si="179"/>
        <v>2024</v>
      </c>
      <c r="K1988" s="2" t="str">
        <f t="shared" si="178"/>
        <v>-</v>
      </c>
      <c r="AU1988">
        <v>2005</v>
      </c>
      <c r="AV1988">
        <v>2006</v>
      </c>
      <c r="AW1988">
        <v>2007</v>
      </c>
      <c r="AX1988">
        <v>2008</v>
      </c>
      <c r="AY1988">
        <v>2009</v>
      </c>
      <c r="AZ1988">
        <v>2010</v>
      </c>
      <c r="BA1988">
        <v>2011</v>
      </c>
      <c r="BB1988">
        <v>2012</v>
      </c>
      <c r="BC1988">
        <v>2013</v>
      </c>
      <c r="BD1988">
        <v>2014</v>
      </c>
      <c r="BE1988">
        <v>2015</v>
      </c>
      <c r="BF1988">
        <v>2016</v>
      </c>
      <c r="BG1988">
        <v>2017</v>
      </c>
      <c r="BH1988">
        <v>2018</v>
      </c>
      <c r="BI1988">
        <v>2019</v>
      </c>
      <c r="BJ1988">
        <v>2020</v>
      </c>
      <c r="BK1988">
        <v>2021</v>
      </c>
      <c r="BL1988">
        <v>2022</v>
      </c>
      <c r="BM1988">
        <v>2023</v>
      </c>
      <c r="BN1988">
        <v>2024</v>
      </c>
    </row>
    <row r="1989" spans="1:66" ht="15" customHeight="1" x14ac:dyDescent="0.25">
      <c r="A1989" t="s">
        <v>1284</v>
      </c>
      <c r="C1989" s="77"/>
      <c r="D1989" t="s">
        <v>1195</v>
      </c>
      <c r="E1989" s="45" t="s">
        <v>1196</v>
      </c>
      <c r="G1989" s="45"/>
      <c r="H1989" s="45"/>
      <c r="I1989">
        <f t="shared" si="177"/>
        <v>2005</v>
      </c>
      <c r="J1989">
        <f t="shared" si="179"/>
        <v>2024</v>
      </c>
      <c r="K1989" s="2" t="str">
        <f t="shared" si="178"/>
        <v>-</v>
      </c>
      <c r="AU1989">
        <v>2005</v>
      </c>
      <c r="AV1989">
        <v>2006</v>
      </c>
      <c r="AW1989">
        <v>2007</v>
      </c>
      <c r="AX1989">
        <v>2008</v>
      </c>
      <c r="AY1989">
        <v>2009</v>
      </c>
      <c r="AZ1989">
        <v>2010</v>
      </c>
      <c r="BA1989">
        <v>2011</v>
      </c>
      <c r="BB1989">
        <v>2012</v>
      </c>
      <c r="BC1989">
        <v>2013</v>
      </c>
      <c r="BD1989">
        <v>2014</v>
      </c>
      <c r="BE1989">
        <v>2015</v>
      </c>
      <c r="BF1989">
        <v>2016</v>
      </c>
      <c r="BG1989">
        <v>2017</v>
      </c>
      <c r="BH1989">
        <v>2018</v>
      </c>
      <c r="BI1989">
        <v>2019</v>
      </c>
      <c r="BJ1989">
        <v>2020</v>
      </c>
      <c r="BK1989">
        <v>2021</v>
      </c>
      <c r="BL1989">
        <v>2022</v>
      </c>
      <c r="BM1989">
        <v>2023</v>
      </c>
      <c r="BN1989">
        <v>2024</v>
      </c>
    </row>
    <row r="1990" spans="1:66" ht="15" customHeight="1" x14ac:dyDescent="0.25">
      <c r="A1990" t="s">
        <v>1284</v>
      </c>
      <c r="C1990" s="77"/>
      <c r="D1990" t="s">
        <v>1197</v>
      </c>
      <c r="E1990" s="45" t="s">
        <v>1198</v>
      </c>
      <c r="G1990" s="45"/>
      <c r="H1990" s="45"/>
      <c r="I1990">
        <f t="shared" si="177"/>
        <v>2005</v>
      </c>
      <c r="J1990">
        <f t="shared" si="179"/>
        <v>2024</v>
      </c>
      <c r="K1990" s="2" t="str">
        <f t="shared" si="178"/>
        <v>-</v>
      </c>
      <c r="AU1990">
        <v>2005</v>
      </c>
      <c r="AV1990">
        <v>2006</v>
      </c>
      <c r="AW1990">
        <v>2007</v>
      </c>
      <c r="AX1990">
        <v>2008</v>
      </c>
      <c r="AY1990">
        <v>2009</v>
      </c>
      <c r="AZ1990">
        <v>2010</v>
      </c>
      <c r="BA1990">
        <v>2011</v>
      </c>
      <c r="BB1990">
        <v>2012</v>
      </c>
      <c r="BC1990">
        <v>2013</v>
      </c>
      <c r="BD1990">
        <v>2014</v>
      </c>
      <c r="BE1990">
        <v>2015</v>
      </c>
      <c r="BF1990">
        <v>2016</v>
      </c>
      <c r="BG1990">
        <v>2017</v>
      </c>
      <c r="BH1990">
        <v>2018</v>
      </c>
      <c r="BI1990">
        <v>2019</v>
      </c>
      <c r="BJ1990">
        <v>2020</v>
      </c>
      <c r="BK1990">
        <v>2021</v>
      </c>
      <c r="BL1990">
        <v>2022</v>
      </c>
      <c r="BM1990">
        <v>2023</v>
      </c>
      <c r="BN1990">
        <v>2024</v>
      </c>
    </row>
    <row r="1991" spans="1:66" ht="15" customHeight="1" x14ac:dyDescent="0.25">
      <c r="A1991" t="s">
        <v>1284</v>
      </c>
      <c r="C1991" s="77"/>
      <c r="D1991" t="s">
        <v>21</v>
      </c>
      <c r="E1991" s="45" t="s">
        <v>12</v>
      </c>
      <c r="F1991" s="7" t="s">
        <v>1303</v>
      </c>
      <c r="G1991" s="45"/>
      <c r="H1991" s="45"/>
      <c r="I1991">
        <f t="shared" si="177"/>
        <v>2005</v>
      </c>
      <c r="J1991">
        <f t="shared" si="179"/>
        <v>2024</v>
      </c>
      <c r="K1991" s="2" t="str">
        <f t="shared" si="178"/>
        <v>-</v>
      </c>
      <c r="AU1991">
        <v>2005</v>
      </c>
      <c r="AV1991">
        <v>2006</v>
      </c>
      <c r="AW1991">
        <v>2007</v>
      </c>
      <c r="AX1991">
        <v>2008</v>
      </c>
      <c r="AY1991">
        <v>2009</v>
      </c>
      <c r="AZ1991">
        <v>2010</v>
      </c>
      <c r="BA1991">
        <v>2011</v>
      </c>
      <c r="BB1991">
        <v>2012</v>
      </c>
      <c r="BC1991">
        <v>2013</v>
      </c>
      <c r="BD1991">
        <v>2014</v>
      </c>
      <c r="BE1991">
        <v>2015</v>
      </c>
      <c r="BF1991">
        <v>2016</v>
      </c>
      <c r="BG1991">
        <v>2017</v>
      </c>
      <c r="BH1991">
        <v>2018</v>
      </c>
      <c r="BI1991">
        <v>2019</v>
      </c>
      <c r="BJ1991">
        <v>2020</v>
      </c>
      <c r="BK1991">
        <v>2021</v>
      </c>
      <c r="BL1991">
        <v>2022</v>
      </c>
      <c r="BM1991">
        <v>2023</v>
      </c>
      <c r="BN1991">
        <v>2024</v>
      </c>
    </row>
    <row r="1992" spans="1:66" ht="15" customHeight="1" x14ac:dyDescent="0.25">
      <c r="A1992" t="s">
        <v>1284</v>
      </c>
      <c r="C1992" s="77"/>
      <c r="D1992" t="s">
        <v>3456</v>
      </c>
      <c r="E1992" s="45" t="s">
        <v>3457</v>
      </c>
      <c r="F1992" s="7"/>
      <c r="G1992" s="45"/>
      <c r="H1992" s="45"/>
      <c r="I1992">
        <f>MIN(L1992:BT1992)</f>
        <v>2023</v>
      </c>
      <c r="J1992">
        <f t="shared" si="179"/>
        <v>2024</v>
      </c>
      <c r="K1992" s="2" t="str">
        <f>IF(J1992-I1992+1-COUNTA(L1992:BT1992)=0, "-", "Yes")</f>
        <v>-</v>
      </c>
      <c r="BM1992">
        <v>2023</v>
      </c>
      <c r="BN1992">
        <v>2024</v>
      </c>
    </row>
    <row r="1993" spans="1:66" ht="15" customHeight="1" x14ac:dyDescent="0.25">
      <c r="A1993" t="s">
        <v>1284</v>
      </c>
      <c r="C1993" s="77"/>
      <c r="D1993" t="s">
        <v>1199</v>
      </c>
      <c r="E1993" s="45" t="s">
        <v>1200</v>
      </c>
      <c r="G1993" s="45"/>
      <c r="H1993" s="45"/>
      <c r="I1993">
        <f t="shared" si="177"/>
        <v>2005</v>
      </c>
      <c r="J1993">
        <f t="shared" si="179"/>
        <v>2024</v>
      </c>
      <c r="K1993" s="2" t="str">
        <f t="shared" si="178"/>
        <v>-</v>
      </c>
      <c r="AU1993">
        <v>2005</v>
      </c>
      <c r="AV1993">
        <v>2006</v>
      </c>
      <c r="AW1993">
        <v>2007</v>
      </c>
      <c r="AX1993">
        <v>2008</v>
      </c>
      <c r="AY1993">
        <v>2009</v>
      </c>
      <c r="AZ1993">
        <v>2010</v>
      </c>
      <c r="BA1993">
        <v>2011</v>
      </c>
      <c r="BB1993">
        <v>2012</v>
      </c>
      <c r="BC1993">
        <v>2013</v>
      </c>
      <c r="BD1993">
        <v>2014</v>
      </c>
      <c r="BE1993">
        <v>2015</v>
      </c>
      <c r="BF1993">
        <v>2016</v>
      </c>
      <c r="BG1993">
        <v>2017</v>
      </c>
      <c r="BH1993">
        <v>2018</v>
      </c>
      <c r="BI1993">
        <v>2019</v>
      </c>
      <c r="BJ1993">
        <v>2020</v>
      </c>
      <c r="BK1993">
        <v>2021</v>
      </c>
      <c r="BL1993">
        <v>2022</v>
      </c>
      <c r="BM1993">
        <v>2023</v>
      </c>
      <c r="BN1993">
        <v>2024</v>
      </c>
    </row>
    <row r="1994" spans="1:66" ht="15" customHeight="1" x14ac:dyDescent="0.25">
      <c r="A1994" t="s">
        <v>1284</v>
      </c>
      <c r="C1994" s="77"/>
      <c r="D1994" t="s">
        <v>1185</v>
      </c>
      <c r="E1994" s="45" t="s">
        <v>1186</v>
      </c>
      <c r="G1994" s="45"/>
      <c r="H1994" s="45"/>
      <c r="I1994">
        <f t="shared" si="177"/>
        <v>2005</v>
      </c>
      <c r="J1994">
        <f t="shared" si="179"/>
        <v>2024</v>
      </c>
      <c r="K1994" s="2" t="str">
        <f t="shared" si="178"/>
        <v>-</v>
      </c>
      <c r="AU1994">
        <v>2005</v>
      </c>
      <c r="AV1994">
        <v>2006</v>
      </c>
      <c r="AW1994">
        <v>2007</v>
      </c>
      <c r="AX1994">
        <v>2008</v>
      </c>
      <c r="AY1994">
        <v>2009</v>
      </c>
      <c r="AZ1994">
        <v>2010</v>
      </c>
      <c r="BA1994">
        <v>2011</v>
      </c>
      <c r="BB1994">
        <v>2012</v>
      </c>
      <c r="BC1994">
        <v>2013</v>
      </c>
      <c r="BD1994">
        <v>2014</v>
      </c>
      <c r="BE1994">
        <v>2015</v>
      </c>
      <c r="BF1994">
        <v>2016</v>
      </c>
      <c r="BG1994">
        <v>2017</v>
      </c>
      <c r="BH1994">
        <v>2018</v>
      </c>
      <c r="BI1994">
        <v>2019</v>
      </c>
      <c r="BJ1994">
        <v>2020</v>
      </c>
      <c r="BK1994">
        <v>2021</v>
      </c>
      <c r="BL1994">
        <v>2022</v>
      </c>
      <c r="BM1994">
        <v>2023</v>
      </c>
      <c r="BN1994">
        <v>2024</v>
      </c>
    </row>
    <row r="1995" spans="1:66" ht="15" customHeight="1" x14ac:dyDescent="0.25">
      <c r="A1995" t="s">
        <v>1284</v>
      </c>
      <c r="C1995" s="77"/>
      <c r="D1995" t="s">
        <v>3458</v>
      </c>
      <c r="E1995" s="45"/>
      <c r="G1995" s="45"/>
      <c r="H1995" s="45"/>
      <c r="I1995">
        <f>MIN(L1995:BT1995)</f>
        <v>2023</v>
      </c>
      <c r="J1995">
        <f t="shared" si="179"/>
        <v>2024</v>
      </c>
      <c r="K1995" s="2" t="str">
        <f>IF(J1995-I1995+1-COUNTA(L1995:BT1995)=0, "-", "Yes")</f>
        <v>-</v>
      </c>
      <c r="BM1995">
        <v>2023</v>
      </c>
      <c r="BN1995">
        <v>2024</v>
      </c>
    </row>
    <row r="1996" spans="1:66" ht="15" customHeight="1" x14ac:dyDescent="0.25">
      <c r="A1996" t="s">
        <v>1284</v>
      </c>
      <c r="C1996" s="77"/>
      <c r="D1996" t="s">
        <v>1201</v>
      </c>
      <c r="E1996" s="45" t="s">
        <v>1202</v>
      </c>
      <c r="G1996" s="45"/>
      <c r="H1996" s="45"/>
      <c r="I1996">
        <f t="shared" si="177"/>
        <v>2005</v>
      </c>
      <c r="J1996">
        <f t="shared" si="179"/>
        <v>2024</v>
      </c>
      <c r="K1996" s="2" t="str">
        <f t="shared" si="178"/>
        <v>-</v>
      </c>
      <c r="AU1996">
        <v>2005</v>
      </c>
      <c r="AV1996">
        <v>2006</v>
      </c>
      <c r="AW1996">
        <v>2007</v>
      </c>
      <c r="AX1996">
        <v>2008</v>
      </c>
      <c r="AY1996">
        <v>2009</v>
      </c>
      <c r="AZ1996">
        <v>2010</v>
      </c>
      <c r="BA1996">
        <v>2011</v>
      </c>
      <c r="BB1996">
        <v>2012</v>
      </c>
      <c r="BC1996">
        <v>2013</v>
      </c>
      <c r="BD1996">
        <v>2014</v>
      </c>
      <c r="BE1996">
        <v>2015</v>
      </c>
      <c r="BF1996">
        <v>2016</v>
      </c>
      <c r="BG1996">
        <v>2017</v>
      </c>
      <c r="BH1996">
        <v>2018</v>
      </c>
      <c r="BI1996">
        <v>2019</v>
      </c>
      <c r="BJ1996">
        <v>2020</v>
      </c>
      <c r="BK1996">
        <v>2021</v>
      </c>
      <c r="BL1996">
        <v>2022</v>
      </c>
      <c r="BM1996">
        <v>2023</v>
      </c>
      <c r="BN1996">
        <v>2024</v>
      </c>
    </row>
    <row r="1997" spans="1:66" ht="15" customHeight="1" x14ac:dyDescent="0.25">
      <c r="A1997" t="s">
        <v>1284</v>
      </c>
      <c r="C1997" s="77"/>
      <c r="D1997" t="s">
        <v>3459</v>
      </c>
      <c r="E1997" s="45"/>
      <c r="G1997" s="45"/>
      <c r="H1997" s="45"/>
      <c r="I1997">
        <f>MIN(L1997:BT1997)</f>
        <v>2023</v>
      </c>
      <c r="J1997">
        <f t="shared" si="179"/>
        <v>2024</v>
      </c>
      <c r="K1997" s="2" t="str">
        <f>IF(J1997-I1997+1-COUNTA(L1997:BT1997)=0, "-", "Yes")</f>
        <v>-</v>
      </c>
      <c r="BM1997">
        <v>2023</v>
      </c>
      <c r="BN1997">
        <v>2024</v>
      </c>
    </row>
    <row r="1998" spans="1:66" ht="15" customHeight="1" x14ac:dyDescent="0.25">
      <c r="A1998" t="s">
        <v>1284</v>
      </c>
      <c r="C1998" s="77"/>
      <c r="D1998" t="s">
        <v>876</v>
      </c>
      <c r="E1998" s="45" t="s">
        <v>876</v>
      </c>
      <c r="G1998" s="45"/>
      <c r="H1998" s="45"/>
      <c r="I1998">
        <f t="shared" si="177"/>
        <v>2005</v>
      </c>
      <c r="J1998">
        <f t="shared" si="179"/>
        <v>2024</v>
      </c>
      <c r="K1998" s="2" t="str">
        <f t="shared" si="178"/>
        <v>-</v>
      </c>
      <c r="AU1998">
        <v>2005</v>
      </c>
      <c r="AV1998">
        <v>2006</v>
      </c>
      <c r="AW1998">
        <v>2007</v>
      </c>
      <c r="AX1998">
        <v>2008</v>
      </c>
      <c r="AY1998">
        <v>2009</v>
      </c>
      <c r="AZ1998">
        <v>2010</v>
      </c>
      <c r="BA1998">
        <v>2011</v>
      </c>
      <c r="BB1998">
        <v>2012</v>
      </c>
      <c r="BC1998">
        <v>2013</v>
      </c>
      <c r="BD1998">
        <v>2014</v>
      </c>
      <c r="BE1998">
        <v>2015</v>
      </c>
      <c r="BF1998">
        <v>2016</v>
      </c>
      <c r="BG1998">
        <v>2017</v>
      </c>
      <c r="BH1998">
        <v>2018</v>
      </c>
      <c r="BI1998">
        <v>2019</v>
      </c>
      <c r="BJ1998">
        <v>2020</v>
      </c>
      <c r="BK1998">
        <v>2021</v>
      </c>
      <c r="BL1998">
        <v>2022</v>
      </c>
      <c r="BM1998">
        <v>2023</v>
      </c>
      <c r="BN1998">
        <v>2024</v>
      </c>
    </row>
    <row r="1999" spans="1:66" ht="15" customHeight="1" x14ac:dyDescent="0.25">
      <c r="A1999" t="s">
        <v>1284</v>
      </c>
      <c r="C1999" s="77"/>
      <c r="D1999" t="s">
        <v>1203</v>
      </c>
      <c r="E1999" s="45" t="s">
        <v>1204</v>
      </c>
      <c r="G1999" s="45"/>
      <c r="H1999" s="45"/>
      <c r="I1999">
        <f t="shared" si="177"/>
        <v>2005</v>
      </c>
      <c r="J1999">
        <f t="shared" si="179"/>
        <v>2024</v>
      </c>
      <c r="K1999" s="2" t="str">
        <f t="shared" si="178"/>
        <v>-</v>
      </c>
      <c r="AU1999">
        <v>2005</v>
      </c>
      <c r="AV1999">
        <v>2006</v>
      </c>
      <c r="AW1999">
        <v>2007</v>
      </c>
      <c r="AX1999">
        <v>2008</v>
      </c>
      <c r="AY1999">
        <v>2009</v>
      </c>
      <c r="AZ1999">
        <v>2010</v>
      </c>
      <c r="BA1999">
        <v>2011</v>
      </c>
      <c r="BB1999">
        <v>2012</v>
      </c>
      <c r="BC1999">
        <v>2013</v>
      </c>
      <c r="BD1999">
        <v>2014</v>
      </c>
      <c r="BE1999">
        <v>2015</v>
      </c>
      <c r="BF1999">
        <v>2016</v>
      </c>
      <c r="BG1999">
        <v>2017</v>
      </c>
      <c r="BH1999">
        <v>2018</v>
      </c>
      <c r="BI1999">
        <v>2019</v>
      </c>
      <c r="BJ1999">
        <v>2020</v>
      </c>
      <c r="BK1999">
        <v>2021</v>
      </c>
      <c r="BL1999">
        <v>2022</v>
      </c>
      <c r="BM1999">
        <v>2023</v>
      </c>
      <c r="BN1999">
        <v>2024</v>
      </c>
    </row>
    <row r="2000" spans="1:66" ht="15" customHeight="1" x14ac:dyDescent="0.25">
      <c r="A2000" t="s">
        <v>1284</v>
      </c>
      <c r="C2000" s="77"/>
      <c r="D2000" t="s">
        <v>1205</v>
      </c>
      <c r="E2000" s="45" t="s">
        <v>1206</v>
      </c>
      <c r="G2000" s="45"/>
      <c r="H2000" s="45"/>
      <c r="I2000">
        <f t="shared" si="177"/>
        <v>2005</v>
      </c>
      <c r="J2000">
        <f t="shared" si="179"/>
        <v>2024</v>
      </c>
      <c r="K2000" s="2" t="str">
        <f t="shared" si="178"/>
        <v>-</v>
      </c>
      <c r="AU2000">
        <v>2005</v>
      </c>
      <c r="AV2000">
        <v>2006</v>
      </c>
      <c r="AW2000">
        <v>2007</v>
      </c>
      <c r="AX2000">
        <v>2008</v>
      </c>
      <c r="AY2000">
        <v>2009</v>
      </c>
      <c r="AZ2000">
        <v>2010</v>
      </c>
      <c r="BA2000">
        <v>2011</v>
      </c>
      <c r="BB2000">
        <v>2012</v>
      </c>
      <c r="BC2000">
        <v>2013</v>
      </c>
      <c r="BD2000">
        <v>2014</v>
      </c>
      <c r="BE2000">
        <v>2015</v>
      </c>
      <c r="BF2000">
        <v>2016</v>
      </c>
      <c r="BG2000">
        <v>2017</v>
      </c>
      <c r="BH2000">
        <v>2018</v>
      </c>
      <c r="BI2000">
        <v>2019</v>
      </c>
      <c r="BJ2000">
        <v>2020</v>
      </c>
      <c r="BK2000">
        <v>2021</v>
      </c>
      <c r="BL2000">
        <v>2022</v>
      </c>
      <c r="BM2000">
        <v>2023</v>
      </c>
      <c r="BN2000">
        <v>2024</v>
      </c>
    </row>
    <row r="2001" spans="1:66" ht="15" customHeight="1" x14ac:dyDescent="0.25">
      <c r="A2001" t="s">
        <v>1284</v>
      </c>
      <c r="C2001" s="77"/>
      <c r="D2001" t="s">
        <v>1207</v>
      </c>
      <c r="E2001" s="45" t="s">
        <v>1208</v>
      </c>
      <c r="G2001" s="45"/>
      <c r="H2001" s="45"/>
      <c r="I2001">
        <f t="shared" si="177"/>
        <v>2005</v>
      </c>
      <c r="J2001">
        <f t="shared" si="179"/>
        <v>2024</v>
      </c>
      <c r="K2001" s="2" t="str">
        <f t="shared" si="178"/>
        <v>-</v>
      </c>
      <c r="AU2001">
        <v>2005</v>
      </c>
      <c r="AV2001">
        <v>2006</v>
      </c>
      <c r="AW2001">
        <v>2007</v>
      </c>
      <c r="AX2001">
        <v>2008</v>
      </c>
      <c r="AY2001">
        <v>2009</v>
      </c>
      <c r="AZ2001">
        <v>2010</v>
      </c>
      <c r="BA2001">
        <v>2011</v>
      </c>
      <c r="BB2001">
        <v>2012</v>
      </c>
      <c r="BC2001">
        <v>2013</v>
      </c>
      <c r="BD2001">
        <v>2014</v>
      </c>
      <c r="BE2001">
        <v>2015</v>
      </c>
      <c r="BF2001">
        <v>2016</v>
      </c>
      <c r="BG2001">
        <v>2017</v>
      </c>
      <c r="BH2001">
        <v>2018</v>
      </c>
      <c r="BI2001">
        <v>2019</v>
      </c>
      <c r="BJ2001">
        <v>2020</v>
      </c>
      <c r="BK2001">
        <v>2021</v>
      </c>
      <c r="BL2001">
        <v>2022</v>
      </c>
      <c r="BM2001">
        <v>2023</v>
      </c>
      <c r="BN2001">
        <v>2024</v>
      </c>
    </row>
    <row r="2002" spans="1:66" ht="15" customHeight="1" x14ac:dyDescent="0.25">
      <c r="A2002" t="s">
        <v>1284</v>
      </c>
      <c r="C2002" s="77"/>
      <c r="D2002" t="s">
        <v>1209</v>
      </c>
      <c r="E2002" s="45" t="s">
        <v>1210</v>
      </c>
      <c r="G2002" s="45"/>
      <c r="H2002" s="45"/>
      <c r="I2002">
        <f t="shared" si="177"/>
        <v>2005</v>
      </c>
      <c r="J2002">
        <f t="shared" si="179"/>
        <v>2024</v>
      </c>
      <c r="K2002" s="2" t="str">
        <f t="shared" si="178"/>
        <v>-</v>
      </c>
      <c r="AU2002">
        <v>2005</v>
      </c>
      <c r="AV2002">
        <v>2006</v>
      </c>
      <c r="AW2002">
        <v>2007</v>
      </c>
      <c r="AX2002">
        <v>2008</v>
      </c>
      <c r="AY2002">
        <v>2009</v>
      </c>
      <c r="AZ2002">
        <v>2010</v>
      </c>
      <c r="BA2002">
        <v>2011</v>
      </c>
      <c r="BB2002">
        <v>2012</v>
      </c>
      <c r="BC2002">
        <v>2013</v>
      </c>
      <c r="BD2002">
        <v>2014</v>
      </c>
      <c r="BE2002">
        <v>2015</v>
      </c>
      <c r="BF2002">
        <v>2016</v>
      </c>
      <c r="BG2002">
        <v>2017</v>
      </c>
      <c r="BH2002">
        <v>2018</v>
      </c>
      <c r="BI2002">
        <v>2019</v>
      </c>
      <c r="BJ2002">
        <v>2020</v>
      </c>
      <c r="BK2002">
        <v>2021</v>
      </c>
      <c r="BL2002">
        <v>2022</v>
      </c>
      <c r="BM2002">
        <v>2023</v>
      </c>
      <c r="BN2002">
        <v>2024</v>
      </c>
    </row>
    <row r="2003" spans="1:66" ht="15" customHeight="1" x14ac:dyDescent="0.25">
      <c r="A2003" t="s">
        <v>1284</v>
      </c>
      <c r="C2003" s="77"/>
      <c r="D2003" t="s">
        <v>1211</v>
      </c>
      <c r="E2003" s="45" t="s">
        <v>1212</v>
      </c>
      <c r="G2003" s="45"/>
      <c r="H2003" s="45"/>
      <c r="I2003">
        <f t="shared" si="177"/>
        <v>2005</v>
      </c>
      <c r="J2003">
        <f t="shared" si="179"/>
        <v>2024</v>
      </c>
      <c r="K2003" s="2" t="str">
        <f t="shared" si="178"/>
        <v>Yes</v>
      </c>
      <c r="AU2003">
        <v>2005</v>
      </c>
      <c r="AV2003">
        <v>2006</v>
      </c>
      <c r="AW2003">
        <v>2007</v>
      </c>
      <c r="AX2003">
        <v>2008</v>
      </c>
      <c r="AY2003">
        <v>2009</v>
      </c>
      <c r="AZ2003">
        <v>2010</v>
      </c>
      <c r="BA2003">
        <v>2011</v>
      </c>
      <c r="BB2003">
        <v>2012</v>
      </c>
      <c r="BC2003">
        <v>2013</v>
      </c>
      <c r="BD2003">
        <v>2014</v>
      </c>
      <c r="BE2003">
        <v>2015</v>
      </c>
      <c r="BF2003">
        <v>2016</v>
      </c>
      <c r="BH2003">
        <v>2018</v>
      </c>
      <c r="BI2003">
        <v>2019</v>
      </c>
      <c r="BJ2003">
        <v>2020</v>
      </c>
      <c r="BK2003">
        <v>2021</v>
      </c>
      <c r="BL2003">
        <v>2022</v>
      </c>
      <c r="BM2003">
        <v>2023</v>
      </c>
      <c r="BN2003">
        <v>2024</v>
      </c>
    </row>
    <row r="2004" spans="1:66" ht="15" customHeight="1" x14ac:dyDescent="0.25">
      <c r="C2004" s="63"/>
      <c r="E2004" s="45"/>
      <c r="G2004" s="45"/>
      <c r="H2004" s="45"/>
    </row>
    <row r="2005" spans="1:66" ht="15" customHeight="1" x14ac:dyDescent="0.25">
      <c r="A2005" t="s">
        <v>1285</v>
      </c>
      <c r="B2005" s="1" t="str">
        <f>A2005&amp;MIN(I2005:I2014)&amp;"(-"&amp;MAX(J2005:J2014)&amp;")"</f>
        <v>SYSI1990(-2005)</v>
      </c>
      <c r="C2005" s="77"/>
      <c r="D2005" t="s">
        <v>1187</v>
      </c>
      <c r="E2005" s="45" t="s">
        <v>1188</v>
      </c>
      <c r="G2005" s="45"/>
      <c r="H2005" s="45"/>
      <c r="I2005">
        <f t="shared" si="177"/>
        <v>1990</v>
      </c>
      <c r="J2005">
        <f t="shared" ref="J2005:J2014" si="180">MAX(L2005:BT2005)</f>
        <v>2005</v>
      </c>
      <c r="K2005" s="2" t="str">
        <f t="shared" si="178"/>
        <v>-</v>
      </c>
      <c r="AF2005">
        <v>1990</v>
      </c>
      <c r="AG2005">
        <v>1991</v>
      </c>
      <c r="AH2005">
        <v>1992</v>
      </c>
      <c r="AI2005">
        <v>1993</v>
      </c>
      <c r="AJ2005">
        <v>1994</v>
      </c>
      <c r="AK2005">
        <v>1995</v>
      </c>
      <c r="AL2005">
        <v>1996</v>
      </c>
      <c r="AM2005">
        <v>1997</v>
      </c>
      <c r="AN2005">
        <v>1998</v>
      </c>
      <c r="AO2005">
        <v>1999</v>
      </c>
      <c r="AP2005">
        <v>2000</v>
      </c>
      <c r="AQ2005">
        <v>2001</v>
      </c>
      <c r="AR2005">
        <v>2002</v>
      </c>
      <c r="AS2005">
        <v>2003</v>
      </c>
      <c r="AT2005">
        <v>2004</v>
      </c>
      <c r="AU2005">
        <v>2005</v>
      </c>
    </row>
    <row r="2006" spans="1:66" ht="15" customHeight="1" x14ac:dyDescent="0.25">
      <c r="A2006" t="s">
        <v>1285</v>
      </c>
      <c r="C2006" s="77"/>
      <c r="D2006" t="s">
        <v>1213</v>
      </c>
      <c r="E2006" s="45" t="s">
        <v>1214</v>
      </c>
      <c r="G2006" s="45"/>
      <c r="H2006" s="45"/>
      <c r="I2006">
        <f t="shared" si="177"/>
        <v>1990</v>
      </c>
      <c r="J2006">
        <f t="shared" si="180"/>
        <v>2005</v>
      </c>
      <c r="K2006" s="2" t="str">
        <f t="shared" si="178"/>
        <v>-</v>
      </c>
      <c r="AF2006">
        <v>1990</v>
      </c>
      <c r="AG2006">
        <v>1991</v>
      </c>
      <c r="AH2006">
        <v>1992</v>
      </c>
      <c r="AI2006">
        <v>1993</v>
      </c>
      <c r="AJ2006">
        <v>1994</v>
      </c>
      <c r="AK2006">
        <v>1995</v>
      </c>
      <c r="AL2006">
        <v>1996</v>
      </c>
      <c r="AM2006">
        <v>1997</v>
      </c>
      <c r="AN2006">
        <v>1998</v>
      </c>
      <c r="AO2006">
        <v>1999</v>
      </c>
      <c r="AP2006">
        <v>2000</v>
      </c>
      <c r="AQ2006">
        <v>2001</v>
      </c>
      <c r="AR2006">
        <v>2002</v>
      </c>
      <c r="AS2006">
        <v>2003</v>
      </c>
      <c r="AT2006">
        <v>2004</v>
      </c>
      <c r="AU2006">
        <v>2005</v>
      </c>
    </row>
    <row r="2007" spans="1:66" ht="15" customHeight="1" x14ac:dyDescent="0.25">
      <c r="A2007" t="s">
        <v>1285</v>
      </c>
      <c r="C2007" s="77"/>
      <c r="D2007" t="s">
        <v>1215</v>
      </c>
      <c r="E2007" s="45" t="s">
        <v>553</v>
      </c>
      <c r="G2007" s="45"/>
      <c r="H2007" s="45"/>
      <c r="I2007">
        <f t="shared" si="177"/>
        <v>1990</v>
      </c>
      <c r="J2007">
        <f t="shared" si="180"/>
        <v>2005</v>
      </c>
      <c r="K2007" s="2" t="str">
        <f t="shared" si="178"/>
        <v>-</v>
      </c>
      <c r="AF2007">
        <v>1990</v>
      </c>
      <c r="AG2007">
        <v>1991</v>
      </c>
      <c r="AH2007">
        <v>1992</v>
      </c>
      <c r="AI2007">
        <v>1993</v>
      </c>
      <c r="AJ2007">
        <v>1994</v>
      </c>
      <c r="AK2007">
        <v>1995</v>
      </c>
      <c r="AL2007">
        <v>1996</v>
      </c>
      <c r="AM2007">
        <v>1997</v>
      </c>
      <c r="AN2007">
        <v>1998</v>
      </c>
      <c r="AO2007">
        <v>1999</v>
      </c>
      <c r="AP2007">
        <v>2000</v>
      </c>
      <c r="AQ2007">
        <v>2001</v>
      </c>
      <c r="AR2007">
        <v>2002</v>
      </c>
      <c r="AS2007">
        <v>2003</v>
      </c>
      <c r="AT2007">
        <v>2004</v>
      </c>
      <c r="AU2007">
        <v>2005</v>
      </c>
    </row>
    <row r="2008" spans="1:66" ht="15" customHeight="1" x14ac:dyDescent="0.25">
      <c r="A2008" t="s">
        <v>1285</v>
      </c>
      <c r="C2008" s="77"/>
      <c r="D2008" t="s">
        <v>21</v>
      </c>
      <c r="E2008" s="45" t="s">
        <v>12</v>
      </c>
      <c r="F2008" s="7" t="s">
        <v>1303</v>
      </c>
      <c r="G2008" s="45"/>
      <c r="H2008" s="45"/>
      <c r="I2008">
        <f t="shared" si="177"/>
        <v>1990</v>
      </c>
      <c r="J2008">
        <f t="shared" si="180"/>
        <v>2005</v>
      </c>
      <c r="K2008" s="2" t="str">
        <f t="shared" si="178"/>
        <v>-</v>
      </c>
      <c r="AF2008">
        <v>1990</v>
      </c>
      <c r="AG2008">
        <v>1991</v>
      </c>
      <c r="AH2008">
        <v>1992</v>
      </c>
      <c r="AI2008">
        <v>1993</v>
      </c>
      <c r="AJ2008">
        <v>1994</v>
      </c>
      <c r="AK2008">
        <v>1995</v>
      </c>
      <c r="AL2008">
        <v>1996</v>
      </c>
      <c r="AM2008">
        <v>1997</v>
      </c>
      <c r="AN2008">
        <v>1998</v>
      </c>
      <c r="AO2008">
        <v>1999</v>
      </c>
      <c r="AP2008">
        <v>2000</v>
      </c>
      <c r="AQ2008">
        <v>2001</v>
      </c>
      <c r="AR2008">
        <v>2002</v>
      </c>
      <c r="AS2008">
        <v>2003</v>
      </c>
      <c r="AT2008">
        <v>2004</v>
      </c>
      <c r="AU2008">
        <v>2005</v>
      </c>
    </row>
    <row r="2009" spans="1:66" ht="15" customHeight="1" x14ac:dyDescent="0.25">
      <c r="A2009" t="s">
        <v>1285</v>
      </c>
      <c r="C2009" s="77"/>
      <c r="D2009" t="s">
        <v>1201</v>
      </c>
      <c r="E2009" s="45" t="s">
        <v>1202</v>
      </c>
      <c r="G2009" s="45"/>
      <c r="H2009" s="45"/>
      <c r="I2009">
        <f t="shared" si="177"/>
        <v>1990</v>
      </c>
      <c r="J2009">
        <f t="shared" si="180"/>
        <v>2005</v>
      </c>
      <c r="K2009" s="2" t="str">
        <f t="shared" si="178"/>
        <v>-</v>
      </c>
      <c r="AF2009">
        <v>1990</v>
      </c>
      <c r="AG2009">
        <v>1991</v>
      </c>
      <c r="AH2009">
        <v>1992</v>
      </c>
      <c r="AI2009">
        <v>1993</v>
      </c>
      <c r="AJ2009">
        <v>1994</v>
      </c>
      <c r="AK2009">
        <v>1995</v>
      </c>
      <c r="AL2009">
        <v>1996</v>
      </c>
      <c r="AM2009">
        <v>1997</v>
      </c>
      <c r="AN2009">
        <v>1998</v>
      </c>
      <c r="AO2009">
        <v>1999</v>
      </c>
      <c r="AP2009">
        <v>2000</v>
      </c>
      <c r="AQ2009">
        <v>2001</v>
      </c>
      <c r="AR2009">
        <v>2002</v>
      </c>
      <c r="AS2009">
        <v>2003</v>
      </c>
      <c r="AT2009">
        <v>2004</v>
      </c>
      <c r="AU2009">
        <v>2005</v>
      </c>
    </row>
    <row r="2010" spans="1:66" ht="15" customHeight="1" x14ac:dyDescent="0.25">
      <c r="A2010" t="s">
        <v>1285</v>
      </c>
      <c r="C2010" s="77"/>
      <c r="D2010" t="s">
        <v>1203</v>
      </c>
      <c r="E2010" s="45" t="s">
        <v>1204</v>
      </c>
      <c r="G2010" s="45"/>
      <c r="H2010" s="45"/>
      <c r="I2010">
        <f t="shared" si="177"/>
        <v>1990</v>
      </c>
      <c r="J2010">
        <f t="shared" si="180"/>
        <v>2005</v>
      </c>
      <c r="K2010" s="2" t="str">
        <f t="shared" si="178"/>
        <v>-</v>
      </c>
      <c r="AF2010">
        <v>1990</v>
      </c>
      <c r="AG2010">
        <v>1991</v>
      </c>
      <c r="AH2010">
        <v>1992</v>
      </c>
      <c r="AI2010">
        <v>1993</v>
      </c>
      <c r="AJ2010">
        <v>1994</v>
      </c>
      <c r="AK2010">
        <v>1995</v>
      </c>
      <c r="AL2010">
        <v>1996</v>
      </c>
      <c r="AM2010">
        <v>1997</v>
      </c>
      <c r="AN2010">
        <v>1998</v>
      </c>
      <c r="AO2010">
        <v>1999</v>
      </c>
      <c r="AP2010">
        <v>2000</v>
      </c>
      <c r="AQ2010">
        <v>2001</v>
      </c>
      <c r="AR2010">
        <v>2002</v>
      </c>
      <c r="AS2010">
        <v>2003</v>
      </c>
      <c r="AT2010">
        <v>2004</v>
      </c>
      <c r="AU2010">
        <v>2005</v>
      </c>
    </row>
    <row r="2011" spans="1:66" ht="15" customHeight="1" x14ac:dyDescent="0.25">
      <c r="A2011" t="s">
        <v>1285</v>
      </c>
      <c r="C2011" s="77"/>
      <c r="D2011" t="s">
        <v>1205</v>
      </c>
      <c r="E2011" s="45" t="s">
        <v>1206</v>
      </c>
      <c r="G2011" s="45"/>
      <c r="H2011" s="45"/>
      <c r="I2011">
        <f t="shared" si="177"/>
        <v>1990</v>
      </c>
      <c r="J2011">
        <f t="shared" si="180"/>
        <v>2005</v>
      </c>
      <c r="K2011" s="2" t="str">
        <f t="shared" si="178"/>
        <v>-</v>
      </c>
      <c r="AF2011">
        <v>1990</v>
      </c>
      <c r="AG2011">
        <v>1991</v>
      </c>
      <c r="AH2011">
        <v>1992</v>
      </c>
      <c r="AI2011">
        <v>1993</v>
      </c>
      <c r="AJ2011">
        <v>1994</v>
      </c>
      <c r="AK2011">
        <v>1995</v>
      </c>
      <c r="AL2011">
        <v>1996</v>
      </c>
      <c r="AM2011">
        <v>1997</v>
      </c>
      <c r="AN2011">
        <v>1998</v>
      </c>
      <c r="AO2011">
        <v>1999</v>
      </c>
      <c r="AP2011">
        <v>2000</v>
      </c>
      <c r="AQ2011">
        <v>2001</v>
      </c>
      <c r="AR2011">
        <v>2002</v>
      </c>
      <c r="AS2011">
        <v>2003</v>
      </c>
      <c r="AT2011">
        <v>2004</v>
      </c>
      <c r="AU2011">
        <v>2005</v>
      </c>
    </row>
    <row r="2012" spans="1:66" ht="15" customHeight="1" x14ac:dyDescent="0.25">
      <c r="A2012" t="s">
        <v>1285</v>
      </c>
      <c r="C2012" s="77"/>
      <c r="D2012" t="s">
        <v>1207</v>
      </c>
      <c r="E2012" s="45" t="s">
        <v>1208</v>
      </c>
      <c r="G2012" s="45"/>
      <c r="H2012" s="45"/>
      <c r="I2012">
        <f t="shared" si="177"/>
        <v>1990</v>
      </c>
      <c r="J2012">
        <f t="shared" si="180"/>
        <v>2005</v>
      </c>
      <c r="K2012" s="2" t="str">
        <f t="shared" si="178"/>
        <v>-</v>
      </c>
      <c r="AF2012">
        <v>1990</v>
      </c>
      <c r="AG2012">
        <v>1991</v>
      </c>
      <c r="AH2012">
        <v>1992</v>
      </c>
      <c r="AI2012">
        <v>1993</v>
      </c>
      <c r="AJ2012">
        <v>1994</v>
      </c>
      <c r="AK2012">
        <v>1995</v>
      </c>
      <c r="AL2012">
        <v>1996</v>
      </c>
      <c r="AM2012">
        <v>1997</v>
      </c>
      <c r="AN2012">
        <v>1998</v>
      </c>
      <c r="AO2012">
        <v>1999</v>
      </c>
      <c r="AP2012">
        <v>2000</v>
      </c>
      <c r="AQ2012">
        <v>2001</v>
      </c>
      <c r="AR2012">
        <v>2002</v>
      </c>
      <c r="AS2012">
        <v>2003</v>
      </c>
      <c r="AT2012">
        <v>2004</v>
      </c>
      <c r="AU2012">
        <v>2005</v>
      </c>
    </row>
    <row r="2013" spans="1:66" ht="15" customHeight="1" x14ac:dyDescent="0.25">
      <c r="A2013" t="s">
        <v>1285</v>
      </c>
      <c r="C2013" s="77"/>
      <c r="D2013" t="s">
        <v>1209</v>
      </c>
      <c r="E2013" s="45" t="s">
        <v>1210</v>
      </c>
      <c r="G2013" s="45"/>
      <c r="H2013" s="45"/>
      <c r="I2013">
        <f t="shared" si="177"/>
        <v>1990</v>
      </c>
      <c r="J2013">
        <f t="shared" si="180"/>
        <v>2005</v>
      </c>
      <c r="K2013" s="2" t="str">
        <f t="shared" si="178"/>
        <v>-</v>
      </c>
      <c r="AF2013">
        <v>1990</v>
      </c>
      <c r="AG2013">
        <v>1991</v>
      </c>
      <c r="AH2013">
        <v>1992</v>
      </c>
      <c r="AI2013">
        <v>1993</v>
      </c>
      <c r="AJ2013">
        <v>1994</v>
      </c>
      <c r="AK2013">
        <v>1995</v>
      </c>
      <c r="AL2013">
        <v>1996</v>
      </c>
      <c r="AM2013">
        <v>1997</v>
      </c>
      <c r="AN2013">
        <v>1998</v>
      </c>
      <c r="AO2013">
        <v>1999</v>
      </c>
      <c r="AP2013">
        <v>2000</v>
      </c>
      <c r="AQ2013">
        <v>2001</v>
      </c>
      <c r="AR2013">
        <v>2002</v>
      </c>
      <c r="AS2013">
        <v>2003</v>
      </c>
      <c r="AT2013">
        <v>2004</v>
      </c>
      <c r="AU2013">
        <v>2005</v>
      </c>
    </row>
    <row r="2014" spans="1:66" ht="15" customHeight="1" x14ac:dyDescent="0.25">
      <c r="A2014" t="s">
        <v>1285</v>
      </c>
      <c r="C2014" s="77"/>
      <c r="D2014" t="s">
        <v>1211</v>
      </c>
      <c r="E2014" s="45" t="s">
        <v>1212</v>
      </c>
      <c r="G2014" s="45"/>
      <c r="H2014" s="45"/>
      <c r="I2014">
        <f t="shared" si="177"/>
        <v>1990</v>
      </c>
      <c r="J2014">
        <f t="shared" si="180"/>
        <v>2005</v>
      </c>
      <c r="K2014" s="2" t="str">
        <f t="shared" si="178"/>
        <v>-</v>
      </c>
      <c r="AF2014">
        <v>1990</v>
      </c>
      <c r="AG2014">
        <v>1991</v>
      </c>
      <c r="AH2014">
        <v>1992</v>
      </c>
      <c r="AI2014">
        <v>1993</v>
      </c>
      <c r="AJ2014">
        <v>1994</v>
      </c>
      <c r="AK2014">
        <v>1995</v>
      </c>
      <c r="AL2014">
        <v>1996</v>
      </c>
      <c r="AM2014">
        <v>1997</v>
      </c>
      <c r="AN2014">
        <v>1998</v>
      </c>
      <c r="AO2014">
        <v>1999</v>
      </c>
      <c r="AP2014">
        <v>2000</v>
      </c>
      <c r="AQ2014">
        <v>2001</v>
      </c>
      <c r="AR2014">
        <v>2002</v>
      </c>
      <c r="AS2014">
        <v>2003</v>
      </c>
      <c r="AT2014">
        <v>2004</v>
      </c>
      <c r="AU2014">
        <v>2005</v>
      </c>
    </row>
    <row r="2015" spans="1:66" ht="15" customHeight="1" x14ac:dyDescent="0.25">
      <c r="C2015" s="63"/>
      <c r="E2015" s="45"/>
      <c r="G2015" s="45"/>
      <c r="H2015" s="45"/>
    </row>
    <row r="2016" spans="1:66" ht="15" customHeight="1" x14ac:dyDescent="0.25">
      <c r="A2016" t="s">
        <v>1286</v>
      </c>
      <c r="B2016" s="1" t="str">
        <f>A2016&amp;MIN(I2016:I2023)&amp;"(-"&amp;MAX(J2016:J2023)&amp;")"</f>
        <v>SYST1992(-2005)</v>
      </c>
      <c r="C2016" s="77"/>
      <c r="D2016" t="s">
        <v>1189</v>
      </c>
      <c r="E2016" s="45" t="s">
        <v>1190</v>
      </c>
      <c r="G2016" s="45"/>
      <c r="H2016" s="45"/>
      <c r="I2016">
        <f t="shared" si="177"/>
        <v>1992</v>
      </c>
      <c r="J2016">
        <f t="shared" ref="J2016:J2023" si="181">MAX(L2016:BT2016)</f>
        <v>2005</v>
      </c>
      <c r="K2016" s="2" t="str">
        <f t="shared" si="178"/>
        <v>-</v>
      </c>
      <c r="AH2016">
        <v>1992</v>
      </c>
      <c r="AI2016">
        <v>1993</v>
      </c>
      <c r="AJ2016">
        <v>1994</v>
      </c>
      <c r="AK2016">
        <v>1995</v>
      </c>
      <c r="AL2016">
        <v>1996</v>
      </c>
      <c r="AM2016">
        <v>1997</v>
      </c>
      <c r="AN2016">
        <v>1998</v>
      </c>
      <c r="AO2016">
        <v>1999</v>
      </c>
      <c r="AP2016">
        <v>2000</v>
      </c>
      <c r="AQ2016">
        <v>2001</v>
      </c>
      <c r="AR2016">
        <v>2002</v>
      </c>
      <c r="AS2016">
        <v>2003</v>
      </c>
      <c r="AT2016">
        <v>2004</v>
      </c>
      <c r="AU2016">
        <v>2005</v>
      </c>
    </row>
    <row r="2017" spans="1:66" ht="15" customHeight="1" x14ac:dyDescent="0.25">
      <c r="A2017" t="s">
        <v>1286</v>
      </c>
      <c r="C2017" s="77"/>
      <c r="D2017" t="s">
        <v>1216</v>
      </c>
      <c r="E2017" s="45" t="s">
        <v>1217</v>
      </c>
      <c r="G2017" s="45"/>
      <c r="H2017" s="45"/>
      <c r="I2017">
        <f t="shared" si="177"/>
        <v>1992</v>
      </c>
      <c r="J2017">
        <f t="shared" si="181"/>
        <v>2005</v>
      </c>
      <c r="K2017" s="2" t="str">
        <f t="shared" si="178"/>
        <v>-</v>
      </c>
      <c r="AH2017">
        <v>1992</v>
      </c>
      <c r="AI2017">
        <v>1993</v>
      </c>
      <c r="AJ2017">
        <v>1994</v>
      </c>
      <c r="AK2017">
        <v>1995</v>
      </c>
      <c r="AL2017">
        <v>1996</v>
      </c>
      <c r="AM2017">
        <v>1997</v>
      </c>
      <c r="AN2017">
        <v>1998</v>
      </c>
      <c r="AO2017">
        <v>1999</v>
      </c>
      <c r="AP2017">
        <v>2000</v>
      </c>
      <c r="AQ2017">
        <v>2001</v>
      </c>
      <c r="AR2017">
        <v>2002</v>
      </c>
      <c r="AS2017">
        <v>2003</v>
      </c>
      <c r="AT2017">
        <v>2004</v>
      </c>
      <c r="AU2017">
        <v>2005</v>
      </c>
    </row>
    <row r="2018" spans="1:66" ht="15" customHeight="1" x14ac:dyDescent="0.25">
      <c r="A2018" t="s">
        <v>1286</v>
      </c>
      <c r="C2018" s="77"/>
      <c r="D2018" t="s">
        <v>1195</v>
      </c>
      <c r="E2018" s="45" t="s">
        <v>1196</v>
      </c>
      <c r="G2018" s="45"/>
      <c r="H2018" s="45"/>
      <c r="I2018">
        <f t="shared" si="177"/>
        <v>1992</v>
      </c>
      <c r="J2018">
        <f t="shared" si="181"/>
        <v>2005</v>
      </c>
      <c r="K2018" s="2" t="str">
        <f t="shared" si="178"/>
        <v>-</v>
      </c>
      <c r="AH2018">
        <v>1992</v>
      </c>
      <c r="AI2018">
        <v>1993</v>
      </c>
      <c r="AJ2018">
        <v>1994</v>
      </c>
      <c r="AK2018">
        <v>1995</v>
      </c>
      <c r="AL2018">
        <v>1996</v>
      </c>
      <c r="AM2018">
        <v>1997</v>
      </c>
      <c r="AN2018">
        <v>1998</v>
      </c>
      <c r="AO2018">
        <v>1999</v>
      </c>
      <c r="AP2018">
        <v>2000</v>
      </c>
      <c r="AQ2018">
        <v>2001</v>
      </c>
      <c r="AR2018">
        <v>2002</v>
      </c>
      <c r="AS2018">
        <v>2003</v>
      </c>
      <c r="AT2018">
        <v>2004</v>
      </c>
      <c r="AU2018">
        <v>2005</v>
      </c>
    </row>
    <row r="2019" spans="1:66" ht="15" customHeight="1" x14ac:dyDescent="0.25">
      <c r="A2019" t="s">
        <v>1286</v>
      </c>
      <c r="C2019" s="77"/>
      <c r="D2019" t="s">
        <v>21</v>
      </c>
      <c r="E2019" s="45" t="s">
        <v>12</v>
      </c>
      <c r="F2019" s="7" t="s">
        <v>1303</v>
      </c>
      <c r="G2019" s="45"/>
      <c r="H2019" s="45"/>
      <c r="I2019">
        <f t="shared" si="177"/>
        <v>1992</v>
      </c>
      <c r="J2019">
        <f t="shared" si="181"/>
        <v>2005</v>
      </c>
      <c r="K2019" s="2" t="str">
        <f t="shared" si="178"/>
        <v>-</v>
      </c>
      <c r="AH2019">
        <v>1992</v>
      </c>
      <c r="AI2019">
        <v>1993</v>
      </c>
      <c r="AJ2019">
        <v>1994</v>
      </c>
      <c r="AK2019">
        <v>1995</v>
      </c>
      <c r="AL2019">
        <v>1996</v>
      </c>
      <c r="AM2019">
        <v>1997</v>
      </c>
      <c r="AN2019">
        <v>1998</v>
      </c>
      <c r="AO2019">
        <v>1999</v>
      </c>
      <c r="AP2019">
        <v>2000</v>
      </c>
      <c r="AQ2019">
        <v>2001</v>
      </c>
      <c r="AR2019">
        <v>2002</v>
      </c>
      <c r="AS2019">
        <v>2003</v>
      </c>
      <c r="AT2019">
        <v>2004</v>
      </c>
      <c r="AU2019">
        <v>2005</v>
      </c>
    </row>
    <row r="2020" spans="1:66" ht="15" customHeight="1" x14ac:dyDescent="0.25">
      <c r="A2020" t="s">
        <v>1286</v>
      </c>
      <c r="C2020" s="77"/>
      <c r="D2020" t="s">
        <v>1199</v>
      </c>
      <c r="E2020" s="45" t="s">
        <v>1200</v>
      </c>
      <c r="G2020" s="45"/>
      <c r="H2020" s="45"/>
      <c r="I2020">
        <f t="shared" si="177"/>
        <v>1992</v>
      </c>
      <c r="J2020">
        <f t="shared" si="181"/>
        <v>2005</v>
      </c>
      <c r="K2020" s="2" t="str">
        <f t="shared" si="178"/>
        <v>-</v>
      </c>
      <c r="AH2020">
        <v>1992</v>
      </c>
      <c r="AI2020">
        <v>1993</v>
      </c>
      <c r="AJ2020">
        <v>1994</v>
      </c>
      <c r="AK2020">
        <v>1995</v>
      </c>
      <c r="AL2020">
        <v>1996</v>
      </c>
      <c r="AM2020">
        <v>1997</v>
      </c>
      <c r="AN2020">
        <v>1998</v>
      </c>
      <c r="AO2020">
        <v>1999</v>
      </c>
      <c r="AP2020">
        <v>2000</v>
      </c>
      <c r="AQ2020">
        <v>2001</v>
      </c>
      <c r="AR2020">
        <v>2002</v>
      </c>
      <c r="AS2020">
        <v>2003</v>
      </c>
      <c r="AT2020">
        <v>2004</v>
      </c>
      <c r="AU2020">
        <v>2005</v>
      </c>
    </row>
    <row r="2021" spans="1:66" ht="15" customHeight="1" x14ac:dyDescent="0.25">
      <c r="A2021" t="s">
        <v>1286</v>
      </c>
      <c r="C2021" s="77"/>
      <c r="D2021" t="s">
        <v>1218</v>
      </c>
      <c r="E2021" s="45" t="s">
        <v>1219</v>
      </c>
      <c r="G2021" s="45"/>
      <c r="H2021" s="45"/>
      <c r="I2021">
        <f t="shared" si="177"/>
        <v>1992</v>
      </c>
      <c r="J2021">
        <f t="shared" si="181"/>
        <v>2005</v>
      </c>
      <c r="K2021" s="2" t="str">
        <f t="shared" si="178"/>
        <v>-</v>
      </c>
      <c r="AH2021">
        <v>1992</v>
      </c>
      <c r="AI2021">
        <v>1993</v>
      </c>
      <c r="AJ2021">
        <v>1994</v>
      </c>
      <c r="AK2021">
        <v>1995</v>
      </c>
      <c r="AL2021">
        <v>1996</v>
      </c>
      <c r="AM2021">
        <v>1997</v>
      </c>
      <c r="AN2021">
        <v>1998</v>
      </c>
      <c r="AO2021">
        <v>1999</v>
      </c>
      <c r="AP2021">
        <v>2000</v>
      </c>
      <c r="AQ2021">
        <v>2001</v>
      </c>
      <c r="AR2021">
        <v>2002</v>
      </c>
      <c r="AS2021">
        <v>2003</v>
      </c>
      <c r="AT2021">
        <v>2004</v>
      </c>
      <c r="AU2021">
        <v>2005</v>
      </c>
    </row>
    <row r="2022" spans="1:66" ht="15" customHeight="1" x14ac:dyDescent="0.25">
      <c r="A2022" t="s">
        <v>1286</v>
      </c>
      <c r="C2022" s="77"/>
      <c r="D2022" t="s">
        <v>1220</v>
      </c>
      <c r="E2022" s="45" t="s">
        <v>1221</v>
      </c>
      <c r="G2022" s="45"/>
      <c r="H2022" s="45"/>
      <c r="I2022">
        <f t="shared" si="177"/>
        <v>1992</v>
      </c>
      <c r="J2022">
        <f t="shared" si="181"/>
        <v>2005</v>
      </c>
      <c r="K2022" s="2" t="str">
        <f t="shared" si="178"/>
        <v>-</v>
      </c>
      <c r="AH2022">
        <v>1992</v>
      </c>
      <c r="AI2022">
        <v>1993</v>
      </c>
      <c r="AJ2022">
        <v>1994</v>
      </c>
      <c r="AK2022">
        <v>1995</v>
      </c>
      <c r="AL2022">
        <v>1996</v>
      </c>
      <c r="AM2022">
        <v>1997</v>
      </c>
      <c r="AN2022">
        <v>1998</v>
      </c>
      <c r="AO2022">
        <v>1999</v>
      </c>
      <c r="AP2022">
        <v>2000</v>
      </c>
      <c r="AQ2022">
        <v>2001</v>
      </c>
      <c r="AR2022">
        <v>2002</v>
      </c>
      <c r="AS2022">
        <v>2003</v>
      </c>
      <c r="AT2022">
        <v>2004</v>
      </c>
      <c r="AU2022">
        <v>2005</v>
      </c>
    </row>
    <row r="2023" spans="1:66" ht="15" customHeight="1" x14ac:dyDescent="0.25">
      <c r="A2023" t="s">
        <v>1286</v>
      </c>
      <c r="C2023" s="77"/>
      <c r="D2023" t="s">
        <v>1222</v>
      </c>
      <c r="E2023" s="45" t="s">
        <v>1223</v>
      </c>
      <c r="G2023" s="45"/>
      <c r="H2023" s="45"/>
      <c r="I2023">
        <f>MIN(L2023:BT2023)</f>
        <v>1992</v>
      </c>
      <c r="J2023">
        <f t="shared" si="181"/>
        <v>2005</v>
      </c>
      <c r="K2023" s="2" t="str">
        <f t="shared" si="178"/>
        <v>-</v>
      </c>
      <c r="AH2023">
        <v>1992</v>
      </c>
      <c r="AI2023">
        <v>1993</v>
      </c>
      <c r="AJ2023">
        <v>1994</v>
      </c>
      <c r="AK2023">
        <v>1995</v>
      </c>
      <c r="AL2023">
        <v>1996</v>
      </c>
      <c r="AM2023">
        <v>1997</v>
      </c>
      <c r="AN2023">
        <v>1998</v>
      </c>
      <c r="AO2023">
        <v>1999</v>
      </c>
      <c r="AP2023">
        <v>2000</v>
      </c>
      <c r="AQ2023">
        <v>2001</v>
      </c>
      <c r="AR2023">
        <v>2002</v>
      </c>
      <c r="AS2023">
        <v>2003</v>
      </c>
      <c r="AT2023">
        <v>2004</v>
      </c>
      <c r="AU2023">
        <v>2005</v>
      </c>
    </row>
    <row r="2024" spans="1:66" ht="15" customHeight="1" x14ac:dyDescent="0.25">
      <c r="C2024" s="63"/>
      <c r="E2024" s="45"/>
      <c r="G2024" s="45"/>
      <c r="H2024" s="45"/>
    </row>
    <row r="2025" spans="1:66" ht="15" customHeight="1" x14ac:dyDescent="0.25">
      <c r="A2025" t="s">
        <v>1262</v>
      </c>
      <c r="B2025" s="1" t="str">
        <f>A2025&amp;MIN(I2026:I2040)&amp;"(-"&amp;MAX(J2026:J2040)&amp;")"</f>
        <v>UDDA1981(-2024)</v>
      </c>
      <c r="C2025" s="74"/>
      <c r="D2025" t="s">
        <v>3427</v>
      </c>
      <c r="E2025" s="45" t="s">
        <v>3434</v>
      </c>
      <c r="G2025" s="45"/>
      <c r="H2025" s="45"/>
    </row>
    <row r="2026" spans="1:66" ht="15" customHeight="1" x14ac:dyDescent="0.25">
      <c r="A2026" t="s">
        <v>1262</v>
      </c>
      <c r="C2026" s="75"/>
      <c r="D2026" t="s">
        <v>684</v>
      </c>
      <c r="E2026" s="45" t="s">
        <v>909</v>
      </c>
      <c r="G2026" s="45" t="s">
        <v>1634</v>
      </c>
      <c r="H2026" s="45" t="s">
        <v>1635</v>
      </c>
      <c r="I2026">
        <f t="shared" ref="I2026:I2032" si="182">MIN(L2026:BT2026)</f>
        <v>1981</v>
      </c>
      <c r="J2026">
        <f t="shared" ref="J2026:J2040" si="183">MAX(L2026:BT2026)</f>
        <v>2024</v>
      </c>
      <c r="K2026" s="2" t="str">
        <f t="shared" ref="K2026:K2032" si="184">IF(J2026-I2026+1-COUNTA(L2026:BT2026)=0, "-", "Yes")</f>
        <v>-</v>
      </c>
      <c r="W2026">
        <v>1981</v>
      </c>
      <c r="X2026">
        <v>1982</v>
      </c>
      <c r="Y2026">
        <v>1983</v>
      </c>
      <c r="Z2026">
        <v>1984</v>
      </c>
      <c r="AA2026">
        <v>1985</v>
      </c>
      <c r="AB2026">
        <v>1986</v>
      </c>
      <c r="AC2026">
        <v>1987</v>
      </c>
      <c r="AD2026">
        <v>1988</v>
      </c>
      <c r="AE2026">
        <v>1989</v>
      </c>
      <c r="AF2026">
        <v>1990</v>
      </c>
      <c r="AG2026">
        <v>1991</v>
      </c>
      <c r="AH2026">
        <v>1992</v>
      </c>
      <c r="AI2026">
        <v>1993</v>
      </c>
      <c r="AJ2026">
        <v>1994</v>
      </c>
      <c r="AK2026">
        <v>1995</v>
      </c>
      <c r="AL2026">
        <v>1996</v>
      </c>
      <c r="AM2026">
        <v>1997</v>
      </c>
      <c r="AN2026">
        <v>1998</v>
      </c>
      <c r="AO2026">
        <v>1999</v>
      </c>
      <c r="AP2026">
        <v>2000</v>
      </c>
      <c r="AQ2026">
        <v>2001</v>
      </c>
      <c r="AR2026">
        <v>2002</v>
      </c>
      <c r="AS2026">
        <v>2003</v>
      </c>
      <c r="AT2026">
        <v>2004</v>
      </c>
      <c r="AU2026">
        <v>2005</v>
      </c>
      <c r="AV2026">
        <v>2006</v>
      </c>
      <c r="AW2026">
        <v>2007</v>
      </c>
      <c r="AX2026">
        <v>2008</v>
      </c>
      <c r="AY2026">
        <v>2009</v>
      </c>
      <c r="AZ2026">
        <v>2010</v>
      </c>
      <c r="BA2026">
        <v>2011</v>
      </c>
      <c r="BB2026">
        <v>2012</v>
      </c>
      <c r="BC2026">
        <v>2013</v>
      </c>
      <c r="BD2026">
        <v>2014</v>
      </c>
      <c r="BE2026">
        <v>2015</v>
      </c>
      <c r="BF2026">
        <v>2016</v>
      </c>
      <c r="BG2026">
        <v>2017</v>
      </c>
      <c r="BH2026">
        <v>2018</v>
      </c>
      <c r="BI2026">
        <v>2019</v>
      </c>
      <c r="BJ2026">
        <v>2020</v>
      </c>
      <c r="BK2026">
        <v>2021</v>
      </c>
      <c r="BL2026">
        <v>2022</v>
      </c>
      <c r="BM2026">
        <v>2023</v>
      </c>
      <c r="BN2026">
        <v>2024</v>
      </c>
    </row>
    <row r="2027" spans="1:66" ht="15" customHeight="1" x14ac:dyDescent="0.25">
      <c r="A2027" t="s">
        <v>1262</v>
      </c>
      <c r="C2027" s="75"/>
      <c r="D2027" t="s">
        <v>3428</v>
      </c>
      <c r="E2027" s="45" t="s">
        <v>3435</v>
      </c>
      <c r="G2027" s="45"/>
      <c r="H2027" s="45"/>
      <c r="I2027">
        <f t="shared" si="182"/>
        <v>2024</v>
      </c>
      <c r="J2027">
        <f t="shared" si="183"/>
        <v>2024</v>
      </c>
      <c r="K2027" s="2" t="str">
        <f t="shared" si="184"/>
        <v>-</v>
      </c>
      <c r="BN2027">
        <v>2024</v>
      </c>
    </row>
    <row r="2028" spans="1:66" ht="15" customHeight="1" x14ac:dyDescent="0.25">
      <c r="A2028" t="s">
        <v>1262</v>
      </c>
      <c r="C2028" s="75"/>
      <c r="D2028" t="s">
        <v>3429</v>
      </c>
      <c r="E2028" s="45" t="s">
        <v>3436</v>
      </c>
      <c r="G2028" s="45"/>
      <c r="H2028" s="45"/>
      <c r="I2028">
        <f t="shared" si="182"/>
        <v>2024</v>
      </c>
      <c r="J2028">
        <f t="shared" si="183"/>
        <v>2024</v>
      </c>
      <c r="K2028" s="2" t="str">
        <f t="shared" si="184"/>
        <v>-</v>
      </c>
      <c r="BN2028">
        <v>2024</v>
      </c>
    </row>
    <row r="2029" spans="1:66" ht="15" customHeight="1" x14ac:dyDescent="0.25">
      <c r="A2029" t="s">
        <v>1262</v>
      </c>
      <c r="C2029" s="75"/>
      <c r="D2029" t="s">
        <v>685</v>
      </c>
      <c r="E2029" s="45" t="s">
        <v>910</v>
      </c>
      <c r="G2029" s="45" t="s">
        <v>1636</v>
      </c>
      <c r="H2029" s="45" t="s">
        <v>1637</v>
      </c>
      <c r="I2029">
        <f t="shared" si="182"/>
        <v>1981</v>
      </c>
      <c r="J2029">
        <f t="shared" si="183"/>
        <v>2024</v>
      </c>
      <c r="K2029" s="2" t="str">
        <f t="shared" si="184"/>
        <v>-</v>
      </c>
      <c r="W2029">
        <v>1981</v>
      </c>
      <c r="X2029">
        <v>1982</v>
      </c>
      <c r="Y2029">
        <v>1983</v>
      </c>
      <c r="Z2029">
        <v>1984</v>
      </c>
      <c r="AA2029">
        <v>1985</v>
      </c>
      <c r="AB2029">
        <v>1986</v>
      </c>
      <c r="AC2029">
        <v>1987</v>
      </c>
      <c r="AD2029">
        <v>1988</v>
      </c>
      <c r="AE2029">
        <v>1989</v>
      </c>
      <c r="AF2029">
        <v>1990</v>
      </c>
      <c r="AG2029">
        <v>1991</v>
      </c>
      <c r="AH2029">
        <v>1992</v>
      </c>
      <c r="AI2029">
        <v>1993</v>
      </c>
      <c r="AJ2029">
        <v>1994</v>
      </c>
      <c r="AK2029">
        <v>1995</v>
      </c>
      <c r="AL2029">
        <v>1996</v>
      </c>
      <c r="AM2029">
        <v>1997</v>
      </c>
      <c r="AN2029">
        <v>1998</v>
      </c>
      <c r="AO2029">
        <v>1999</v>
      </c>
      <c r="AP2029">
        <v>2000</v>
      </c>
      <c r="AQ2029">
        <v>2001</v>
      </c>
      <c r="AR2029">
        <v>2002</v>
      </c>
      <c r="AS2029">
        <v>2003</v>
      </c>
      <c r="AT2029">
        <v>2004</v>
      </c>
      <c r="AU2029">
        <v>2005</v>
      </c>
      <c r="AV2029">
        <v>2006</v>
      </c>
      <c r="AW2029">
        <v>2007</v>
      </c>
      <c r="AX2029">
        <v>2008</v>
      </c>
      <c r="AY2029">
        <v>2009</v>
      </c>
      <c r="AZ2029">
        <v>2010</v>
      </c>
      <c r="BA2029">
        <v>2011</v>
      </c>
      <c r="BB2029">
        <v>2012</v>
      </c>
      <c r="BC2029">
        <v>2013</v>
      </c>
      <c r="BD2029">
        <v>2014</v>
      </c>
      <c r="BE2029">
        <v>2015</v>
      </c>
      <c r="BF2029">
        <v>2016</v>
      </c>
      <c r="BG2029">
        <v>2017</v>
      </c>
      <c r="BH2029">
        <v>2018</v>
      </c>
      <c r="BI2029">
        <v>2019</v>
      </c>
      <c r="BJ2029">
        <v>2020</v>
      </c>
      <c r="BK2029">
        <v>2021</v>
      </c>
      <c r="BL2029">
        <v>2022</v>
      </c>
      <c r="BM2029">
        <v>2023</v>
      </c>
      <c r="BN2029">
        <v>2024</v>
      </c>
    </row>
    <row r="2030" spans="1:66" ht="15" customHeight="1" x14ac:dyDescent="0.25">
      <c r="A2030" t="s">
        <v>1262</v>
      </c>
      <c r="C2030" s="75"/>
      <c r="D2030" t="s">
        <v>3430</v>
      </c>
      <c r="E2030" s="45" t="s">
        <v>3437</v>
      </c>
      <c r="G2030" s="45"/>
      <c r="H2030" s="45"/>
      <c r="I2030">
        <f t="shared" si="182"/>
        <v>2024</v>
      </c>
      <c r="J2030">
        <f t="shared" si="183"/>
        <v>2024</v>
      </c>
      <c r="K2030" s="2" t="str">
        <f t="shared" si="184"/>
        <v>-</v>
      </c>
      <c r="BN2030">
        <v>2024</v>
      </c>
    </row>
    <row r="2031" spans="1:66" ht="15" customHeight="1" x14ac:dyDescent="0.25">
      <c r="A2031" t="s">
        <v>1262</v>
      </c>
      <c r="C2031" s="75"/>
      <c r="D2031" t="s">
        <v>687</v>
      </c>
      <c r="E2031" s="45" t="s">
        <v>688</v>
      </c>
      <c r="G2031" s="45" t="s">
        <v>688</v>
      </c>
      <c r="H2031" s="45" t="s">
        <v>1642</v>
      </c>
      <c r="I2031">
        <f t="shared" si="182"/>
        <v>1981</v>
      </c>
      <c r="J2031">
        <f t="shared" si="183"/>
        <v>2024</v>
      </c>
      <c r="K2031" s="2" t="str">
        <f t="shared" si="184"/>
        <v>-</v>
      </c>
      <c r="W2031">
        <v>1981</v>
      </c>
      <c r="X2031">
        <v>1982</v>
      </c>
      <c r="Y2031">
        <v>1983</v>
      </c>
      <c r="Z2031">
        <v>1984</v>
      </c>
      <c r="AA2031">
        <v>1985</v>
      </c>
      <c r="AB2031">
        <v>1986</v>
      </c>
      <c r="AC2031">
        <v>1987</v>
      </c>
      <c r="AD2031">
        <v>1988</v>
      </c>
      <c r="AE2031">
        <v>1989</v>
      </c>
      <c r="AF2031">
        <v>1990</v>
      </c>
      <c r="AG2031">
        <v>1991</v>
      </c>
      <c r="AH2031">
        <v>1992</v>
      </c>
      <c r="AI2031">
        <v>1993</v>
      </c>
      <c r="AJ2031">
        <v>1994</v>
      </c>
      <c r="AK2031">
        <v>1995</v>
      </c>
      <c r="AL2031">
        <v>1996</v>
      </c>
      <c r="AM2031">
        <v>1997</v>
      </c>
      <c r="AN2031">
        <v>1998</v>
      </c>
      <c r="AO2031">
        <v>1999</v>
      </c>
      <c r="AP2031">
        <v>2000</v>
      </c>
      <c r="AQ2031">
        <v>2001</v>
      </c>
      <c r="AR2031">
        <v>2002</v>
      </c>
      <c r="AS2031">
        <v>2003</v>
      </c>
      <c r="AT2031">
        <v>2004</v>
      </c>
      <c r="AU2031">
        <v>2005</v>
      </c>
      <c r="AV2031">
        <v>2006</v>
      </c>
      <c r="AW2031">
        <v>2007</v>
      </c>
      <c r="AX2031">
        <v>2008</v>
      </c>
      <c r="AY2031">
        <v>2009</v>
      </c>
      <c r="AZ2031">
        <v>2010</v>
      </c>
      <c r="BA2031">
        <v>2011</v>
      </c>
      <c r="BB2031">
        <v>2012</v>
      </c>
      <c r="BC2031">
        <v>2013</v>
      </c>
      <c r="BD2031">
        <v>2014</v>
      </c>
      <c r="BE2031">
        <v>2015</v>
      </c>
      <c r="BF2031">
        <v>2016</v>
      </c>
      <c r="BG2031">
        <v>2017</v>
      </c>
      <c r="BH2031">
        <v>2018</v>
      </c>
      <c r="BI2031">
        <v>2019</v>
      </c>
      <c r="BJ2031">
        <v>2020</v>
      </c>
      <c r="BK2031">
        <v>2021</v>
      </c>
      <c r="BL2031">
        <v>2022</v>
      </c>
      <c r="BM2031">
        <v>2023</v>
      </c>
      <c r="BN2031">
        <v>2024</v>
      </c>
    </row>
    <row r="2032" spans="1:66" ht="15" customHeight="1" x14ac:dyDescent="0.25">
      <c r="A2032" t="s">
        <v>1262</v>
      </c>
      <c r="C2032" s="75"/>
      <c r="D2032" t="s">
        <v>689</v>
      </c>
      <c r="E2032" s="45" t="s">
        <v>912</v>
      </c>
      <c r="G2032" s="45" t="s">
        <v>1640</v>
      </c>
      <c r="H2032" s="45" t="s">
        <v>1641</v>
      </c>
      <c r="I2032">
        <f t="shared" si="182"/>
        <v>1981</v>
      </c>
      <c r="J2032">
        <f t="shared" si="183"/>
        <v>2024</v>
      </c>
      <c r="K2032" s="2" t="str">
        <f t="shared" si="184"/>
        <v>-</v>
      </c>
      <c r="W2032">
        <v>1981</v>
      </c>
      <c r="X2032">
        <v>1982</v>
      </c>
      <c r="Y2032">
        <v>1983</v>
      </c>
      <c r="Z2032">
        <v>1984</v>
      </c>
      <c r="AA2032">
        <v>1985</v>
      </c>
      <c r="AB2032">
        <v>1986</v>
      </c>
      <c r="AC2032">
        <v>1987</v>
      </c>
      <c r="AD2032">
        <v>1988</v>
      </c>
      <c r="AE2032">
        <v>1989</v>
      </c>
      <c r="AF2032">
        <v>1990</v>
      </c>
      <c r="AG2032">
        <v>1991</v>
      </c>
      <c r="AH2032">
        <v>1992</v>
      </c>
      <c r="AI2032">
        <v>1993</v>
      </c>
      <c r="AJ2032">
        <v>1994</v>
      </c>
      <c r="AK2032">
        <v>1995</v>
      </c>
      <c r="AL2032">
        <v>1996</v>
      </c>
      <c r="AM2032">
        <v>1997</v>
      </c>
      <c r="AN2032">
        <v>1998</v>
      </c>
      <c r="AO2032">
        <v>1999</v>
      </c>
      <c r="AP2032">
        <v>2000</v>
      </c>
      <c r="AQ2032">
        <v>2001</v>
      </c>
      <c r="AR2032">
        <v>2002</v>
      </c>
      <c r="AS2032">
        <v>2003</v>
      </c>
      <c r="AT2032">
        <v>2004</v>
      </c>
      <c r="AU2032">
        <v>2005</v>
      </c>
      <c r="AV2032">
        <v>2006</v>
      </c>
      <c r="AW2032">
        <v>2007</v>
      </c>
      <c r="AX2032">
        <v>2008</v>
      </c>
      <c r="AY2032">
        <v>2009</v>
      </c>
      <c r="AZ2032">
        <v>2010</v>
      </c>
      <c r="BA2032">
        <v>2011</v>
      </c>
      <c r="BB2032">
        <v>2012</v>
      </c>
      <c r="BC2032">
        <v>2013</v>
      </c>
      <c r="BD2032">
        <v>2014</v>
      </c>
      <c r="BE2032">
        <v>2015</v>
      </c>
      <c r="BF2032">
        <v>2016</v>
      </c>
      <c r="BG2032">
        <v>2017</v>
      </c>
      <c r="BH2032">
        <v>2018</v>
      </c>
      <c r="BI2032">
        <v>2019</v>
      </c>
      <c r="BJ2032">
        <v>2020</v>
      </c>
      <c r="BK2032">
        <v>2021</v>
      </c>
      <c r="BL2032">
        <v>2022</v>
      </c>
      <c r="BM2032">
        <v>2023</v>
      </c>
      <c r="BN2032">
        <v>2024</v>
      </c>
    </row>
    <row r="2033" spans="1:66" ht="15" customHeight="1" x14ac:dyDescent="0.25">
      <c r="A2033" t="s">
        <v>1262</v>
      </c>
      <c r="C2033" s="75"/>
      <c r="D2033" t="s">
        <v>686</v>
      </c>
      <c r="E2033" s="45" t="s">
        <v>911</v>
      </c>
      <c r="G2033" s="45" t="s">
        <v>1638</v>
      </c>
      <c r="H2033" s="45" t="s">
        <v>1639</v>
      </c>
      <c r="I2033">
        <f t="shared" ref="I2033:I2038" si="185">MIN(L2033:BT2033)</f>
        <v>1981</v>
      </c>
      <c r="J2033">
        <f t="shared" si="183"/>
        <v>2024</v>
      </c>
      <c r="K2033" s="2" t="str">
        <f t="shared" ref="K2033:K2038" si="186">IF(J2033-I2033+1-COUNTA(L2033:BT2033)=0, "-", "Yes")</f>
        <v>-</v>
      </c>
      <c r="W2033">
        <v>1981</v>
      </c>
      <c r="X2033">
        <v>1982</v>
      </c>
      <c r="Y2033">
        <v>1983</v>
      </c>
      <c r="Z2033">
        <v>1984</v>
      </c>
      <c r="AA2033">
        <v>1985</v>
      </c>
      <c r="AB2033">
        <v>1986</v>
      </c>
      <c r="AC2033">
        <v>1987</v>
      </c>
      <c r="AD2033">
        <v>1988</v>
      </c>
      <c r="AE2033">
        <v>1989</v>
      </c>
      <c r="AF2033">
        <v>1990</v>
      </c>
      <c r="AG2033">
        <v>1991</v>
      </c>
      <c r="AH2033">
        <v>1992</v>
      </c>
      <c r="AI2033">
        <v>1993</v>
      </c>
      <c r="AJ2033">
        <v>1994</v>
      </c>
      <c r="AK2033">
        <v>1995</v>
      </c>
      <c r="AL2033">
        <v>1996</v>
      </c>
      <c r="AM2033">
        <v>1997</v>
      </c>
      <c r="AN2033">
        <v>1998</v>
      </c>
      <c r="AO2033">
        <v>1999</v>
      </c>
      <c r="AP2033">
        <v>2000</v>
      </c>
      <c r="AQ2033">
        <v>2001</v>
      </c>
      <c r="AR2033">
        <v>2002</v>
      </c>
      <c r="AS2033">
        <v>2003</v>
      </c>
      <c r="AT2033">
        <v>2004</v>
      </c>
      <c r="AU2033">
        <v>2005</v>
      </c>
      <c r="AV2033">
        <v>2006</v>
      </c>
      <c r="AW2033">
        <v>2007</v>
      </c>
      <c r="AX2033">
        <v>2008</v>
      </c>
      <c r="AY2033">
        <v>2009</v>
      </c>
      <c r="AZ2033">
        <v>2010</v>
      </c>
      <c r="BA2033">
        <v>2011</v>
      </c>
      <c r="BB2033">
        <v>2012</v>
      </c>
      <c r="BC2033">
        <v>2013</v>
      </c>
      <c r="BD2033">
        <v>2014</v>
      </c>
      <c r="BE2033">
        <v>2015</v>
      </c>
      <c r="BF2033">
        <v>2016</v>
      </c>
      <c r="BG2033">
        <v>2017</v>
      </c>
      <c r="BH2033">
        <v>2018</v>
      </c>
      <c r="BI2033">
        <v>2019</v>
      </c>
      <c r="BJ2033">
        <v>2020</v>
      </c>
      <c r="BK2033">
        <v>2021</v>
      </c>
      <c r="BL2033">
        <v>2022</v>
      </c>
      <c r="BM2033">
        <v>2023</v>
      </c>
      <c r="BN2033">
        <v>2024</v>
      </c>
    </row>
    <row r="2034" spans="1:66" ht="15" customHeight="1" x14ac:dyDescent="0.25">
      <c r="A2034" t="s">
        <v>1262</v>
      </c>
      <c r="C2034" s="75"/>
      <c r="D2034" t="s">
        <v>3431</v>
      </c>
      <c r="E2034" s="21" t="s">
        <v>3438</v>
      </c>
      <c r="I2034">
        <f t="shared" si="185"/>
        <v>2024</v>
      </c>
      <c r="J2034">
        <f t="shared" si="183"/>
        <v>2024</v>
      </c>
      <c r="K2034" s="2" t="str">
        <f t="shared" si="186"/>
        <v>-</v>
      </c>
      <c r="BN2034">
        <v>2024</v>
      </c>
    </row>
    <row r="2035" spans="1:66" ht="15" customHeight="1" x14ac:dyDescent="0.25">
      <c r="A2035" t="s">
        <v>1262</v>
      </c>
      <c r="C2035" s="75"/>
      <c r="D2035" t="s">
        <v>3432</v>
      </c>
      <c r="E2035" s="21" t="s">
        <v>3439</v>
      </c>
      <c r="I2035">
        <f t="shared" si="185"/>
        <v>2024</v>
      </c>
      <c r="J2035">
        <f t="shared" si="183"/>
        <v>2024</v>
      </c>
      <c r="K2035" s="2" t="str">
        <f t="shared" si="186"/>
        <v>-</v>
      </c>
      <c r="BN2035">
        <v>2024</v>
      </c>
    </row>
    <row r="2036" spans="1:66" ht="15" customHeight="1" x14ac:dyDescent="0.25">
      <c r="A2036" t="s">
        <v>1262</v>
      </c>
      <c r="C2036" s="75"/>
      <c r="D2036" t="s">
        <v>3433</v>
      </c>
      <c r="E2036" s="21" t="s">
        <v>3440</v>
      </c>
      <c r="I2036">
        <f t="shared" si="185"/>
        <v>2024</v>
      </c>
      <c r="J2036">
        <f t="shared" si="183"/>
        <v>2024</v>
      </c>
      <c r="K2036" s="2" t="str">
        <f t="shared" si="186"/>
        <v>-</v>
      </c>
      <c r="BN2036">
        <v>2024</v>
      </c>
    </row>
    <row r="2037" spans="1:66" ht="15" customHeight="1" x14ac:dyDescent="0.25">
      <c r="A2037" t="s">
        <v>1262</v>
      </c>
      <c r="C2037" s="75"/>
      <c r="D2037" t="s">
        <v>453</v>
      </c>
      <c r="E2037" s="45" t="s">
        <v>12</v>
      </c>
      <c r="F2037" s="50"/>
      <c r="G2037" s="45" t="s">
        <v>1080</v>
      </c>
      <c r="H2037" s="45" t="s">
        <v>1643</v>
      </c>
      <c r="I2037">
        <f t="shared" si="185"/>
        <v>1981</v>
      </c>
      <c r="J2037">
        <f t="shared" si="183"/>
        <v>2006</v>
      </c>
      <c r="K2037" s="2" t="str">
        <f t="shared" si="186"/>
        <v>-</v>
      </c>
      <c r="W2037">
        <v>1981</v>
      </c>
      <c r="X2037">
        <v>1982</v>
      </c>
      <c r="Y2037">
        <v>1983</v>
      </c>
      <c r="Z2037">
        <v>1984</v>
      </c>
      <c r="AA2037">
        <v>1985</v>
      </c>
      <c r="AB2037">
        <v>1986</v>
      </c>
      <c r="AC2037">
        <v>1987</v>
      </c>
      <c r="AD2037">
        <v>1988</v>
      </c>
      <c r="AE2037">
        <v>1989</v>
      </c>
      <c r="AF2037">
        <v>1990</v>
      </c>
      <c r="AG2037">
        <v>1991</v>
      </c>
      <c r="AH2037">
        <v>1992</v>
      </c>
      <c r="AI2037">
        <v>1993</v>
      </c>
      <c r="AJ2037">
        <v>1994</v>
      </c>
      <c r="AK2037">
        <v>1995</v>
      </c>
      <c r="AL2037">
        <v>1996</v>
      </c>
      <c r="AM2037">
        <v>1997</v>
      </c>
      <c r="AN2037">
        <v>1998</v>
      </c>
      <c r="AO2037">
        <v>1999</v>
      </c>
      <c r="AP2037">
        <v>2000</v>
      </c>
      <c r="AQ2037">
        <v>2001</v>
      </c>
      <c r="AR2037">
        <v>2002</v>
      </c>
      <c r="AS2037">
        <v>2003</v>
      </c>
      <c r="AT2037">
        <v>2004</v>
      </c>
      <c r="AU2037">
        <v>2005</v>
      </c>
      <c r="AV2037">
        <v>2006</v>
      </c>
    </row>
    <row r="2038" spans="1:66" ht="15" customHeight="1" x14ac:dyDescent="0.25">
      <c r="A2038" t="s">
        <v>1262</v>
      </c>
      <c r="C2038" s="75"/>
      <c r="D2038" t="s">
        <v>21</v>
      </c>
      <c r="E2038" s="45" t="s">
        <v>12</v>
      </c>
      <c r="F2038" s="7" t="s">
        <v>1303</v>
      </c>
      <c r="G2038" s="45" t="s">
        <v>733</v>
      </c>
      <c r="H2038" s="45" t="s">
        <v>1533</v>
      </c>
      <c r="I2038">
        <f t="shared" si="185"/>
        <v>1981</v>
      </c>
      <c r="J2038">
        <f t="shared" si="183"/>
        <v>2024</v>
      </c>
      <c r="K2038" s="2" t="str">
        <f t="shared" si="186"/>
        <v>-</v>
      </c>
      <c r="W2038">
        <v>1981</v>
      </c>
      <c r="X2038">
        <v>1982</v>
      </c>
      <c r="Y2038">
        <v>1983</v>
      </c>
      <c r="Z2038">
        <v>1984</v>
      </c>
      <c r="AA2038">
        <v>1985</v>
      </c>
      <c r="AB2038">
        <v>1986</v>
      </c>
      <c r="AC2038">
        <v>1987</v>
      </c>
      <c r="AD2038">
        <v>1988</v>
      </c>
      <c r="AE2038">
        <v>1989</v>
      </c>
      <c r="AF2038">
        <v>1990</v>
      </c>
      <c r="AG2038">
        <v>1991</v>
      </c>
      <c r="AH2038">
        <v>1992</v>
      </c>
      <c r="AI2038">
        <v>1993</v>
      </c>
      <c r="AJ2038">
        <v>1994</v>
      </c>
      <c r="AK2038">
        <v>1995</v>
      </c>
      <c r="AL2038">
        <v>1996</v>
      </c>
      <c r="AM2038">
        <v>1997</v>
      </c>
      <c r="AN2038">
        <v>1998</v>
      </c>
      <c r="AO2038">
        <v>1999</v>
      </c>
      <c r="AP2038">
        <v>2000</v>
      </c>
      <c r="AQ2038">
        <v>2001</v>
      </c>
      <c r="AR2038">
        <v>2002</v>
      </c>
      <c r="AS2038">
        <v>2003</v>
      </c>
      <c r="AT2038">
        <v>2004</v>
      </c>
      <c r="AU2038">
        <v>2005</v>
      </c>
      <c r="AV2038">
        <v>2006</v>
      </c>
      <c r="AW2038">
        <v>2007</v>
      </c>
      <c r="AX2038">
        <v>2008</v>
      </c>
      <c r="AY2038">
        <v>2009</v>
      </c>
      <c r="AZ2038">
        <v>2010</v>
      </c>
      <c r="BA2038">
        <v>2011</v>
      </c>
      <c r="BB2038">
        <v>2012</v>
      </c>
      <c r="BC2038">
        <v>2013</v>
      </c>
      <c r="BD2038">
        <v>2014</v>
      </c>
      <c r="BE2038">
        <v>2015</v>
      </c>
      <c r="BF2038">
        <v>2016</v>
      </c>
      <c r="BG2038">
        <v>2017</v>
      </c>
      <c r="BH2038">
        <v>2018</v>
      </c>
      <c r="BI2038">
        <v>2019</v>
      </c>
      <c r="BJ2038">
        <v>2020</v>
      </c>
      <c r="BK2038">
        <v>2021</v>
      </c>
      <c r="BL2038">
        <v>2022</v>
      </c>
      <c r="BM2038">
        <v>2023</v>
      </c>
      <c r="BN2038">
        <v>2024</v>
      </c>
    </row>
    <row r="2039" spans="1:66" ht="15" customHeight="1" x14ac:dyDescent="0.25">
      <c r="A2039" t="s">
        <v>1262</v>
      </c>
      <c r="C2039" s="75"/>
      <c r="D2039" t="s">
        <v>454</v>
      </c>
      <c r="E2039" s="45" t="s">
        <v>12</v>
      </c>
      <c r="F2039" s="50"/>
      <c r="G2039" s="45" t="s">
        <v>1632</v>
      </c>
      <c r="H2039" s="45" t="s">
        <v>1633</v>
      </c>
      <c r="I2039">
        <f>MIN(L2039:BT2039)</f>
        <v>1981</v>
      </c>
      <c r="J2039">
        <f t="shared" si="183"/>
        <v>2006</v>
      </c>
      <c r="K2039" s="2" t="str">
        <f>IF(J2039-I2039+1-COUNTA(L2039:BT2039)=0, "-", "Yes")</f>
        <v>-</v>
      </c>
      <c r="W2039">
        <v>1981</v>
      </c>
      <c r="X2039">
        <v>1982</v>
      </c>
      <c r="Y2039">
        <v>1983</v>
      </c>
      <c r="Z2039">
        <v>1984</v>
      </c>
      <c r="AA2039">
        <v>1985</v>
      </c>
      <c r="AB2039">
        <v>1986</v>
      </c>
      <c r="AC2039">
        <v>1987</v>
      </c>
      <c r="AD2039">
        <v>1988</v>
      </c>
      <c r="AE2039">
        <v>1989</v>
      </c>
      <c r="AF2039">
        <v>1990</v>
      </c>
      <c r="AG2039">
        <v>1991</v>
      </c>
      <c r="AH2039">
        <v>1992</v>
      </c>
      <c r="AI2039">
        <v>1993</v>
      </c>
      <c r="AJ2039">
        <v>1994</v>
      </c>
      <c r="AK2039">
        <v>1995</v>
      </c>
      <c r="AL2039">
        <v>1996</v>
      </c>
      <c r="AM2039">
        <v>1997</v>
      </c>
      <c r="AN2039">
        <v>1998</v>
      </c>
      <c r="AO2039">
        <v>1999</v>
      </c>
      <c r="AP2039">
        <v>2000</v>
      </c>
      <c r="AQ2039">
        <v>2001</v>
      </c>
      <c r="AR2039">
        <v>2002</v>
      </c>
      <c r="AS2039">
        <v>2003</v>
      </c>
      <c r="AT2039">
        <v>2004</v>
      </c>
      <c r="AU2039">
        <v>2005</v>
      </c>
      <c r="AV2039">
        <v>2006</v>
      </c>
    </row>
    <row r="2040" spans="1:66" ht="15" customHeight="1" x14ac:dyDescent="0.25">
      <c r="A2040" t="s">
        <v>1262</v>
      </c>
      <c r="C2040" s="76"/>
      <c r="D2040" t="s">
        <v>448</v>
      </c>
      <c r="E2040" s="45" t="s">
        <v>449</v>
      </c>
      <c r="G2040" s="45" t="s">
        <v>449</v>
      </c>
      <c r="H2040" s="45" t="s">
        <v>1644</v>
      </c>
      <c r="I2040">
        <f>MIN(L2040:BT2040)</f>
        <v>1981</v>
      </c>
      <c r="J2040">
        <f t="shared" si="183"/>
        <v>2024</v>
      </c>
      <c r="K2040" s="2" t="str">
        <f>IF(J2040-I2040+1-COUNTA(L2040:BT2040)=0, "-", "Yes")</f>
        <v>-</v>
      </c>
      <c r="W2040">
        <v>1981</v>
      </c>
      <c r="X2040">
        <v>1982</v>
      </c>
      <c r="Y2040">
        <v>1983</v>
      </c>
      <c r="Z2040">
        <v>1984</v>
      </c>
      <c r="AA2040">
        <v>1985</v>
      </c>
      <c r="AB2040">
        <v>1986</v>
      </c>
      <c r="AC2040">
        <v>1987</v>
      </c>
      <c r="AD2040">
        <v>1988</v>
      </c>
      <c r="AE2040">
        <v>1989</v>
      </c>
      <c r="AF2040">
        <v>1990</v>
      </c>
      <c r="AG2040">
        <v>1991</v>
      </c>
      <c r="AH2040">
        <v>1992</v>
      </c>
      <c r="AI2040">
        <v>1993</v>
      </c>
      <c r="AJ2040">
        <v>1994</v>
      </c>
      <c r="AK2040">
        <v>1995</v>
      </c>
      <c r="AL2040">
        <v>1996</v>
      </c>
      <c r="AM2040">
        <v>1997</v>
      </c>
      <c r="AN2040">
        <v>1998</v>
      </c>
      <c r="AO2040">
        <v>1999</v>
      </c>
      <c r="AP2040">
        <v>2000</v>
      </c>
      <c r="AQ2040">
        <v>2001</v>
      </c>
      <c r="AR2040">
        <v>2002</v>
      </c>
      <c r="AS2040">
        <v>2003</v>
      </c>
      <c r="AT2040">
        <v>2004</v>
      </c>
      <c r="AU2040">
        <v>2005</v>
      </c>
      <c r="AV2040">
        <v>2006</v>
      </c>
      <c r="AW2040">
        <v>2007</v>
      </c>
      <c r="AX2040">
        <v>2008</v>
      </c>
      <c r="AY2040">
        <v>2009</v>
      </c>
      <c r="AZ2040">
        <v>2010</v>
      </c>
      <c r="BA2040">
        <v>2011</v>
      </c>
      <c r="BB2040">
        <v>2012</v>
      </c>
      <c r="BC2040">
        <v>2013</v>
      </c>
      <c r="BD2040">
        <v>2014</v>
      </c>
      <c r="BE2040">
        <v>2015</v>
      </c>
      <c r="BF2040">
        <v>2016</v>
      </c>
      <c r="BG2040">
        <v>2017</v>
      </c>
      <c r="BH2040">
        <v>2018</v>
      </c>
      <c r="BI2040">
        <v>2019</v>
      </c>
      <c r="BJ2040">
        <v>2020</v>
      </c>
      <c r="BK2040">
        <v>2021</v>
      </c>
      <c r="BL2040">
        <v>2022</v>
      </c>
      <c r="BM2040">
        <v>2023</v>
      </c>
      <c r="BN2040">
        <v>2024</v>
      </c>
    </row>
    <row r="2041" spans="1:66" ht="15" customHeight="1" x14ac:dyDescent="0.25">
      <c r="C2041" s="63"/>
      <c r="E2041" s="45"/>
      <c r="G2041" s="45"/>
      <c r="H2041" s="45"/>
    </row>
    <row r="2042" spans="1:66" ht="15" customHeight="1" x14ac:dyDescent="0.25">
      <c r="A2042" t="s">
        <v>2743</v>
      </c>
      <c r="B2042" s="1" t="str">
        <f>A2042&amp;J2042</f>
        <v>UDDF202409</v>
      </c>
      <c r="C2042" s="77"/>
      <c r="D2042" t="s">
        <v>686</v>
      </c>
      <c r="E2042" s="47" t="s">
        <v>911</v>
      </c>
      <c r="G2042" s="45" t="s">
        <v>1638</v>
      </c>
      <c r="H2042" s="45" t="s">
        <v>1639</v>
      </c>
      <c r="J2042">
        <f t="shared" ref="J2042:J2047" si="187">MAX(L2042:BT2042)</f>
        <v>202409</v>
      </c>
      <c r="BN2042">
        <v>202409</v>
      </c>
    </row>
    <row r="2043" spans="1:66" ht="15" customHeight="1" x14ac:dyDescent="0.25">
      <c r="A2043" t="s">
        <v>2743</v>
      </c>
      <c r="C2043" s="77"/>
      <c r="D2043" t="s">
        <v>687</v>
      </c>
      <c r="E2043" s="47" t="s">
        <v>688</v>
      </c>
      <c r="G2043" s="45" t="s">
        <v>688</v>
      </c>
      <c r="H2043" s="45" t="s">
        <v>1642</v>
      </c>
      <c r="J2043">
        <f t="shared" si="187"/>
        <v>202409</v>
      </c>
      <c r="BN2043">
        <v>202409</v>
      </c>
    </row>
    <row r="2044" spans="1:66" ht="15" customHeight="1" x14ac:dyDescent="0.25">
      <c r="A2044" t="s">
        <v>2743</v>
      </c>
      <c r="C2044" s="77"/>
      <c r="D2044" t="s">
        <v>689</v>
      </c>
      <c r="E2044" s="45" t="s">
        <v>912</v>
      </c>
      <c r="G2044" s="45" t="s">
        <v>1640</v>
      </c>
      <c r="H2044" s="45" t="s">
        <v>1641</v>
      </c>
      <c r="J2044">
        <f t="shared" si="187"/>
        <v>202409</v>
      </c>
      <c r="BN2044">
        <v>202409</v>
      </c>
    </row>
    <row r="2045" spans="1:66" ht="15" customHeight="1" x14ac:dyDescent="0.25">
      <c r="A2045" t="s">
        <v>2743</v>
      </c>
      <c r="C2045" s="77"/>
      <c r="D2045" t="s">
        <v>2744</v>
      </c>
      <c r="E2045" s="45" t="s">
        <v>2745</v>
      </c>
      <c r="G2045" s="45" t="s">
        <v>2745</v>
      </c>
      <c r="H2045" s="45" t="s">
        <v>2746</v>
      </c>
      <c r="J2045">
        <f t="shared" si="187"/>
        <v>202409</v>
      </c>
      <c r="BN2045">
        <v>202409</v>
      </c>
    </row>
    <row r="2046" spans="1:66" ht="15" customHeight="1" x14ac:dyDescent="0.25">
      <c r="A2046" t="s">
        <v>2743</v>
      </c>
      <c r="C2046" s="77"/>
      <c r="D2046" t="s">
        <v>438</v>
      </c>
      <c r="E2046" s="47" t="s">
        <v>439</v>
      </c>
      <c r="G2046" s="47" t="s">
        <v>439</v>
      </c>
      <c r="H2046" s="45" t="s">
        <v>1626</v>
      </c>
      <c r="J2046">
        <f t="shared" si="187"/>
        <v>202409</v>
      </c>
      <c r="BN2046">
        <v>202409</v>
      </c>
    </row>
    <row r="2047" spans="1:66" ht="15" customHeight="1" x14ac:dyDescent="0.25">
      <c r="A2047" t="s">
        <v>2743</v>
      </c>
      <c r="C2047" s="77"/>
      <c r="D2047" t="s">
        <v>21</v>
      </c>
      <c r="E2047" s="47" t="s">
        <v>733</v>
      </c>
      <c r="F2047" s="7" t="s">
        <v>1303</v>
      </c>
      <c r="G2047" s="45" t="s">
        <v>733</v>
      </c>
      <c r="H2047" s="45" t="s">
        <v>1533</v>
      </c>
      <c r="J2047">
        <f t="shared" si="187"/>
        <v>202409</v>
      </c>
      <c r="BN2047">
        <v>202409</v>
      </c>
    </row>
    <row r="2048" spans="1:66" ht="15" customHeight="1" x14ac:dyDescent="0.25">
      <c r="C2048" s="63"/>
      <c r="E2048" s="47"/>
      <c r="F2048" s="7"/>
      <c r="G2048" s="45"/>
      <c r="H2048" s="45"/>
    </row>
    <row r="2049" spans="1:66" ht="15" customHeight="1" x14ac:dyDescent="0.25">
      <c r="A2049" t="s">
        <v>2970</v>
      </c>
      <c r="B2049" s="1" t="str">
        <f>A2049&amp;J2049</f>
        <v>UDDINST2024</v>
      </c>
      <c r="C2049" s="78"/>
      <c r="D2049" t="s">
        <v>421</v>
      </c>
      <c r="E2049" s="47" t="s">
        <v>422</v>
      </c>
      <c r="F2049" s="7"/>
      <c r="G2049" s="45" t="s">
        <v>2990</v>
      </c>
      <c r="H2049" s="45" t="s">
        <v>2991</v>
      </c>
      <c r="J2049">
        <f t="shared" ref="J2049:J2072" si="188">MAX(L2049:BT2049)</f>
        <v>2024</v>
      </c>
      <c r="BN2049">
        <v>2024</v>
      </c>
    </row>
    <row r="2050" spans="1:66" ht="15" customHeight="1" x14ac:dyDescent="0.25">
      <c r="A2050" t="s">
        <v>2970</v>
      </c>
      <c r="C2050" s="79"/>
      <c r="D2050" t="s">
        <v>423</v>
      </c>
      <c r="E2050" s="47" t="s">
        <v>424</v>
      </c>
      <c r="F2050" s="7"/>
      <c r="H2050" s="45"/>
      <c r="J2050">
        <f t="shared" si="188"/>
        <v>2024</v>
      </c>
      <c r="BN2050">
        <v>2024</v>
      </c>
    </row>
    <row r="2051" spans="1:66" ht="15" customHeight="1" x14ac:dyDescent="0.25">
      <c r="A2051" t="s">
        <v>2970</v>
      </c>
      <c r="C2051" s="79"/>
      <c r="D2051" t="s">
        <v>2962</v>
      </c>
      <c r="E2051" s="47" t="s">
        <v>2971</v>
      </c>
      <c r="F2051" s="7"/>
      <c r="G2051" s="45" t="s">
        <v>2992</v>
      </c>
      <c r="H2051" s="45" t="s">
        <v>2998</v>
      </c>
      <c r="J2051">
        <f t="shared" si="188"/>
        <v>2024</v>
      </c>
      <c r="BN2051">
        <v>2024</v>
      </c>
    </row>
    <row r="2052" spans="1:66" ht="15" customHeight="1" x14ac:dyDescent="0.25">
      <c r="A2052" t="s">
        <v>2970</v>
      </c>
      <c r="C2052" s="79"/>
      <c r="D2052" t="s">
        <v>151</v>
      </c>
      <c r="E2052" s="47" t="s">
        <v>1074</v>
      </c>
      <c r="F2052" s="7" t="s">
        <v>1303</v>
      </c>
      <c r="G2052" s="45" t="s">
        <v>2979</v>
      </c>
      <c r="H2052" s="45" t="s">
        <v>2993</v>
      </c>
      <c r="J2052">
        <f t="shared" si="188"/>
        <v>2024</v>
      </c>
      <c r="BN2052">
        <v>2024</v>
      </c>
    </row>
    <row r="2053" spans="1:66" ht="15" customHeight="1" x14ac:dyDescent="0.25">
      <c r="A2053" t="s">
        <v>2970</v>
      </c>
      <c r="C2053" s="79"/>
      <c r="D2053" t="s">
        <v>425</v>
      </c>
      <c r="E2053" s="47" t="s">
        <v>426</v>
      </c>
      <c r="F2053" s="7"/>
      <c r="G2053" s="45" t="s">
        <v>2980</v>
      </c>
      <c r="H2053" s="45" t="s">
        <v>2994</v>
      </c>
      <c r="J2053">
        <f t="shared" si="188"/>
        <v>2024</v>
      </c>
      <c r="BN2053">
        <v>2024</v>
      </c>
    </row>
    <row r="2054" spans="1:66" ht="15" customHeight="1" x14ac:dyDescent="0.25">
      <c r="A2054" t="s">
        <v>2970</v>
      </c>
      <c r="C2054" s="79"/>
      <c r="D2054" t="s">
        <v>427</v>
      </c>
      <c r="E2054" s="47" t="s">
        <v>428</v>
      </c>
      <c r="F2054" s="7"/>
      <c r="G2054" s="45" t="s">
        <v>2996</v>
      </c>
      <c r="H2054" s="45" t="s">
        <v>2995</v>
      </c>
      <c r="J2054">
        <f t="shared" si="188"/>
        <v>2024</v>
      </c>
      <c r="BN2054">
        <v>2024</v>
      </c>
    </row>
    <row r="2055" spans="1:66" ht="15" customHeight="1" x14ac:dyDescent="0.25">
      <c r="A2055" t="s">
        <v>2970</v>
      </c>
      <c r="C2055" s="79"/>
      <c r="D2055" t="s">
        <v>2963</v>
      </c>
      <c r="E2055" s="47" t="s">
        <v>2972</v>
      </c>
      <c r="F2055" s="7"/>
      <c r="G2055" s="45" t="s">
        <v>3002</v>
      </c>
      <c r="H2055" s="21" t="s">
        <v>2997</v>
      </c>
      <c r="J2055">
        <f t="shared" si="188"/>
        <v>2024</v>
      </c>
      <c r="BN2055">
        <v>2024</v>
      </c>
    </row>
    <row r="2056" spans="1:66" ht="15" customHeight="1" x14ac:dyDescent="0.25">
      <c r="A2056" t="s">
        <v>2970</v>
      </c>
      <c r="C2056" s="79"/>
      <c r="D2056" t="s">
        <v>2964</v>
      </c>
      <c r="E2056" s="47" t="s">
        <v>2973</v>
      </c>
      <c r="F2056" s="7"/>
      <c r="G2056" s="45" t="s">
        <v>3001</v>
      </c>
      <c r="H2056" s="45" t="s">
        <v>3003</v>
      </c>
      <c r="J2056">
        <f t="shared" si="188"/>
        <v>2024</v>
      </c>
      <c r="BN2056">
        <v>2024</v>
      </c>
    </row>
    <row r="2057" spans="1:66" ht="15" customHeight="1" x14ac:dyDescent="0.25">
      <c r="A2057" t="s">
        <v>2970</v>
      </c>
      <c r="C2057" s="79"/>
      <c r="D2057" t="s">
        <v>2965</v>
      </c>
      <c r="E2057" s="47" t="s">
        <v>2974</v>
      </c>
      <c r="F2057" s="7"/>
      <c r="G2057" s="45" t="s">
        <v>2999</v>
      </c>
      <c r="H2057" s="45" t="s">
        <v>3000</v>
      </c>
      <c r="J2057">
        <f t="shared" si="188"/>
        <v>2024</v>
      </c>
      <c r="BN2057">
        <v>2024</v>
      </c>
    </row>
    <row r="2058" spans="1:66" ht="15" customHeight="1" x14ac:dyDescent="0.25">
      <c r="A2058" t="s">
        <v>2970</v>
      </c>
      <c r="C2058" s="79"/>
      <c r="D2058" t="s">
        <v>429</v>
      </c>
      <c r="E2058" s="47" t="s">
        <v>430</v>
      </c>
      <c r="F2058" s="7"/>
      <c r="G2058" s="45"/>
      <c r="H2058" s="45"/>
      <c r="J2058">
        <f t="shared" si="188"/>
        <v>2024</v>
      </c>
      <c r="BN2058">
        <v>2024</v>
      </c>
    </row>
    <row r="2059" spans="1:66" ht="15" customHeight="1" x14ac:dyDescent="0.25">
      <c r="A2059" t="s">
        <v>2970</v>
      </c>
      <c r="C2059" s="79"/>
      <c r="D2059" t="s">
        <v>431</v>
      </c>
      <c r="E2059" s="47" t="s">
        <v>432</v>
      </c>
      <c r="F2059" s="7"/>
      <c r="G2059" s="45" t="s">
        <v>2981</v>
      </c>
      <c r="H2059" s="45" t="s">
        <v>3004</v>
      </c>
      <c r="J2059">
        <f t="shared" si="188"/>
        <v>2024</v>
      </c>
      <c r="BN2059">
        <v>2024</v>
      </c>
    </row>
    <row r="2060" spans="1:66" ht="15" customHeight="1" x14ac:dyDescent="0.25">
      <c r="A2060" t="s">
        <v>2970</v>
      </c>
      <c r="C2060" s="79"/>
      <c r="D2060" t="s">
        <v>3115</v>
      </c>
      <c r="E2060" s="47" t="s">
        <v>433</v>
      </c>
      <c r="F2060" s="7"/>
      <c r="G2060" s="45" t="s">
        <v>3005</v>
      </c>
      <c r="H2060" s="45" t="s">
        <v>3006</v>
      </c>
      <c r="J2060">
        <f t="shared" si="188"/>
        <v>2024</v>
      </c>
      <c r="BN2060">
        <v>2024</v>
      </c>
    </row>
    <row r="2061" spans="1:66" ht="15" customHeight="1" x14ac:dyDescent="0.25">
      <c r="A2061" t="s">
        <v>2970</v>
      </c>
      <c r="C2061" s="79"/>
      <c r="D2061" t="s">
        <v>434</v>
      </c>
      <c r="E2061" s="47" t="s">
        <v>435</v>
      </c>
      <c r="F2061" s="7"/>
      <c r="G2061" s="45" t="s">
        <v>2982</v>
      </c>
      <c r="H2061" s="45" t="s">
        <v>3007</v>
      </c>
      <c r="J2061">
        <f t="shared" si="188"/>
        <v>2024</v>
      </c>
      <c r="BN2061">
        <v>2024</v>
      </c>
    </row>
    <row r="2062" spans="1:66" ht="15" customHeight="1" x14ac:dyDescent="0.25">
      <c r="A2062" t="s">
        <v>2970</v>
      </c>
      <c r="C2062" s="79"/>
      <c r="D2062" t="s">
        <v>436</v>
      </c>
      <c r="E2062" s="47" t="s">
        <v>437</v>
      </c>
      <c r="F2062" s="7"/>
      <c r="G2062" s="45" t="s">
        <v>2983</v>
      </c>
      <c r="H2062" s="45" t="s">
        <v>3008</v>
      </c>
      <c r="J2062">
        <f t="shared" si="188"/>
        <v>2024</v>
      </c>
      <c r="BN2062">
        <v>2024</v>
      </c>
    </row>
    <row r="2063" spans="1:66" ht="15" customHeight="1" x14ac:dyDescent="0.25">
      <c r="A2063" t="s">
        <v>2970</v>
      </c>
      <c r="C2063" s="79"/>
      <c r="D2063" t="s">
        <v>438</v>
      </c>
      <c r="E2063" s="47" t="s">
        <v>439</v>
      </c>
      <c r="F2063" s="7"/>
      <c r="G2063" s="45" t="s">
        <v>2984</v>
      </c>
      <c r="H2063" s="45" t="s">
        <v>3009</v>
      </c>
      <c r="J2063">
        <f t="shared" si="188"/>
        <v>2024</v>
      </c>
      <c r="BN2063">
        <v>2024</v>
      </c>
    </row>
    <row r="2064" spans="1:66" ht="15" customHeight="1" x14ac:dyDescent="0.25">
      <c r="A2064" t="s">
        <v>2970</v>
      </c>
      <c r="C2064" s="79"/>
      <c r="D2064" t="s">
        <v>2966</v>
      </c>
      <c r="E2064" s="47" t="s">
        <v>2975</v>
      </c>
      <c r="F2064" s="7"/>
      <c r="G2064" s="45" t="s">
        <v>2985</v>
      </c>
      <c r="H2064" s="45" t="s">
        <v>3010</v>
      </c>
      <c r="J2064">
        <f t="shared" si="188"/>
        <v>2024</v>
      </c>
      <c r="BN2064">
        <v>2024</v>
      </c>
    </row>
    <row r="2065" spans="1:66" ht="15" customHeight="1" x14ac:dyDescent="0.25">
      <c r="A2065" t="s">
        <v>2970</v>
      </c>
      <c r="C2065" s="79"/>
      <c r="D2065" t="s">
        <v>440</v>
      </c>
      <c r="E2065" s="47" t="s">
        <v>441</v>
      </c>
      <c r="F2065" s="7"/>
      <c r="G2065" s="45" t="s">
        <v>3011</v>
      </c>
      <c r="H2065" s="45" t="s">
        <v>3012</v>
      </c>
      <c r="J2065">
        <f t="shared" si="188"/>
        <v>2024</v>
      </c>
      <c r="BN2065">
        <v>2024</v>
      </c>
    </row>
    <row r="2066" spans="1:66" ht="15" customHeight="1" x14ac:dyDescent="0.25">
      <c r="A2066" t="s">
        <v>2970</v>
      </c>
      <c r="C2066" s="79"/>
      <c r="D2066" t="s">
        <v>2741</v>
      </c>
      <c r="E2066" s="47" t="s">
        <v>2742</v>
      </c>
      <c r="F2066" s="7"/>
      <c r="G2066" s="45"/>
      <c r="H2066" s="45"/>
      <c r="J2066">
        <f t="shared" si="188"/>
        <v>2024</v>
      </c>
      <c r="BN2066">
        <v>2024</v>
      </c>
    </row>
    <row r="2067" spans="1:66" ht="15" customHeight="1" x14ac:dyDescent="0.25">
      <c r="A2067" t="s">
        <v>2970</v>
      </c>
      <c r="C2067" s="79"/>
      <c r="D2067" t="s">
        <v>442</v>
      </c>
      <c r="E2067" s="47" t="s">
        <v>1627</v>
      </c>
      <c r="F2067" s="7"/>
      <c r="G2067" s="45" t="s">
        <v>2986</v>
      </c>
      <c r="H2067" s="45" t="s">
        <v>3013</v>
      </c>
      <c r="J2067">
        <f t="shared" si="188"/>
        <v>2024</v>
      </c>
      <c r="BN2067">
        <v>2024</v>
      </c>
    </row>
    <row r="2068" spans="1:66" ht="15" customHeight="1" x14ac:dyDescent="0.25">
      <c r="A2068" t="s">
        <v>2970</v>
      </c>
      <c r="C2068" s="79"/>
      <c r="D2068" t="s">
        <v>62</v>
      </c>
      <c r="E2068" s="47" t="s">
        <v>2118</v>
      </c>
      <c r="F2068" s="7" t="s">
        <v>1303</v>
      </c>
      <c r="G2068" s="45" t="s">
        <v>2987</v>
      </c>
      <c r="H2068" s="45" t="s">
        <v>3014</v>
      </c>
      <c r="J2068">
        <f t="shared" si="188"/>
        <v>2024</v>
      </c>
      <c r="BN2068">
        <v>2024</v>
      </c>
    </row>
    <row r="2069" spans="1:66" ht="15" customHeight="1" x14ac:dyDescent="0.25">
      <c r="A2069" t="s">
        <v>2970</v>
      </c>
      <c r="C2069" s="79"/>
      <c r="D2069" t="s">
        <v>2967</v>
      </c>
      <c r="E2069" s="47" t="s">
        <v>2976</v>
      </c>
      <c r="F2069" s="7"/>
      <c r="G2069" s="45"/>
      <c r="H2069" s="45"/>
      <c r="J2069">
        <f t="shared" si="188"/>
        <v>2024</v>
      </c>
      <c r="BN2069">
        <v>2024</v>
      </c>
    </row>
    <row r="2070" spans="1:66" ht="15" customHeight="1" x14ac:dyDescent="0.25">
      <c r="A2070" t="s">
        <v>2970</v>
      </c>
      <c r="C2070" s="79"/>
      <c r="D2070" t="s">
        <v>443</v>
      </c>
      <c r="E2070" s="47" t="s">
        <v>1075</v>
      </c>
      <c r="F2070" s="7"/>
      <c r="G2070" s="45" t="s">
        <v>2988</v>
      </c>
      <c r="H2070" s="45" t="s">
        <v>3015</v>
      </c>
      <c r="J2070">
        <f t="shared" si="188"/>
        <v>2024</v>
      </c>
      <c r="BN2070">
        <v>2024</v>
      </c>
    </row>
    <row r="2071" spans="1:66" ht="15" customHeight="1" x14ac:dyDescent="0.25">
      <c r="A2071" t="s">
        <v>2970</v>
      </c>
      <c r="C2071" s="79"/>
      <c r="D2071" t="s">
        <v>2968</v>
      </c>
      <c r="E2071" s="47" t="s">
        <v>2977</v>
      </c>
      <c r="F2071" s="7" t="s">
        <v>1303</v>
      </c>
      <c r="G2071" s="45" t="s">
        <v>3017</v>
      </c>
      <c r="H2071" s="45" t="s">
        <v>3016</v>
      </c>
      <c r="J2071">
        <f t="shared" si="188"/>
        <v>2024</v>
      </c>
      <c r="BN2071">
        <v>2024</v>
      </c>
    </row>
    <row r="2072" spans="1:66" ht="15" customHeight="1" x14ac:dyDescent="0.25">
      <c r="A2072" t="s">
        <v>2970</v>
      </c>
      <c r="C2072" s="80"/>
      <c r="D2072" t="s">
        <v>2969</v>
      </c>
      <c r="E2072" s="47" t="s">
        <v>2978</v>
      </c>
      <c r="F2072" s="7"/>
      <c r="G2072" s="45" t="s">
        <v>2989</v>
      </c>
      <c r="H2072" s="21" t="s">
        <v>3018</v>
      </c>
      <c r="J2072">
        <f t="shared" si="188"/>
        <v>2024</v>
      </c>
      <c r="BN2072">
        <v>2024</v>
      </c>
    </row>
    <row r="2073" spans="1:66" ht="15" customHeight="1" x14ac:dyDescent="0.25">
      <c r="C2073" s="63"/>
      <c r="E2073" s="47"/>
      <c r="F2073" s="7"/>
      <c r="G2073" s="45"/>
      <c r="H2073" s="45"/>
    </row>
    <row r="2074" spans="1:66" ht="15" customHeight="1" x14ac:dyDescent="0.25">
      <c r="A2074" t="s">
        <v>3116</v>
      </c>
      <c r="B2074" s="1" t="str">
        <f>A2074&amp;MIN(I2074:I2088)&amp;"(-"&amp;MAX(J2074:J2088)&amp;")"</f>
        <v>UDDLAERER2013(-2023)</v>
      </c>
      <c r="C2074" s="74"/>
      <c r="D2074" t="s">
        <v>763</v>
      </c>
      <c r="E2074" s="47" t="s">
        <v>764</v>
      </c>
      <c r="F2074" s="7"/>
      <c r="G2074" s="45"/>
      <c r="H2074" s="45"/>
      <c r="I2074">
        <f>MIN(L2074:BT2074)</f>
        <v>2013</v>
      </c>
      <c r="J2074">
        <f t="shared" ref="J2074:J2088" si="189">MAX(L2074:BT2074)</f>
        <v>2023</v>
      </c>
      <c r="BC2074">
        <v>2013</v>
      </c>
      <c r="BD2074">
        <v>2014</v>
      </c>
      <c r="BE2074">
        <v>2015</v>
      </c>
      <c r="BF2074">
        <v>2016</v>
      </c>
      <c r="BG2074">
        <v>2017</v>
      </c>
      <c r="BH2074">
        <v>2018</v>
      </c>
      <c r="BI2074">
        <v>2019</v>
      </c>
      <c r="BJ2074">
        <v>2020</v>
      </c>
      <c r="BK2074">
        <v>2021</v>
      </c>
      <c r="BL2074">
        <v>2022</v>
      </c>
      <c r="BM2074">
        <v>2023</v>
      </c>
    </row>
    <row r="2075" spans="1:66" ht="15" customHeight="1" x14ac:dyDescent="0.25">
      <c r="A2075" t="s">
        <v>3116</v>
      </c>
      <c r="C2075" s="75"/>
      <c r="D2075" t="s">
        <v>765</v>
      </c>
      <c r="E2075" s="47" t="s">
        <v>766</v>
      </c>
      <c r="F2075" s="7"/>
      <c r="G2075" s="45"/>
      <c r="H2075" s="45"/>
      <c r="I2075">
        <f>MIN(L2075:BT2075)</f>
        <v>2013</v>
      </c>
      <c r="J2075">
        <f t="shared" si="189"/>
        <v>2023</v>
      </c>
      <c r="BC2075">
        <v>2013</v>
      </c>
      <c r="BD2075">
        <v>2014</v>
      </c>
      <c r="BE2075">
        <v>2015</v>
      </c>
      <c r="BF2075">
        <v>2016</v>
      </c>
      <c r="BG2075">
        <v>2017</v>
      </c>
      <c r="BH2075">
        <v>2018</v>
      </c>
      <c r="BI2075">
        <v>2019</v>
      </c>
      <c r="BJ2075">
        <v>2020</v>
      </c>
      <c r="BK2075">
        <v>2021</v>
      </c>
      <c r="BL2075">
        <v>2022</v>
      </c>
      <c r="BM2075">
        <v>2023</v>
      </c>
    </row>
    <row r="2076" spans="1:66" ht="15" customHeight="1" x14ac:dyDescent="0.25">
      <c r="A2076" t="s">
        <v>3116</v>
      </c>
      <c r="C2076" s="75"/>
      <c r="D2076" t="s">
        <v>690</v>
      </c>
      <c r="E2076" s="47" t="s">
        <v>691</v>
      </c>
      <c r="F2076" s="7"/>
      <c r="G2076" s="45"/>
      <c r="H2076" s="45"/>
      <c r="I2076">
        <f t="shared" ref="I2076:I2088" si="190">MIN(L2076:BT2076)</f>
        <v>2013</v>
      </c>
      <c r="J2076">
        <f t="shared" si="189"/>
        <v>2023</v>
      </c>
      <c r="BC2076">
        <v>2013</v>
      </c>
      <c r="BD2076">
        <v>2014</v>
      </c>
      <c r="BE2076">
        <v>2015</v>
      </c>
      <c r="BF2076">
        <v>2016</v>
      </c>
      <c r="BG2076">
        <v>2017</v>
      </c>
      <c r="BH2076">
        <v>2018</v>
      </c>
      <c r="BI2076">
        <v>2019</v>
      </c>
      <c r="BJ2076">
        <v>2020</v>
      </c>
      <c r="BK2076">
        <v>2021</v>
      </c>
      <c r="BL2076">
        <v>2022</v>
      </c>
      <c r="BM2076">
        <v>2023</v>
      </c>
    </row>
    <row r="2077" spans="1:66" ht="15" customHeight="1" x14ac:dyDescent="0.25">
      <c r="A2077" t="s">
        <v>3116</v>
      </c>
      <c r="C2077" s="75"/>
      <c r="D2077" t="s">
        <v>438</v>
      </c>
      <c r="E2077" s="47" t="s">
        <v>439</v>
      </c>
      <c r="F2077" s="7"/>
      <c r="G2077" s="45"/>
      <c r="H2077" s="45"/>
      <c r="I2077">
        <f t="shared" si="190"/>
        <v>2013</v>
      </c>
      <c r="J2077">
        <f t="shared" si="189"/>
        <v>2023</v>
      </c>
      <c r="BC2077">
        <v>2013</v>
      </c>
      <c r="BD2077">
        <v>2014</v>
      </c>
      <c r="BE2077">
        <v>2015</v>
      </c>
      <c r="BF2077">
        <v>2016</v>
      </c>
      <c r="BG2077">
        <v>2017</v>
      </c>
      <c r="BH2077">
        <v>2018</v>
      </c>
      <c r="BI2077">
        <v>2019</v>
      </c>
      <c r="BJ2077">
        <v>2020</v>
      </c>
      <c r="BK2077">
        <v>2021</v>
      </c>
      <c r="BL2077">
        <v>2022</v>
      </c>
      <c r="BM2077">
        <v>2023</v>
      </c>
    </row>
    <row r="2078" spans="1:66" ht="15" customHeight="1" x14ac:dyDescent="0.25">
      <c r="A2078" t="s">
        <v>3116</v>
      </c>
      <c r="C2078" s="75"/>
      <c r="D2078" t="s">
        <v>3117</v>
      </c>
      <c r="E2078" s="47" t="s">
        <v>3123</v>
      </c>
      <c r="F2078" s="7"/>
      <c r="G2078" s="45"/>
      <c r="H2078" s="45"/>
      <c r="I2078">
        <f t="shared" si="190"/>
        <v>2013</v>
      </c>
      <c r="J2078">
        <f t="shared" si="189"/>
        <v>2023</v>
      </c>
      <c r="BC2078">
        <v>2013</v>
      </c>
      <c r="BD2078">
        <v>2014</v>
      </c>
      <c r="BE2078">
        <v>2015</v>
      </c>
      <c r="BF2078">
        <v>2016</v>
      </c>
      <c r="BG2078">
        <v>2017</v>
      </c>
      <c r="BH2078">
        <v>2018</v>
      </c>
      <c r="BI2078">
        <v>2019</v>
      </c>
      <c r="BJ2078">
        <v>2020</v>
      </c>
      <c r="BK2078">
        <v>2021</v>
      </c>
      <c r="BL2078">
        <v>2022</v>
      </c>
      <c r="BM2078">
        <v>2023</v>
      </c>
    </row>
    <row r="2079" spans="1:66" ht="15" customHeight="1" x14ac:dyDescent="0.25">
      <c r="A2079" t="s">
        <v>3116</v>
      </c>
      <c r="C2079" s="75"/>
      <c r="D2079" t="s">
        <v>711</v>
      </c>
      <c r="E2079" s="47" t="s">
        <v>712</v>
      </c>
      <c r="F2079" s="7"/>
      <c r="G2079" s="45"/>
      <c r="H2079" s="45"/>
      <c r="I2079">
        <f t="shared" si="190"/>
        <v>2013</v>
      </c>
      <c r="J2079">
        <f t="shared" si="189"/>
        <v>2023</v>
      </c>
      <c r="BC2079">
        <v>2013</v>
      </c>
      <c r="BD2079">
        <v>2014</v>
      </c>
      <c r="BE2079">
        <v>2015</v>
      </c>
      <c r="BF2079">
        <v>2016</v>
      </c>
      <c r="BG2079">
        <v>2017</v>
      </c>
      <c r="BH2079">
        <v>2018</v>
      </c>
      <c r="BI2079">
        <v>2019</v>
      </c>
      <c r="BJ2079">
        <v>2020</v>
      </c>
      <c r="BK2079">
        <v>2021</v>
      </c>
      <c r="BL2079">
        <v>2022</v>
      </c>
      <c r="BM2079">
        <v>2023</v>
      </c>
    </row>
    <row r="2080" spans="1:66" ht="15" customHeight="1" x14ac:dyDescent="0.25">
      <c r="A2080" t="s">
        <v>3116</v>
      </c>
      <c r="C2080" s="75"/>
      <c r="D2080" t="s">
        <v>713</v>
      </c>
      <c r="E2080" s="47" t="s">
        <v>714</v>
      </c>
      <c r="F2080" s="7"/>
      <c r="G2080" s="45"/>
      <c r="H2080" s="45"/>
      <c r="I2080">
        <f t="shared" si="190"/>
        <v>2013</v>
      </c>
      <c r="J2080">
        <f t="shared" si="189"/>
        <v>2023</v>
      </c>
      <c r="BC2080">
        <v>2013</v>
      </c>
      <c r="BD2080">
        <v>2014</v>
      </c>
      <c r="BE2080">
        <v>2015</v>
      </c>
      <c r="BF2080">
        <v>2016</v>
      </c>
      <c r="BG2080">
        <v>2017</v>
      </c>
      <c r="BH2080">
        <v>2018</v>
      </c>
      <c r="BI2080">
        <v>2019</v>
      </c>
      <c r="BJ2080">
        <v>2020</v>
      </c>
      <c r="BK2080">
        <v>2021</v>
      </c>
      <c r="BL2080">
        <v>2022</v>
      </c>
      <c r="BM2080">
        <v>2023</v>
      </c>
    </row>
    <row r="2081" spans="1:66" ht="15" customHeight="1" x14ac:dyDescent="0.25">
      <c r="A2081" t="s">
        <v>3116</v>
      </c>
      <c r="C2081" s="75"/>
      <c r="D2081" t="s">
        <v>3118</v>
      </c>
      <c r="E2081" s="47" t="s">
        <v>3124</v>
      </c>
      <c r="F2081" s="7"/>
      <c r="G2081" s="45"/>
      <c r="H2081" s="45"/>
      <c r="I2081">
        <f t="shared" si="190"/>
        <v>2013</v>
      </c>
      <c r="J2081">
        <f t="shared" si="189"/>
        <v>2023</v>
      </c>
      <c r="BC2081">
        <v>2013</v>
      </c>
      <c r="BD2081">
        <v>2014</v>
      </c>
      <c r="BE2081">
        <v>2015</v>
      </c>
      <c r="BF2081">
        <v>2016</v>
      </c>
      <c r="BG2081">
        <v>2017</v>
      </c>
      <c r="BH2081">
        <v>2018</v>
      </c>
      <c r="BI2081">
        <v>2019</v>
      </c>
      <c r="BJ2081">
        <v>2020</v>
      </c>
      <c r="BK2081">
        <v>2021</v>
      </c>
      <c r="BL2081">
        <v>2022</v>
      </c>
      <c r="BM2081">
        <v>2023</v>
      </c>
    </row>
    <row r="2082" spans="1:66" ht="15" customHeight="1" x14ac:dyDescent="0.25">
      <c r="A2082" t="s">
        <v>3116</v>
      </c>
      <c r="C2082" s="75"/>
      <c r="D2082" t="s">
        <v>3119</v>
      </c>
      <c r="E2082" s="47" t="s">
        <v>3125</v>
      </c>
      <c r="F2082" s="7"/>
      <c r="G2082" s="45"/>
      <c r="H2082" s="45"/>
      <c r="I2082">
        <f t="shared" si="190"/>
        <v>2013</v>
      </c>
      <c r="J2082">
        <f t="shared" si="189"/>
        <v>2023</v>
      </c>
      <c r="BC2082">
        <v>2013</v>
      </c>
      <c r="BD2082">
        <v>2014</v>
      </c>
      <c r="BE2082">
        <v>2015</v>
      </c>
      <c r="BF2082">
        <v>2016</v>
      </c>
      <c r="BG2082">
        <v>2017</v>
      </c>
      <c r="BH2082">
        <v>2018</v>
      </c>
      <c r="BI2082">
        <v>2019</v>
      </c>
      <c r="BJ2082">
        <v>2020</v>
      </c>
      <c r="BK2082">
        <v>2021</v>
      </c>
      <c r="BL2082">
        <v>2022</v>
      </c>
      <c r="BM2082">
        <v>2023</v>
      </c>
    </row>
    <row r="2083" spans="1:66" ht="15" customHeight="1" x14ac:dyDescent="0.25">
      <c r="A2083" t="s">
        <v>3116</v>
      </c>
      <c r="C2083" s="75"/>
      <c r="D2083" t="s">
        <v>3120</v>
      </c>
      <c r="E2083" s="47" t="s">
        <v>3126</v>
      </c>
      <c r="F2083" s="7"/>
      <c r="G2083" s="45"/>
      <c r="H2083" s="45"/>
      <c r="I2083">
        <f t="shared" si="190"/>
        <v>2013</v>
      </c>
      <c r="J2083">
        <f t="shared" si="189"/>
        <v>2023</v>
      </c>
      <c r="BC2083">
        <v>2013</v>
      </c>
      <c r="BD2083">
        <v>2014</v>
      </c>
      <c r="BE2083">
        <v>2015</v>
      </c>
      <c r="BF2083">
        <v>2016</v>
      </c>
      <c r="BG2083">
        <v>2017</v>
      </c>
      <c r="BH2083">
        <v>2018</v>
      </c>
      <c r="BI2083">
        <v>2019</v>
      </c>
      <c r="BJ2083">
        <v>2020</v>
      </c>
      <c r="BK2083">
        <v>2021</v>
      </c>
      <c r="BL2083">
        <v>2022</v>
      </c>
      <c r="BM2083">
        <v>2023</v>
      </c>
    </row>
    <row r="2084" spans="1:66" ht="15" customHeight="1" x14ac:dyDescent="0.25">
      <c r="A2084" t="s">
        <v>3116</v>
      </c>
      <c r="C2084" s="75"/>
      <c r="D2084" t="s">
        <v>21</v>
      </c>
      <c r="E2084" s="47" t="s">
        <v>733</v>
      </c>
      <c r="F2084" s="7"/>
      <c r="G2084" s="45"/>
      <c r="H2084" s="45"/>
      <c r="I2084">
        <f t="shared" si="190"/>
        <v>2013</v>
      </c>
      <c r="J2084">
        <f t="shared" si="189"/>
        <v>2023</v>
      </c>
      <c r="BC2084">
        <v>2013</v>
      </c>
      <c r="BD2084">
        <v>2014</v>
      </c>
      <c r="BE2084">
        <v>2015</v>
      </c>
      <c r="BF2084">
        <v>2016</v>
      </c>
      <c r="BG2084">
        <v>2017</v>
      </c>
      <c r="BH2084">
        <v>2018</v>
      </c>
      <c r="BI2084">
        <v>2019</v>
      </c>
      <c r="BJ2084">
        <v>2020</v>
      </c>
      <c r="BK2084">
        <v>2021</v>
      </c>
      <c r="BL2084">
        <v>2022</v>
      </c>
      <c r="BM2084">
        <v>2023</v>
      </c>
    </row>
    <row r="2085" spans="1:66" ht="15" customHeight="1" x14ac:dyDescent="0.25">
      <c r="A2085" t="s">
        <v>3116</v>
      </c>
      <c r="C2085" s="75"/>
      <c r="D2085" t="s">
        <v>3121</v>
      </c>
      <c r="E2085" s="47" t="s">
        <v>3127</v>
      </c>
      <c r="F2085" s="7"/>
      <c r="G2085" s="45"/>
      <c r="H2085" s="45"/>
      <c r="I2085">
        <f t="shared" si="190"/>
        <v>2013</v>
      </c>
      <c r="J2085">
        <f t="shared" si="189"/>
        <v>2023</v>
      </c>
      <c r="BC2085">
        <v>2013</v>
      </c>
      <c r="BD2085">
        <v>2014</v>
      </c>
      <c r="BE2085">
        <v>2015</v>
      </c>
      <c r="BF2085">
        <v>2016</v>
      </c>
      <c r="BG2085">
        <v>2017</v>
      </c>
      <c r="BH2085">
        <v>2018</v>
      </c>
      <c r="BI2085">
        <v>2019</v>
      </c>
      <c r="BJ2085">
        <v>2020</v>
      </c>
      <c r="BK2085">
        <v>2021</v>
      </c>
      <c r="BL2085">
        <v>2022</v>
      </c>
      <c r="BM2085">
        <v>2023</v>
      </c>
    </row>
    <row r="2086" spans="1:66" ht="15" customHeight="1" x14ac:dyDescent="0.25">
      <c r="A2086" t="s">
        <v>3116</v>
      </c>
      <c r="C2086" s="75"/>
      <c r="D2086" t="s">
        <v>450</v>
      </c>
      <c r="E2086" s="47" t="s">
        <v>451</v>
      </c>
      <c r="F2086" s="7"/>
      <c r="G2086" s="45"/>
      <c r="H2086" s="45"/>
      <c r="I2086">
        <f t="shared" si="190"/>
        <v>2013</v>
      </c>
      <c r="J2086">
        <f t="shared" si="189"/>
        <v>2023</v>
      </c>
      <c r="BC2086">
        <v>2013</v>
      </c>
      <c r="BD2086">
        <v>2014</v>
      </c>
      <c r="BE2086">
        <v>2015</v>
      </c>
      <c r="BF2086">
        <v>2016</v>
      </c>
      <c r="BG2086">
        <v>2017</v>
      </c>
      <c r="BH2086">
        <v>2018</v>
      </c>
      <c r="BI2086">
        <v>2019</v>
      </c>
      <c r="BJ2086">
        <v>2020</v>
      </c>
      <c r="BK2086">
        <v>2021</v>
      </c>
      <c r="BL2086">
        <v>2022</v>
      </c>
      <c r="BM2086">
        <v>2023</v>
      </c>
    </row>
    <row r="2087" spans="1:66" ht="15" customHeight="1" x14ac:dyDescent="0.25">
      <c r="A2087" t="s">
        <v>3116</v>
      </c>
      <c r="C2087" s="75"/>
      <c r="D2087" t="s">
        <v>3122</v>
      </c>
      <c r="E2087" s="47" t="s">
        <v>3128</v>
      </c>
      <c r="F2087" s="7"/>
      <c r="G2087" s="45"/>
      <c r="H2087" s="45"/>
      <c r="I2087">
        <f t="shared" si="190"/>
        <v>2013</v>
      </c>
      <c r="J2087">
        <f t="shared" si="189"/>
        <v>2023</v>
      </c>
      <c r="BC2087">
        <v>2013</v>
      </c>
      <c r="BD2087">
        <v>2014</v>
      </c>
      <c r="BE2087">
        <v>2015</v>
      </c>
      <c r="BF2087">
        <v>2016</v>
      </c>
      <c r="BG2087">
        <v>2017</v>
      </c>
      <c r="BH2087">
        <v>2018</v>
      </c>
      <c r="BI2087">
        <v>2019</v>
      </c>
      <c r="BJ2087">
        <v>2020</v>
      </c>
      <c r="BK2087">
        <v>2021</v>
      </c>
      <c r="BL2087">
        <v>2022</v>
      </c>
      <c r="BM2087">
        <v>2023</v>
      </c>
    </row>
    <row r="2088" spans="1:66" ht="15" customHeight="1" x14ac:dyDescent="0.25">
      <c r="A2088" t="s">
        <v>3116</v>
      </c>
      <c r="C2088" s="76"/>
      <c r="D2088" t="s">
        <v>876</v>
      </c>
      <c r="E2088" s="47" t="s">
        <v>2824</v>
      </c>
      <c r="F2088" s="7"/>
      <c r="G2088" s="45"/>
      <c r="H2088" s="45"/>
      <c r="I2088">
        <f t="shared" si="190"/>
        <v>2013</v>
      </c>
      <c r="J2088">
        <f t="shared" si="189"/>
        <v>2023</v>
      </c>
      <c r="BC2088">
        <v>2013</v>
      </c>
      <c r="BD2088">
        <v>2014</v>
      </c>
      <c r="BE2088">
        <v>2015</v>
      </c>
      <c r="BF2088">
        <v>2016</v>
      </c>
      <c r="BG2088">
        <v>2017</v>
      </c>
      <c r="BH2088">
        <v>2018</v>
      </c>
      <c r="BI2088">
        <v>2019</v>
      </c>
      <c r="BJ2088">
        <v>2020</v>
      </c>
      <c r="BK2088">
        <v>2021</v>
      </c>
      <c r="BL2088">
        <v>2022</v>
      </c>
      <c r="BM2088">
        <v>2023</v>
      </c>
    </row>
    <row r="2089" spans="1:66" ht="15" customHeight="1" x14ac:dyDescent="0.25">
      <c r="C2089" s="63"/>
      <c r="E2089" s="47"/>
      <c r="F2089" s="7"/>
      <c r="G2089" s="45"/>
      <c r="H2089" s="45"/>
    </row>
    <row r="2090" spans="1:66" ht="15" customHeight="1" x14ac:dyDescent="0.25">
      <c r="A2090" t="s">
        <v>3799</v>
      </c>
      <c r="B2090" s="1" t="str">
        <f>A2090&amp;J2090</f>
        <v>UDD_TRIVSEL_STORE_KLASSER2024</v>
      </c>
      <c r="C2090" s="74"/>
      <c r="D2090" t="s">
        <v>750</v>
      </c>
      <c r="E2090" s="47"/>
      <c r="F2090" s="7"/>
      <c r="G2090" s="45"/>
      <c r="H2090" s="45"/>
      <c r="J2090">
        <f t="shared" ref="J2090:J2099" si="191">MAX(L2090:BT2090)</f>
        <v>2024</v>
      </c>
      <c r="BN2090">
        <v>2024</v>
      </c>
    </row>
    <row r="2091" spans="1:66" ht="15" customHeight="1" x14ac:dyDescent="0.25">
      <c r="A2091" t="s">
        <v>3799</v>
      </c>
      <c r="C2091" s="75"/>
      <c r="D2091" t="s">
        <v>763</v>
      </c>
      <c r="E2091" s="47"/>
      <c r="F2091" s="7"/>
      <c r="G2091" s="45"/>
      <c r="H2091" s="45"/>
      <c r="J2091">
        <f t="shared" si="191"/>
        <v>2024</v>
      </c>
      <c r="BN2091">
        <v>2024</v>
      </c>
    </row>
    <row r="2092" spans="1:66" ht="15" customHeight="1" x14ac:dyDescent="0.25">
      <c r="A2092" t="s">
        <v>3799</v>
      </c>
      <c r="C2092" s="75"/>
      <c r="D2092" t="s">
        <v>765</v>
      </c>
      <c r="E2092" s="47"/>
      <c r="F2092" s="7"/>
      <c r="G2092" s="45"/>
      <c r="H2092" s="45"/>
      <c r="J2092">
        <f t="shared" si="191"/>
        <v>2024</v>
      </c>
      <c r="BN2092">
        <v>2024</v>
      </c>
    </row>
    <row r="2093" spans="1:66" ht="15" customHeight="1" x14ac:dyDescent="0.25">
      <c r="A2093" t="s">
        <v>3799</v>
      </c>
      <c r="C2093" s="75"/>
      <c r="D2093" t="s">
        <v>3800</v>
      </c>
      <c r="E2093" s="47"/>
      <c r="F2093" s="7"/>
      <c r="G2093" s="45"/>
      <c r="H2093" s="45"/>
      <c r="J2093">
        <f t="shared" si="191"/>
        <v>2024</v>
      </c>
      <c r="BN2093">
        <v>2024</v>
      </c>
    </row>
    <row r="2094" spans="1:66" ht="15" customHeight="1" x14ac:dyDescent="0.25">
      <c r="A2094" t="s">
        <v>3799</v>
      </c>
      <c r="C2094" s="75"/>
      <c r="D2094" t="s">
        <v>3801</v>
      </c>
      <c r="E2094" s="47"/>
      <c r="F2094" s="7"/>
      <c r="G2094" s="45"/>
      <c r="H2094" s="45"/>
      <c r="J2094">
        <f t="shared" si="191"/>
        <v>2024</v>
      </c>
      <c r="BN2094">
        <v>2024</v>
      </c>
    </row>
    <row r="2095" spans="1:66" ht="15" customHeight="1" x14ac:dyDescent="0.25">
      <c r="A2095" t="s">
        <v>3799</v>
      </c>
      <c r="C2095" s="75"/>
      <c r="D2095" t="s">
        <v>3802</v>
      </c>
      <c r="E2095" s="47"/>
      <c r="F2095" s="7"/>
      <c r="G2095" s="45"/>
      <c r="H2095" s="45"/>
      <c r="J2095">
        <f t="shared" si="191"/>
        <v>2024</v>
      </c>
      <c r="BN2095">
        <v>2024</v>
      </c>
    </row>
    <row r="2096" spans="1:66" ht="15" customHeight="1" x14ac:dyDescent="0.25">
      <c r="A2096" t="s">
        <v>3799</v>
      </c>
      <c r="C2096" s="75"/>
      <c r="D2096" t="s">
        <v>3803</v>
      </c>
      <c r="E2096" s="47"/>
      <c r="F2096" s="7"/>
      <c r="G2096" s="45"/>
      <c r="H2096" s="45"/>
      <c r="J2096">
        <f t="shared" si="191"/>
        <v>2024</v>
      </c>
      <c r="BN2096">
        <v>2024</v>
      </c>
    </row>
    <row r="2097" spans="1:66" ht="15" customHeight="1" x14ac:dyDescent="0.25">
      <c r="A2097" t="s">
        <v>3799</v>
      </c>
      <c r="C2097" s="75"/>
      <c r="D2097" t="s">
        <v>3804</v>
      </c>
      <c r="E2097" s="47"/>
      <c r="F2097" s="7"/>
      <c r="G2097" s="45"/>
      <c r="H2097" s="45"/>
      <c r="J2097">
        <f t="shared" si="191"/>
        <v>2024</v>
      </c>
      <c r="BN2097">
        <v>2024</v>
      </c>
    </row>
    <row r="2098" spans="1:66" ht="15" customHeight="1" x14ac:dyDescent="0.25">
      <c r="A2098" t="s">
        <v>3799</v>
      </c>
      <c r="C2098" s="75"/>
      <c r="D2098" t="s">
        <v>3805</v>
      </c>
      <c r="E2098" s="47"/>
      <c r="F2098" s="7"/>
      <c r="G2098" s="45"/>
      <c r="H2098" s="45"/>
      <c r="J2098">
        <f t="shared" si="191"/>
        <v>2024</v>
      </c>
      <c r="BN2098">
        <v>2024</v>
      </c>
    </row>
    <row r="2099" spans="1:66" ht="15" customHeight="1" x14ac:dyDescent="0.25">
      <c r="A2099" t="s">
        <v>3799</v>
      </c>
      <c r="C2099" s="75"/>
      <c r="D2099" t="s">
        <v>3806</v>
      </c>
      <c r="E2099" s="47"/>
      <c r="F2099" s="7"/>
      <c r="G2099" s="45"/>
      <c r="H2099" s="45"/>
      <c r="J2099">
        <f t="shared" si="191"/>
        <v>2024</v>
      </c>
      <c r="BN2099">
        <v>2024</v>
      </c>
    </row>
    <row r="2100" spans="1:66" ht="15" customHeight="1" x14ac:dyDescent="0.25">
      <c r="A2100" t="s">
        <v>3799</v>
      </c>
      <c r="C2100" s="75"/>
      <c r="D2100" t="s">
        <v>3807</v>
      </c>
      <c r="E2100" s="47"/>
      <c r="F2100" s="7"/>
      <c r="G2100" s="45"/>
      <c r="H2100" s="45"/>
      <c r="J2100">
        <f t="shared" ref="J2100:J2158" si="192">MAX(L2100:BT2100)</f>
        <v>2024</v>
      </c>
      <c r="BN2100">
        <v>2024</v>
      </c>
    </row>
    <row r="2101" spans="1:66" ht="15" customHeight="1" x14ac:dyDescent="0.25">
      <c r="A2101" t="s">
        <v>3799</v>
      </c>
      <c r="C2101" s="75"/>
      <c r="D2101" t="s">
        <v>3808</v>
      </c>
      <c r="E2101" s="47"/>
      <c r="F2101" s="7"/>
      <c r="G2101" s="45"/>
      <c r="H2101" s="45"/>
      <c r="J2101">
        <f t="shared" si="192"/>
        <v>2024</v>
      </c>
      <c r="BN2101">
        <v>2024</v>
      </c>
    </row>
    <row r="2102" spans="1:66" ht="15" customHeight="1" x14ac:dyDescent="0.25">
      <c r="A2102" t="s">
        <v>3799</v>
      </c>
      <c r="C2102" s="75"/>
      <c r="D2102" t="s">
        <v>3809</v>
      </c>
      <c r="E2102" s="47"/>
      <c r="F2102" s="7"/>
      <c r="G2102" s="45"/>
      <c r="H2102" s="45"/>
      <c r="J2102">
        <f t="shared" si="192"/>
        <v>2024</v>
      </c>
      <c r="BN2102">
        <v>2024</v>
      </c>
    </row>
    <row r="2103" spans="1:66" ht="15" customHeight="1" x14ac:dyDescent="0.25">
      <c r="A2103" t="s">
        <v>3799</v>
      </c>
      <c r="C2103" s="75"/>
      <c r="D2103" t="s">
        <v>3810</v>
      </c>
      <c r="E2103" s="47"/>
      <c r="F2103" s="7"/>
      <c r="G2103" s="45"/>
      <c r="H2103" s="45"/>
      <c r="J2103">
        <f t="shared" si="192"/>
        <v>2024</v>
      </c>
      <c r="BN2103">
        <v>2024</v>
      </c>
    </row>
    <row r="2104" spans="1:66" ht="15" customHeight="1" x14ac:dyDescent="0.25">
      <c r="A2104" t="s">
        <v>3799</v>
      </c>
      <c r="C2104" s="75"/>
      <c r="D2104" t="s">
        <v>3811</v>
      </c>
      <c r="E2104" s="47"/>
      <c r="F2104" s="7"/>
      <c r="G2104" s="45"/>
      <c r="H2104" s="45"/>
      <c r="J2104">
        <f t="shared" si="192"/>
        <v>2024</v>
      </c>
      <c r="BN2104">
        <v>2024</v>
      </c>
    </row>
    <row r="2105" spans="1:66" ht="15" customHeight="1" x14ac:dyDescent="0.25">
      <c r="A2105" t="s">
        <v>3799</v>
      </c>
      <c r="C2105" s="75"/>
      <c r="D2105" t="s">
        <v>3812</v>
      </c>
      <c r="E2105" s="47"/>
      <c r="F2105" s="7"/>
      <c r="G2105" s="45"/>
      <c r="H2105" s="45"/>
      <c r="J2105">
        <f t="shared" si="192"/>
        <v>2024</v>
      </c>
      <c r="BN2105">
        <v>2024</v>
      </c>
    </row>
    <row r="2106" spans="1:66" ht="15" customHeight="1" x14ac:dyDescent="0.25">
      <c r="A2106" t="s">
        <v>3799</v>
      </c>
      <c r="C2106" s="75"/>
      <c r="D2106" t="s">
        <v>3813</v>
      </c>
      <c r="E2106" s="47"/>
      <c r="F2106" s="7"/>
      <c r="G2106" s="45"/>
      <c r="H2106" s="45"/>
      <c r="J2106">
        <f t="shared" si="192"/>
        <v>2024</v>
      </c>
      <c r="BN2106">
        <v>2024</v>
      </c>
    </row>
    <row r="2107" spans="1:66" ht="15" customHeight="1" x14ac:dyDescent="0.25">
      <c r="A2107" t="s">
        <v>3799</v>
      </c>
      <c r="C2107" s="75"/>
      <c r="D2107" t="s">
        <v>3814</v>
      </c>
      <c r="E2107" s="47"/>
      <c r="F2107" s="7"/>
      <c r="G2107" s="45"/>
      <c r="H2107" s="45"/>
      <c r="J2107">
        <f t="shared" si="192"/>
        <v>2024</v>
      </c>
      <c r="BN2107">
        <v>2024</v>
      </c>
    </row>
    <row r="2108" spans="1:66" ht="15" customHeight="1" x14ac:dyDescent="0.25">
      <c r="A2108" t="s">
        <v>3799</v>
      </c>
      <c r="C2108" s="75"/>
      <c r="D2108" t="s">
        <v>3815</v>
      </c>
      <c r="E2108" s="47"/>
      <c r="F2108" s="7"/>
      <c r="G2108" s="45"/>
      <c r="H2108" s="45"/>
      <c r="J2108">
        <f t="shared" si="192"/>
        <v>2024</v>
      </c>
      <c r="BN2108">
        <v>2024</v>
      </c>
    </row>
    <row r="2109" spans="1:66" ht="15" customHeight="1" x14ac:dyDescent="0.25">
      <c r="A2109" t="s">
        <v>3799</v>
      </c>
      <c r="C2109" s="75"/>
      <c r="D2109" t="s">
        <v>3816</v>
      </c>
      <c r="E2109" s="47"/>
      <c r="F2109" s="7"/>
      <c r="G2109" s="45"/>
      <c r="H2109" s="45"/>
      <c r="J2109">
        <f t="shared" si="192"/>
        <v>2024</v>
      </c>
      <c r="BN2109">
        <v>2024</v>
      </c>
    </row>
    <row r="2110" spans="1:66" ht="15" customHeight="1" x14ac:dyDescent="0.25">
      <c r="A2110" t="s">
        <v>3799</v>
      </c>
      <c r="C2110" s="75"/>
      <c r="D2110" t="s">
        <v>756</v>
      </c>
      <c r="E2110" s="47"/>
      <c r="F2110" s="7"/>
      <c r="G2110" s="45"/>
      <c r="H2110" s="45"/>
      <c r="J2110">
        <f t="shared" si="192"/>
        <v>2024</v>
      </c>
      <c r="BN2110">
        <v>2024</v>
      </c>
    </row>
    <row r="2111" spans="1:66" ht="15" customHeight="1" x14ac:dyDescent="0.25">
      <c r="A2111" t="s">
        <v>3799</v>
      </c>
      <c r="C2111" s="75"/>
      <c r="D2111" t="s">
        <v>1216</v>
      </c>
      <c r="E2111" s="47"/>
      <c r="F2111" s="7"/>
      <c r="G2111" s="45"/>
      <c r="H2111" s="45"/>
      <c r="J2111">
        <f t="shared" si="192"/>
        <v>2024</v>
      </c>
      <c r="BN2111">
        <v>2024</v>
      </c>
    </row>
    <row r="2112" spans="1:66" ht="15" customHeight="1" x14ac:dyDescent="0.25">
      <c r="A2112" t="s">
        <v>3799</v>
      </c>
      <c r="C2112" s="75"/>
      <c r="D2112" t="s">
        <v>3817</v>
      </c>
      <c r="E2112" s="47"/>
      <c r="F2112" s="7"/>
      <c r="G2112" s="45"/>
      <c r="H2112" s="45"/>
      <c r="J2112">
        <f t="shared" si="192"/>
        <v>2024</v>
      </c>
      <c r="BN2112">
        <v>2024</v>
      </c>
    </row>
    <row r="2113" spans="1:66" ht="15" customHeight="1" x14ac:dyDescent="0.25">
      <c r="A2113" t="s">
        <v>3799</v>
      </c>
      <c r="C2113" s="75"/>
      <c r="D2113" t="s">
        <v>21</v>
      </c>
      <c r="E2113" s="47"/>
      <c r="F2113" s="7"/>
      <c r="G2113" s="45"/>
      <c r="H2113" s="45"/>
      <c r="J2113">
        <f t="shared" si="192"/>
        <v>2024</v>
      </c>
      <c r="BN2113">
        <v>2024</v>
      </c>
    </row>
    <row r="2114" spans="1:66" ht="15" customHeight="1" x14ac:dyDescent="0.25">
      <c r="A2114" t="s">
        <v>3799</v>
      </c>
      <c r="C2114" s="75"/>
      <c r="D2114" t="s">
        <v>3818</v>
      </c>
      <c r="E2114" s="47"/>
      <c r="F2114" s="7"/>
      <c r="G2114" s="45"/>
      <c r="H2114" s="45"/>
      <c r="J2114">
        <f t="shared" si="192"/>
        <v>2024</v>
      </c>
      <c r="BN2114">
        <v>2024</v>
      </c>
    </row>
    <row r="2115" spans="1:66" ht="15" customHeight="1" x14ac:dyDescent="0.25">
      <c r="A2115" t="s">
        <v>3799</v>
      </c>
      <c r="C2115" s="75"/>
      <c r="D2115" t="s">
        <v>3819</v>
      </c>
      <c r="E2115" s="47"/>
      <c r="F2115" s="7"/>
      <c r="G2115" s="45"/>
      <c r="H2115" s="45"/>
      <c r="J2115">
        <f t="shared" si="192"/>
        <v>2024</v>
      </c>
      <c r="BN2115">
        <v>2024</v>
      </c>
    </row>
    <row r="2116" spans="1:66" ht="15" customHeight="1" x14ac:dyDescent="0.25">
      <c r="A2116" t="s">
        <v>3799</v>
      </c>
      <c r="C2116" s="75"/>
      <c r="D2116" t="s">
        <v>3820</v>
      </c>
      <c r="E2116" s="47"/>
      <c r="F2116" s="7"/>
      <c r="G2116" s="45"/>
      <c r="H2116" s="45"/>
      <c r="J2116">
        <f t="shared" si="192"/>
        <v>2024</v>
      </c>
      <c r="BN2116">
        <v>2024</v>
      </c>
    </row>
    <row r="2117" spans="1:66" ht="15" customHeight="1" x14ac:dyDescent="0.25">
      <c r="A2117" t="s">
        <v>3799</v>
      </c>
      <c r="C2117" s="75"/>
      <c r="D2117" t="s">
        <v>3821</v>
      </c>
      <c r="E2117" s="47"/>
      <c r="F2117" s="7"/>
      <c r="G2117" s="45"/>
      <c r="H2117" s="45"/>
      <c r="J2117">
        <f t="shared" si="192"/>
        <v>2024</v>
      </c>
      <c r="BN2117">
        <v>2024</v>
      </c>
    </row>
    <row r="2118" spans="1:66" ht="15" customHeight="1" x14ac:dyDescent="0.25">
      <c r="A2118" t="s">
        <v>3799</v>
      </c>
      <c r="C2118" s="75"/>
      <c r="D2118" t="s">
        <v>3822</v>
      </c>
      <c r="E2118" s="47"/>
      <c r="F2118" s="7"/>
      <c r="G2118" s="45"/>
      <c r="H2118" s="45"/>
      <c r="J2118">
        <f t="shared" si="192"/>
        <v>2024</v>
      </c>
      <c r="BN2118">
        <v>2024</v>
      </c>
    </row>
    <row r="2119" spans="1:66" ht="15" customHeight="1" x14ac:dyDescent="0.25">
      <c r="A2119" t="s">
        <v>3799</v>
      </c>
      <c r="C2119" s="75"/>
      <c r="D2119" t="s">
        <v>3823</v>
      </c>
      <c r="E2119" s="47"/>
      <c r="F2119" s="7"/>
      <c r="G2119" s="45"/>
      <c r="H2119" s="45"/>
      <c r="J2119">
        <f t="shared" si="192"/>
        <v>2024</v>
      </c>
      <c r="BN2119">
        <v>2024</v>
      </c>
    </row>
    <row r="2120" spans="1:66" ht="15" customHeight="1" x14ac:dyDescent="0.25">
      <c r="A2120" t="s">
        <v>3799</v>
      </c>
      <c r="C2120" s="75"/>
      <c r="D2120" t="s">
        <v>3824</v>
      </c>
      <c r="E2120" s="47"/>
      <c r="F2120" s="7"/>
      <c r="G2120" s="45"/>
      <c r="H2120" s="45"/>
      <c r="J2120">
        <f t="shared" si="192"/>
        <v>2024</v>
      </c>
      <c r="BN2120">
        <v>2024</v>
      </c>
    </row>
    <row r="2121" spans="1:66" ht="15" customHeight="1" x14ac:dyDescent="0.25">
      <c r="A2121" t="s">
        <v>3799</v>
      </c>
      <c r="C2121" s="75"/>
      <c r="D2121" t="s">
        <v>3825</v>
      </c>
      <c r="E2121" s="47"/>
      <c r="F2121" s="7"/>
      <c r="G2121" s="45"/>
      <c r="H2121" s="45"/>
      <c r="J2121">
        <f t="shared" si="192"/>
        <v>2024</v>
      </c>
      <c r="BN2121">
        <v>2024</v>
      </c>
    </row>
    <row r="2122" spans="1:66" ht="15" customHeight="1" x14ac:dyDescent="0.25">
      <c r="A2122" t="s">
        <v>3799</v>
      </c>
      <c r="C2122" s="75"/>
      <c r="D2122" t="s">
        <v>3826</v>
      </c>
      <c r="E2122" s="47"/>
      <c r="F2122" s="7"/>
      <c r="G2122" s="45"/>
      <c r="H2122" s="45"/>
      <c r="J2122">
        <f t="shared" si="192"/>
        <v>2024</v>
      </c>
      <c r="BN2122">
        <v>2024</v>
      </c>
    </row>
    <row r="2123" spans="1:66" ht="15" customHeight="1" x14ac:dyDescent="0.25">
      <c r="A2123" t="s">
        <v>3799</v>
      </c>
      <c r="C2123" s="75"/>
      <c r="D2123" t="s">
        <v>3827</v>
      </c>
      <c r="E2123" s="47"/>
      <c r="F2123" s="7"/>
      <c r="G2123" s="45"/>
      <c r="H2123" s="45"/>
      <c r="J2123">
        <f t="shared" si="192"/>
        <v>2024</v>
      </c>
      <c r="BN2123">
        <v>2024</v>
      </c>
    </row>
    <row r="2124" spans="1:66" ht="15" customHeight="1" x14ac:dyDescent="0.25">
      <c r="A2124" t="s">
        <v>3799</v>
      </c>
      <c r="C2124" s="75"/>
      <c r="D2124" t="s">
        <v>3828</v>
      </c>
      <c r="E2124" s="47"/>
      <c r="F2124" s="7"/>
      <c r="G2124" s="45"/>
      <c r="H2124" s="45"/>
      <c r="J2124">
        <f t="shared" si="192"/>
        <v>2024</v>
      </c>
      <c r="BN2124">
        <v>2024</v>
      </c>
    </row>
    <row r="2125" spans="1:66" ht="15" customHeight="1" x14ac:dyDescent="0.25">
      <c r="A2125" t="s">
        <v>3799</v>
      </c>
      <c r="C2125" s="75"/>
      <c r="D2125" t="s">
        <v>3829</v>
      </c>
      <c r="E2125" s="47"/>
      <c r="F2125" s="7"/>
      <c r="G2125" s="45"/>
      <c r="H2125" s="45"/>
      <c r="J2125">
        <f t="shared" si="192"/>
        <v>2024</v>
      </c>
      <c r="BN2125">
        <v>2024</v>
      </c>
    </row>
    <row r="2126" spans="1:66" ht="15" customHeight="1" x14ac:dyDescent="0.25">
      <c r="A2126" t="s">
        <v>3799</v>
      </c>
      <c r="C2126" s="75"/>
      <c r="D2126" t="s">
        <v>3830</v>
      </c>
      <c r="E2126" s="47"/>
      <c r="F2126" s="7"/>
      <c r="G2126" s="45"/>
      <c r="H2126" s="45"/>
      <c r="J2126">
        <f t="shared" si="192"/>
        <v>2024</v>
      </c>
      <c r="BN2126">
        <v>2024</v>
      </c>
    </row>
    <row r="2127" spans="1:66" ht="15" customHeight="1" x14ac:dyDescent="0.25">
      <c r="A2127" t="s">
        <v>3799</v>
      </c>
      <c r="C2127" s="75"/>
      <c r="D2127" t="s">
        <v>3831</v>
      </c>
      <c r="E2127" s="47"/>
      <c r="F2127" s="7"/>
      <c r="G2127" s="45"/>
      <c r="H2127" s="45"/>
      <c r="J2127">
        <f t="shared" si="192"/>
        <v>2024</v>
      </c>
      <c r="BN2127">
        <v>2024</v>
      </c>
    </row>
    <row r="2128" spans="1:66" ht="15" customHeight="1" x14ac:dyDescent="0.25">
      <c r="A2128" t="s">
        <v>3799</v>
      </c>
      <c r="C2128" s="75"/>
      <c r="D2128" t="s">
        <v>3832</v>
      </c>
      <c r="E2128" s="47"/>
      <c r="F2128" s="7"/>
      <c r="G2128" s="45"/>
      <c r="H2128" s="45"/>
      <c r="J2128">
        <f t="shared" si="192"/>
        <v>2024</v>
      </c>
      <c r="BN2128">
        <v>2024</v>
      </c>
    </row>
    <row r="2129" spans="1:66" ht="15" customHeight="1" x14ac:dyDescent="0.25">
      <c r="A2129" t="s">
        <v>3799</v>
      </c>
      <c r="C2129" s="75"/>
      <c r="D2129" t="s">
        <v>3833</v>
      </c>
      <c r="E2129" s="47"/>
      <c r="F2129" s="7"/>
      <c r="G2129" s="45"/>
      <c r="H2129" s="45"/>
      <c r="J2129">
        <f t="shared" si="192"/>
        <v>2024</v>
      </c>
      <c r="BN2129">
        <v>2024</v>
      </c>
    </row>
    <row r="2130" spans="1:66" ht="15" customHeight="1" x14ac:dyDescent="0.25">
      <c r="A2130" t="s">
        <v>3799</v>
      </c>
      <c r="C2130" s="75"/>
      <c r="D2130" t="s">
        <v>3834</v>
      </c>
      <c r="E2130" s="47"/>
      <c r="F2130" s="7"/>
      <c r="G2130" s="45"/>
      <c r="H2130" s="45"/>
      <c r="J2130">
        <f t="shared" si="192"/>
        <v>2024</v>
      </c>
      <c r="BN2130">
        <v>2024</v>
      </c>
    </row>
    <row r="2131" spans="1:66" ht="15" customHeight="1" x14ac:dyDescent="0.25">
      <c r="A2131" t="s">
        <v>3799</v>
      </c>
      <c r="C2131" s="75"/>
      <c r="D2131" t="s">
        <v>3835</v>
      </c>
      <c r="E2131" s="47"/>
      <c r="F2131" s="7"/>
      <c r="G2131" s="45"/>
      <c r="H2131" s="45"/>
      <c r="J2131">
        <f t="shared" si="192"/>
        <v>2024</v>
      </c>
      <c r="BN2131">
        <v>2024</v>
      </c>
    </row>
    <row r="2132" spans="1:66" ht="15" customHeight="1" x14ac:dyDescent="0.25">
      <c r="A2132" t="s">
        <v>3799</v>
      </c>
      <c r="C2132" s="75"/>
      <c r="D2132" t="s">
        <v>3836</v>
      </c>
      <c r="E2132" s="47"/>
      <c r="F2132" s="7"/>
      <c r="G2132" s="45"/>
      <c r="H2132" s="45"/>
      <c r="J2132">
        <f t="shared" si="192"/>
        <v>2024</v>
      </c>
      <c r="BN2132">
        <v>2024</v>
      </c>
    </row>
    <row r="2133" spans="1:66" ht="15" customHeight="1" x14ac:dyDescent="0.25">
      <c r="A2133" t="s">
        <v>3799</v>
      </c>
      <c r="C2133" s="75"/>
      <c r="D2133" t="s">
        <v>3837</v>
      </c>
      <c r="E2133" s="47"/>
      <c r="F2133" s="7"/>
      <c r="G2133" s="45"/>
      <c r="H2133" s="45"/>
      <c r="J2133">
        <f t="shared" si="192"/>
        <v>2024</v>
      </c>
      <c r="BN2133">
        <v>2024</v>
      </c>
    </row>
    <row r="2134" spans="1:66" ht="15" customHeight="1" x14ac:dyDescent="0.25">
      <c r="A2134" t="s">
        <v>3799</v>
      </c>
      <c r="C2134" s="75"/>
      <c r="D2134" t="s">
        <v>3838</v>
      </c>
      <c r="E2134" s="47"/>
      <c r="F2134" s="7"/>
      <c r="G2134" s="45"/>
      <c r="H2134" s="45"/>
      <c r="J2134">
        <f t="shared" si="192"/>
        <v>2024</v>
      </c>
      <c r="BN2134">
        <v>2024</v>
      </c>
    </row>
    <row r="2135" spans="1:66" ht="15" customHeight="1" x14ac:dyDescent="0.25">
      <c r="A2135" t="s">
        <v>3799</v>
      </c>
      <c r="C2135" s="75"/>
      <c r="D2135" t="s">
        <v>3839</v>
      </c>
      <c r="E2135" s="47"/>
      <c r="F2135" s="7"/>
      <c r="G2135" s="45"/>
      <c r="H2135" s="45"/>
      <c r="J2135">
        <f t="shared" si="192"/>
        <v>2024</v>
      </c>
      <c r="BN2135">
        <v>2024</v>
      </c>
    </row>
    <row r="2136" spans="1:66" ht="15" customHeight="1" x14ac:dyDescent="0.25">
      <c r="A2136" t="s">
        <v>3799</v>
      </c>
      <c r="C2136" s="75"/>
      <c r="D2136" t="s">
        <v>3840</v>
      </c>
      <c r="E2136" s="47"/>
      <c r="F2136" s="7"/>
      <c r="G2136" s="45"/>
      <c r="H2136" s="45"/>
      <c r="J2136">
        <f t="shared" si="192"/>
        <v>2024</v>
      </c>
      <c r="BN2136">
        <v>2024</v>
      </c>
    </row>
    <row r="2137" spans="1:66" ht="15" customHeight="1" x14ac:dyDescent="0.25">
      <c r="A2137" t="s">
        <v>3799</v>
      </c>
      <c r="C2137" s="75"/>
      <c r="D2137" t="s">
        <v>3841</v>
      </c>
      <c r="E2137" s="47"/>
      <c r="F2137" s="7"/>
      <c r="G2137" s="45"/>
      <c r="H2137" s="45"/>
      <c r="J2137">
        <f t="shared" si="192"/>
        <v>2024</v>
      </c>
      <c r="BN2137">
        <v>2024</v>
      </c>
    </row>
    <row r="2138" spans="1:66" ht="15" customHeight="1" x14ac:dyDescent="0.25">
      <c r="A2138" t="s">
        <v>3799</v>
      </c>
      <c r="C2138" s="75"/>
      <c r="D2138" t="s">
        <v>3842</v>
      </c>
      <c r="E2138" s="47"/>
      <c r="F2138" s="7"/>
      <c r="G2138" s="45"/>
      <c r="H2138" s="45"/>
      <c r="J2138">
        <f t="shared" si="192"/>
        <v>2024</v>
      </c>
      <c r="BN2138">
        <v>2024</v>
      </c>
    </row>
    <row r="2139" spans="1:66" ht="15" customHeight="1" x14ac:dyDescent="0.25">
      <c r="A2139" t="s">
        <v>3799</v>
      </c>
      <c r="C2139" s="75"/>
      <c r="D2139" t="s">
        <v>3843</v>
      </c>
      <c r="E2139" s="47"/>
      <c r="F2139" s="7"/>
      <c r="G2139" s="45"/>
      <c r="H2139" s="45"/>
      <c r="J2139">
        <f t="shared" si="192"/>
        <v>2024</v>
      </c>
      <c r="BN2139">
        <v>2024</v>
      </c>
    </row>
    <row r="2140" spans="1:66" ht="15" customHeight="1" x14ac:dyDescent="0.25">
      <c r="A2140" t="s">
        <v>3799</v>
      </c>
      <c r="C2140" s="75"/>
      <c r="D2140" t="s">
        <v>3844</v>
      </c>
      <c r="E2140" s="47"/>
      <c r="F2140" s="7"/>
      <c r="G2140" s="45"/>
      <c r="H2140" s="45"/>
      <c r="J2140">
        <f t="shared" si="192"/>
        <v>2024</v>
      </c>
      <c r="BN2140">
        <v>2024</v>
      </c>
    </row>
    <row r="2141" spans="1:66" ht="15" customHeight="1" x14ac:dyDescent="0.25">
      <c r="A2141" t="s">
        <v>3799</v>
      </c>
      <c r="C2141" s="75"/>
      <c r="D2141" t="s">
        <v>3845</v>
      </c>
      <c r="E2141" s="47"/>
      <c r="F2141" s="7"/>
      <c r="G2141" s="45"/>
      <c r="H2141" s="45"/>
      <c r="J2141">
        <f t="shared" si="192"/>
        <v>2024</v>
      </c>
      <c r="BN2141">
        <v>2024</v>
      </c>
    </row>
    <row r="2142" spans="1:66" ht="15" customHeight="1" x14ac:dyDescent="0.25">
      <c r="A2142" t="s">
        <v>3799</v>
      </c>
      <c r="C2142" s="75"/>
      <c r="D2142" t="s">
        <v>3846</v>
      </c>
      <c r="E2142" s="47"/>
      <c r="F2142" s="7"/>
      <c r="G2142" s="45"/>
      <c r="H2142" s="45"/>
      <c r="J2142">
        <f t="shared" si="192"/>
        <v>2024</v>
      </c>
      <c r="BN2142">
        <v>2024</v>
      </c>
    </row>
    <row r="2143" spans="1:66" ht="15" customHeight="1" x14ac:dyDescent="0.25">
      <c r="A2143" t="s">
        <v>3799</v>
      </c>
      <c r="C2143" s="75"/>
      <c r="D2143" t="s">
        <v>3847</v>
      </c>
      <c r="E2143" s="47"/>
      <c r="F2143" s="7"/>
      <c r="G2143" s="45"/>
      <c r="H2143" s="45"/>
      <c r="J2143">
        <f t="shared" si="192"/>
        <v>2024</v>
      </c>
      <c r="BN2143">
        <v>2024</v>
      </c>
    </row>
    <row r="2144" spans="1:66" ht="15" customHeight="1" x14ac:dyDescent="0.25">
      <c r="A2144" t="s">
        <v>3799</v>
      </c>
      <c r="C2144" s="75"/>
      <c r="D2144" t="s">
        <v>3848</v>
      </c>
      <c r="E2144" s="47"/>
      <c r="F2144" s="7"/>
      <c r="G2144" s="45"/>
      <c r="H2144" s="45"/>
      <c r="J2144">
        <f t="shared" si="192"/>
        <v>2024</v>
      </c>
      <c r="BN2144">
        <v>2024</v>
      </c>
    </row>
    <row r="2145" spans="1:66" ht="15" customHeight="1" x14ac:dyDescent="0.25">
      <c r="A2145" t="s">
        <v>3799</v>
      </c>
      <c r="C2145" s="75"/>
      <c r="D2145" t="s">
        <v>3849</v>
      </c>
      <c r="E2145" s="47"/>
      <c r="F2145" s="7"/>
      <c r="G2145" s="45"/>
      <c r="H2145" s="45"/>
      <c r="J2145">
        <f t="shared" si="192"/>
        <v>2024</v>
      </c>
      <c r="BN2145">
        <v>2024</v>
      </c>
    </row>
    <row r="2146" spans="1:66" ht="15" customHeight="1" x14ac:dyDescent="0.25">
      <c r="A2146" t="s">
        <v>3799</v>
      </c>
      <c r="C2146" s="75"/>
      <c r="D2146" t="s">
        <v>3850</v>
      </c>
      <c r="E2146" s="47"/>
      <c r="F2146" s="7"/>
      <c r="G2146" s="45"/>
      <c r="H2146" s="45"/>
      <c r="J2146">
        <f t="shared" si="192"/>
        <v>2024</v>
      </c>
      <c r="BN2146">
        <v>2024</v>
      </c>
    </row>
    <row r="2147" spans="1:66" ht="15" customHeight="1" x14ac:dyDescent="0.25">
      <c r="A2147" t="s">
        <v>3799</v>
      </c>
      <c r="C2147" s="75"/>
      <c r="D2147" t="s">
        <v>3851</v>
      </c>
      <c r="E2147" s="47"/>
      <c r="F2147" s="7"/>
      <c r="G2147" s="45"/>
      <c r="H2147" s="45"/>
      <c r="J2147">
        <f t="shared" si="192"/>
        <v>2024</v>
      </c>
      <c r="BN2147">
        <v>2024</v>
      </c>
    </row>
    <row r="2148" spans="1:66" ht="15" customHeight="1" x14ac:dyDescent="0.25">
      <c r="A2148" t="s">
        <v>3799</v>
      </c>
      <c r="C2148" s="75"/>
      <c r="D2148" t="s">
        <v>3852</v>
      </c>
      <c r="E2148" s="47"/>
      <c r="F2148" s="7"/>
      <c r="G2148" s="45"/>
      <c r="H2148" s="45"/>
      <c r="J2148">
        <f t="shared" si="192"/>
        <v>2024</v>
      </c>
      <c r="BN2148">
        <v>2024</v>
      </c>
    </row>
    <row r="2149" spans="1:66" ht="15" customHeight="1" x14ac:dyDescent="0.25">
      <c r="A2149" t="s">
        <v>3799</v>
      </c>
      <c r="C2149" s="75"/>
      <c r="D2149" t="s">
        <v>3853</v>
      </c>
      <c r="E2149" s="47"/>
      <c r="F2149" s="7"/>
      <c r="G2149" s="45"/>
      <c r="H2149" s="45"/>
      <c r="J2149">
        <f t="shared" si="192"/>
        <v>2024</v>
      </c>
      <c r="BN2149">
        <v>2024</v>
      </c>
    </row>
    <row r="2150" spans="1:66" ht="15" customHeight="1" x14ac:dyDescent="0.25">
      <c r="A2150" t="s">
        <v>3799</v>
      </c>
      <c r="C2150" s="75"/>
      <c r="D2150" t="s">
        <v>3854</v>
      </c>
      <c r="E2150" s="47"/>
      <c r="F2150" s="7"/>
      <c r="G2150" s="45"/>
      <c r="H2150" s="45"/>
      <c r="J2150">
        <f t="shared" si="192"/>
        <v>2024</v>
      </c>
      <c r="BN2150">
        <v>2024</v>
      </c>
    </row>
    <row r="2151" spans="1:66" ht="15" customHeight="1" x14ac:dyDescent="0.25">
      <c r="A2151" t="s">
        <v>3799</v>
      </c>
      <c r="C2151" s="75"/>
      <c r="D2151" t="s">
        <v>3855</v>
      </c>
      <c r="E2151" s="47"/>
      <c r="F2151" s="7"/>
      <c r="G2151" s="45"/>
      <c r="H2151" s="45"/>
      <c r="J2151">
        <f t="shared" si="192"/>
        <v>2024</v>
      </c>
      <c r="BN2151">
        <v>2024</v>
      </c>
    </row>
    <row r="2152" spans="1:66" ht="15" customHeight="1" x14ac:dyDescent="0.25">
      <c r="A2152" t="s">
        <v>3799</v>
      </c>
      <c r="C2152" s="75"/>
      <c r="D2152" t="s">
        <v>3856</v>
      </c>
      <c r="E2152" s="47"/>
      <c r="F2152" s="7"/>
      <c r="G2152" s="45"/>
      <c r="H2152" s="45"/>
      <c r="J2152">
        <f t="shared" si="192"/>
        <v>2024</v>
      </c>
      <c r="BN2152">
        <v>2024</v>
      </c>
    </row>
    <row r="2153" spans="1:66" ht="15" customHeight="1" x14ac:dyDescent="0.25">
      <c r="A2153" t="s">
        <v>3799</v>
      </c>
      <c r="C2153" s="75"/>
      <c r="D2153" t="s">
        <v>3857</v>
      </c>
      <c r="E2153" s="47"/>
      <c r="F2153" s="7"/>
      <c r="G2153" s="45"/>
      <c r="H2153" s="45"/>
      <c r="J2153">
        <f t="shared" si="192"/>
        <v>2024</v>
      </c>
      <c r="BN2153">
        <v>2024</v>
      </c>
    </row>
    <row r="2154" spans="1:66" ht="15" customHeight="1" x14ac:dyDescent="0.25">
      <c r="A2154" t="s">
        <v>3799</v>
      </c>
      <c r="C2154" s="75"/>
      <c r="D2154" t="s">
        <v>3858</v>
      </c>
      <c r="E2154" s="47"/>
      <c r="F2154" s="7"/>
      <c r="G2154" s="45"/>
      <c r="H2154" s="45"/>
      <c r="J2154">
        <f t="shared" si="192"/>
        <v>2024</v>
      </c>
      <c r="BN2154">
        <v>2024</v>
      </c>
    </row>
    <row r="2155" spans="1:66" ht="15" customHeight="1" x14ac:dyDescent="0.25">
      <c r="A2155" t="s">
        <v>3799</v>
      </c>
      <c r="C2155" s="75"/>
      <c r="D2155" t="s">
        <v>3859</v>
      </c>
      <c r="E2155" s="47"/>
      <c r="F2155" s="7"/>
      <c r="G2155" s="45"/>
      <c r="H2155" s="45"/>
      <c r="J2155">
        <f t="shared" si="192"/>
        <v>2024</v>
      </c>
      <c r="BN2155">
        <v>2024</v>
      </c>
    </row>
    <row r="2156" spans="1:66" ht="15" customHeight="1" x14ac:dyDescent="0.25">
      <c r="A2156" t="s">
        <v>3799</v>
      </c>
      <c r="C2156" s="75"/>
      <c r="D2156" t="s">
        <v>696</v>
      </c>
      <c r="E2156" s="47"/>
      <c r="F2156" s="7"/>
      <c r="G2156" s="45"/>
      <c r="H2156" s="45"/>
      <c r="J2156">
        <f t="shared" si="192"/>
        <v>2024</v>
      </c>
      <c r="BN2156">
        <v>2024</v>
      </c>
    </row>
    <row r="2157" spans="1:66" ht="15" customHeight="1" x14ac:dyDescent="0.25">
      <c r="A2157" t="s">
        <v>3799</v>
      </c>
      <c r="C2157" s="75"/>
      <c r="D2157" t="s">
        <v>3860</v>
      </c>
      <c r="E2157" s="47"/>
      <c r="F2157" s="7"/>
      <c r="G2157" s="45"/>
      <c r="H2157" s="45"/>
      <c r="J2157">
        <f t="shared" si="192"/>
        <v>2024</v>
      </c>
      <c r="BN2157">
        <v>2024</v>
      </c>
    </row>
    <row r="2158" spans="1:66" ht="15" customHeight="1" x14ac:dyDescent="0.25">
      <c r="A2158" t="s">
        <v>3799</v>
      </c>
      <c r="C2158" s="76"/>
      <c r="D2158" t="s">
        <v>3861</v>
      </c>
      <c r="E2158" s="47"/>
      <c r="F2158" s="7"/>
      <c r="G2158" s="45"/>
      <c r="H2158" s="45"/>
      <c r="J2158">
        <f t="shared" si="192"/>
        <v>2024</v>
      </c>
      <c r="BN2158">
        <v>2024</v>
      </c>
    </row>
    <row r="2159" spans="1:66" ht="15" customHeight="1" x14ac:dyDescent="0.25">
      <c r="C2159" s="63"/>
      <c r="E2159" s="47"/>
      <c r="F2159" s="7"/>
      <c r="G2159" s="45"/>
      <c r="H2159" s="45"/>
    </row>
    <row r="2160" spans="1:66" ht="15" customHeight="1" x14ac:dyDescent="0.25">
      <c r="A2160" t="s">
        <v>3862</v>
      </c>
      <c r="B2160" s="1" t="str">
        <f>A2160&amp;J2160</f>
        <v>UDD_TRIVSEL_SMAA_KLASSER2024</v>
      </c>
      <c r="C2160" s="74"/>
      <c r="D2160" t="s">
        <v>763</v>
      </c>
      <c r="E2160" s="47"/>
      <c r="F2160" s="7"/>
      <c r="G2160" s="45"/>
      <c r="H2160" s="45"/>
      <c r="J2160">
        <f t="shared" ref="J2160:J2195" si="193">MAX(L2160:BT2160)</f>
        <v>2024</v>
      </c>
      <c r="BN2160">
        <v>2024</v>
      </c>
    </row>
    <row r="2161" spans="1:66" ht="15" customHeight="1" x14ac:dyDescent="0.25">
      <c r="A2161" t="s">
        <v>3862</v>
      </c>
      <c r="C2161" s="75"/>
      <c r="D2161" t="s">
        <v>765</v>
      </c>
      <c r="E2161" s="47"/>
      <c r="F2161" s="7"/>
      <c r="G2161" s="45"/>
      <c r="H2161" s="45"/>
      <c r="J2161">
        <f t="shared" si="193"/>
        <v>2024</v>
      </c>
      <c r="BN2161">
        <v>2024</v>
      </c>
    </row>
    <row r="2162" spans="1:66" ht="15" customHeight="1" x14ac:dyDescent="0.25">
      <c r="A2162" t="s">
        <v>3862</v>
      </c>
      <c r="C2162" s="75"/>
      <c r="D2162" t="s">
        <v>3810</v>
      </c>
      <c r="E2162" s="47"/>
      <c r="F2162" s="7"/>
      <c r="G2162" s="45"/>
      <c r="H2162" s="45"/>
      <c r="J2162">
        <f t="shared" si="193"/>
        <v>2024</v>
      </c>
      <c r="BN2162">
        <v>2024</v>
      </c>
    </row>
    <row r="2163" spans="1:66" ht="15" customHeight="1" x14ac:dyDescent="0.25">
      <c r="A2163" t="s">
        <v>3862</v>
      </c>
      <c r="C2163" s="75"/>
      <c r="D2163" t="s">
        <v>3811</v>
      </c>
      <c r="E2163" s="47"/>
      <c r="F2163" s="7"/>
      <c r="G2163" s="45"/>
      <c r="H2163" s="45"/>
      <c r="J2163">
        <f t="shared" si="193"/>
        <v>2024</v>
      </c>
      <c r="BN2163">
        <v>2024</v>
      </c>
    </row>
    <row r="2164" spans="1:66" ht="15" customHeight="1" x14ac:dyDescent="0.25">
      <c r="A2164" t="s">
        <v>3862</v>
      </c>
      <c r="C2164" s="75"/>
      <c r="D2164" t="s">
        <v>3812</v>
      </c>
      <c r="E2164" s="47"/>
      <c r="F2164" s="7"/>
      <c r="G2164" s="45"/>
      <c r="H2164" s="45"/>
      <c r="J2164">
        <f t="shared" si="193"/>
        <v>2024</v>
      </c>
      <c r="BN2164">
        <v>2024</v>
      </c>
    </row>
    <row r="2165" spans="1:66" ht="15" customHeight="1" x14ac:dyDescent="0.25">
      <c r="A2165" t="s">
        <v>3862</v>
      </c>
      <c r="C2165" s="75"/>
      <c r="D2165" t="s">
        <v>3813</v>
      </c>
      <c r="E2165" s="47"/>
      <c r="F2165" s="7"/>
      <c r="G2165" s="45"/>
      <c r="H2165" s="45"/>
      <c r="J2165">
        <f t="shared" si="193"/>
        <v>2024</v>
      </c>
      <c r="BN2165">
        <v>2024</v>
      </c>
    </row>
    <row r="2166" spans="1:66" ht="15" customHeight="1" x14ac:dyDescent="0.25">
      <c r="A2166" t="s">
        <v>3862</v>
      </c>
      <c r="C2166" s="75"/>
      <c r="D2166" t="s">
        <v>3814</v>
      </c>
      <c r="E2166" s="47"/>
      <c r="F2166" s="7"/>
      <c r="G2166" s="45"/>
      <c r="H2166" s="45"/>
      <c r="J2166">
        <f t="shared" si="193"/>
        <v>2024</v>
      </c>
      <c r="BN2166">
        <v>2024</v>
      </c>
    </row>
    <row r="2167" spans="1:66" ht="15" customHeight="1" x14ac:dyDescent="0.25">
      <c r="A2167" t="s">
        <v>3862</v>
      </c>
      <c r="C2167" s="75"/>
      <c r="D2167" t="s">
        <v>3815</v>
      </c>
      <c r="E2167" s="47"/>
      <c r="F2167" s="7"/>
      <c r="G2167" s="45"/>
      <c r="H2167" s="45"/>
      <c r="J2167">
        <f t="shared" si="193"/>
        <v>2024</v>
      </c>
      <c r="BN2167">
        <v>2024</v>
      </c>
    </row>
    <row r="2168" spans="1:66" ht="15" customHeight="1" x14ac:dyDescent="0.25">
      <c r="A2168" t="s">
        <v>3862</v>
      </c>
      <c r="C2168" s="75"/>
      <c r="D2168" t="s">
        <v>3816</v>
      </c>
      <c r="E2168" s="47"/>
      <c r="F2168" s="7"/>
      <c r="G2168" s="45"/>
      <c r="H2168" s="45"/>
      <c r="J2168">
        <f t="shared" si="193"/>
        <v>2024</v>
      </c>
      <c r="BN2168">
        <v>2024</v>
      </c>
    </row>
    <row r="2169" spans="1:66" ht="15" customHeight="1" x14ac:dyDescent="0.25">
      <c r="A2169" t="s">
        <v>3862</v>
      </c>
      <c r="C2169" s="75"/>
      <c r="D2169" t="s">
        <v>1216</v>
      </c>
      <c r="E2169" s="47"/>
      <c r="F2169" s="7"/>
      <c r="G2169" s="45"/>
      <c r="H2169" s="45"/>
      <c r="J2169">
        <f t="shared" si="193"/>
        <v>2024</v>
      </c>
      <c r="BN2169">
        <v>2024</v>
      </c>
    </row>
    <row r="2170" spans="1:66" ht="15" customHeight="1" x14ac:dyDescent="0.25">
      <c r="A2170" t="s">
        <v>3862</v>
      </c>
      <c r="C2170" s="75"/>
      <c r="D2170" t="s">
        <v>3817</v>
      </c>
      <c r="E2170" s="47"/>
      <c r="F2170" s="7"/>
      <c r="G2170" s="45"/>
      <c r="H2170" s="45"/>
      <c r="J2170">
        <f t="shared" si="193"/>
        <v>2024</v>
      </c>
      <c r="BN2170">
        <v>2024</v>
      </c>
    </row>
    <row r="2171" spans="1:66" ht="15" customHeight="1" x14ac:dyDescent="0.25">
      <c r="A2171" t="s">
        <v>3862</v>
      </c>
      <c r="C2171" s="75"/>
      <c r="D2171" t="s">
        <v>21</v>
      </c>
      <c r="E2171" s="47"/>
      <c r="F2171" s="7"/>
      <c r="G2171" s="45"/>
      <c r="H2171" s="45"/>
      <c r="J2171">
        <f t="shared" si="193"/>
        <v>2024</v>
      </c>
      <c r="BN2171">
        <v>2024</v>
      </c>
    </row>
    <row r="2172" spans="1:66" ht="15" customHeight="1" x14ac:dyDescent="0.25">
      <c r="A2172" t="s">
        <v>3862</v>
      </c>
      <c r="C2172" s="75"/>
      <c r="D2172" t="s">
        <v>3818</v>
      </c>
      <c r="E2172" s="47"/>
      <c r="F2172" s="7"/>
      <c r="G2172" s="45"/>
      <c r="H2172" s="45"/>
      <c r="J2172">
        <f t="shared" si="193"/>
        <v>2024</v>
      </c>
      <c r="BN2172">
        <v>2024</v>
      </c>
    </row>
    <row r="2173" spans="1:66" ht="15" customHeight="1" x14ac:dyDescent="0.25">
      <c r="A2173" t="s">
        <v>3862</v>
      </c>
      <c r="C2173" s="75"/>
      <c r="D2173" t="s">
        <v>3819</v>
      </c>
      <c r="E2173" s="47"/>
      <c r="F2173" s="7"/>
      <c r="G2173" s="45"/>
      <c r="H2173" s="45"/>
      <c r="J2173">
        <f t="shared" si="193"/>
        <v>2024</v>
      </c>
      <c r="BN2173">
        <v>2024</v>
      </c>
    </row>
    <row r="2174" spans="1:66" ht="15" customHeight="1" x14ac:dyDescent="0.25">
      <c r="A2174" t="s">
        <v>3862</v>
      </c>
      <c r="C2174" s="75"/>
      <c r="D2174" t="s">
        <v>3820</v>
      </c>
      <c r="E2174" s="47"/>
      <c r="F2174" s="7"/>
      <c r="G2174" s="45"/>
      <c r="H2174" s="45"/>
      <c r="J2174">
        <f t="shared" si="193"/>
        <v>2024</v>
      </c>
      <c r="BN2174">
        <v>2024</v>
      </c>
    </row>
    <row r="2175" spans="1:66" ht="15" customHeight="1" x14ac:dyDescent="0.25">
      <c r="A2175" t="s">
        <v>3862</v>
      </c>
      <c r="C2175" s="75"/>
      <c r="D2175" t="s">
        <v>3821</v>
      </c>
      <c r="E2175" s="47"/>
      <c r="F2175" s="7"/>
      <c r="G2175" s="45"/>
      <c r="H2175" s="45"/>
      <c r="J2175">
        <f t="shared" si="193"/>
        <v>2024</v>
      </c>
      <c r="BN2175">
        <v>2024</v>
      </c>
    </row>
    <row r="2176" spans="1:66" ht="15" customHeight="1" x14ac:dyDescent="0.25">
      <c r="A2176" t="s">
        <v>3862</v>
      </c>
      <c r="C2176" s="75"/>
      <c r="D2176" t="s">
        <v>3822</v>
      </c>
      <c r="E2176" s="47"/>
      <c r="F2176" s="7"/>
      <c r="G2176" s="45"/>
      <c r="H2176" s="45"/>
      <c r="J2176">
        <f t="shared" si="193"/>
        <v>2024</v>
      </c>
      <c r="BN2176">
        <v>2024</v>
      </c>
    </row>
    <row r="2177" spans="1:66" ht="15" customHeight="1" x14ac:dyDescent="0.25">
      <c r="A2177" t="s">
        <v>3862</v>
      </c>
      <c r="C2177" s="75"/>
      <c r="D2177" t="s">
        <v>3823</v>
      </c>
      <c r="E2177" s="47"/>
      <c r="F2177" s="7"/>
      <c r="G2177" s="45"/>
      <c r="H2177" s="45"/>
      <c r="J2177">
        <f t="shared" si="193"/>
        <v>2024</v>
      </c>
      <c r="BN2177">
        <v>2024</v>
      </c>
    </row>
    <row r="2178" spans="1:66" ht="15" customHeight="1" x14ac:dyDescent="0.25">
      <c r="A2178" t="s">
        <v>3862</v>
      </c>
      <c r="C2178" s="75"/>
      <c r="D2178" t="s">
        <v>3824</v>
      </c>
      <c r="E2178" s="47"/>
      <c r="F2178" s="7"/>
      <c r="G2178" s="45"/>
      <c r="H2178" s="45"/>
      <c r="J2178">
        <f t="shared" si="193"/>
        <v>2024</v>
      </c>
      <c r="BN2178">
        <v>2024</v>
      </c>
    </row>
    <row r="2179" spans="1:66" ht="15" customHeight="1" x14ac:dyDescent="0.25">
      <c r="A2179" t="s">
        <v>3862</v>
      </c>
      <c r="C2179" s="75"/>
      <c r="D2179" t="s">
        <v>3825</v>
      </c>
      <c r="E2179" s="47"/>
      <c r="F2179" s="7"/>
      <c r="G2179" s="45"/>
      <c r="H2179" s="45"/>
      <c r="J2179">
        <f t="shared" si="193"/>
        <v>2024</v>
      </c>
      <c r="BN2179">
        <v>2024</v>
      </c>
    </row>
    <row r="2180" spans="1:66" ht="15" customHeight="1" x14ac:dyDescent="0.25">
      <c r="A2180" t="s">
        <v>3862</v>
      </c>
      <c r="C2180" s="75"/>
      <c r="D2180" t="s">
        <v>3826</v>
      </c>
      <c r="E2180" s="47"/>
      <c r="F2180" s="7"/>
      <c r="G2180" s="45"/>
      <c r="H2180" s="45"/>
      <c r="J2180">
        <f t="shared" si="193"/>
        <v>2024</v>
      </c>
      <c r="BN2180">
        <v>2024</v>
      </c>
    </row>
    <row r="2181" spans="1:66" ht="15" customHeight="1" x14ac:dyDescent="0.25">
      <c r="A2181" t="s">
        <v>3862</v>
      </c>
      <c r="C2181" s="75"/>
      <c r="D2181" t="s">
        <v>3827</v>
      </c>
      <c r="E2181" s="47"/>
      <c r="F2181" s="7"/>
      <c r="G2181" s="45"/>
      <c r="H2181" s="45"/>
      <c r="J2181">
        <f t="shared" si="193"/>
        <v>2024</v>
      </c>
      <c r="BN2181">
        <v>2024</v>
      </c>
    </row>
    <row r="2182" spans="1:66" ht="15" customHeight="1" x14ac:dyDescent="0.25">
      <c r="A2182" t="s">
        <v>3862</v>
      </c>
      <c r="C2182" s="75"/>
      <c r="D2182" t="s">
        <v>3828</v>
      </c>
      <c r="E2182" s="47"/>
      <c r="F2182" s="7"/>
      <c r="G2182" s="45"/>
      <c r="H2182" s="45"/>
      <c r="J2182">
        <f t="shared" si="193"/>
        <v>2024</v>
      </c>
      <c r="BN2182">
        <v>2024</v>
      </c>
    </row>
    <row r="2183" spans="1:66" ht="15" customHeight="1" x14ac:dyDescent="0.25">
      <c r="A2183" t="s">
        <v>3862</v>
      </c>
      <c r="C2183" s="75"/>
      <c r="D2183" t="s">
        <v>3829</v>
      </c>
      <c r="E2183" s="47"/>
      <c r="F2183" s="7"/>
      <c r="G2183" s="45"/>
      <c r="H2183" s="45"/>
      <c r="J2183">
        <f t="shared" si="193"/>
        <v>2024</v>
      </c>
      <c r="BN2183">
        <v>2024</v>
      </c>
    </row>
    <row r="2184" spans="1:66" ht="15" customHeight="1" x14ac:dyDescent="0.25">
      <c r="A2184" t="s">
        <v>3862</v>
      </c>
      <c r="C2184" s="75"/>
      <c r="D2184" t="s">
        <v>3830</v>
      </c>
      <c r="E2184" s="47"/>
      <c r="F2184" s="7"/>
      <c r="G2184" s="45"/>
      <c r="H2184" s="45"/>
      <c r="J2184">
        <f t="shared" si="193"/>
        <v>2024</v>
      </c>
      <c r="BN2184">
        <v>2024</v>
      </c>
    </row>
    <row r="2185" spans="1:66" ht="15" customHeight="1" x14ac:dyDescent="0.25">
      <c r="A2185" t="s">
        <v>3862</v>
      </c>
      <c r="C2185" s="75"/>
      <c r="D2185" t="s">
        <v>3841</v>
      </c>
      <c r="E2185" s="47"/>
      <c r="F2185" s="7"/>
      <c r="G2185" s="45"/>
      <c r="H2185" s="45"/>
      <c r="J2185">
        <f t="shared" si="193"/>
        <v>2024</v>
      </c>
      <c r="BN2185">
        <v>2024</v>
      </c>
    </row>
    <row r="2186" spans="1:66" ht="15" customHeight="1" x14ac:dyDescent="0.25">
      <c r="A2186" t="s">
        <v>3862</v>
      </c>
      <c r="C2186" s="75"/>
      <c r="D2186" t="s">
        <v>3852</v>
      </c>
      <c r="E2186" s="47"/>
      <c r="F2186" s="7"/>
      <c r="G2186" s="45"/>
      <c r="H2186" s="45"/>
      <c r="J2186">
        <f t="shared" si="193"/>
        <v>2024</v>
      </c>
      <c r="BN2186">
        <v>2024</v>
      </c>
    </row>
    <row r="2187" spans="1:66" ht="15" customHeight="1" x14ac:dyDescent="0.25">
      <c r="A2187" t="s">
        <v>3862</v>
      </c>
      <c r="C2187" s="75"/>
      <c r="D2187" t="s">
        <v>3854</v>
      </c>
      <c r="E2187" s="47"/>
      <c r="F2187" s="7"/>
      <c r="G2187" s="45"/>
      <c r="H2187" s="45"/>
      <c r="J2187">
        <f t="shared" si="193"/>
        <v>2024</v>
      </c>
      <c r="BN2187">
        <v>2024</v>
      </c>
    </row>
    <row r="2188" spans="1:66" ht="15" customHeight="1" x14ac:dyDescent="0.25">
      <c r="A2188" t="s">
        <v>3862</v>
      </c>
      <c r="C2188" s="75"/>
      <c r="D2188" t="s">
        <v>3855</v>
      </c>
      <c r="E2188" s="47"/>
      <c r="F2188" s="7"/>
      <c r="G2188" s="45"/>
      <c r="H2188" s="45"/>
      <c r="J2188">
        <f t="shared" si="193"/>
        <v>2024</v>
      </c>
      <c r="BN2188">
        <v>2024</v>
      </c>
    </row>
    <row r="2189" spans="1:66" ht="15" customHeight="1" x14ac:dyDescent="0.25">
      <c r="A2189" t="s">
        <v>3862</v>
      </c>
      <c r="C2189" s="75"/>
      <c r="D2189" t="s">
        <v>3856</v>
      </c>
      <c r="E2189" s="47"/>
      <c r="F2189" s="7"/>
      <c r="G2189" s="45"/>
      <c r="H2189" s="45"/>
      <c r="J2189">
        <f t="shared" si="193"/>
        <v>2024</v>
      </c>
      <c r="BN2189">
        <v>2024</v>
      </c>
    </row>
    <row r="2190" spans="1:66" ht="15" customHeight="1" x14ac:dyDescent="0.25">
      <c r="A2190" t="s">
        <v>3862</v>
      </c>
      <c r="C2190" s="75"/>
      <c r="D2190" t="s">
        <v>3857</v>
      </c>
      <c r="E2190" s="47"/>
      <c r="F2190" s="7"/>
      <c r="G2190" s="45"/>
      <c r="H2190" s="45"/>
      <c r="J2190">
        <f t="shared" si="193"/>
        <v>2024</v>
      </c>
      <c r="BN2190">
        <v>2024</v>
      </c>
    </row>
    <row r="2191" spans="1:66" ht="15" customHeight="1" x14ac:dyDescent="0.25">
      <c r="A2191" t="s">
        <v>3862</v>
      </c>
      <c r="C2191" s="75"/>
      <c r="D2191" t="s">
        <v>3858</v>
      </c>
      <c r="E2191" s="47"/>
      <c r="F2191" s="7"/>
      <c r="G2191" s="45"/>
      <c r="H2191" s="45"/>
      <c r="J2191">
        <f t="shared" si="193"/>
        <v>2024</v>
      </c>
      <c r="BN2191">
        <v>2024</v>
      </c>
    </row>
    <row r="2192" spans="1:66" ht="15" customHeight="1" x14ac:dyDescent="0.25">
      <c r="A2192" t="s">
        <v>3862</v>
      </c>
      <c r="C2192" s="75"/>
      <c r="D2192" t="s">
        <v>3859</v>
      </c>
      <c r="E2192" s="47"/>
      <c r="F2192" s="7"/>
      <c r="G2192" s="45"/>
      <c r="H2192" s="45"/>
      <c r="J2192">
        <f t="shared" si="193"/>
        <v>2024</v>
      </c>
      <c r="BN2192">
        <v>2024</v>
      </c>
    </row>
    <row r="2193" spans="1:66" ht="15" customHeight="1" x14ac:dyDescent="0.25">
      <c r="A2193" t="s">
        <v>3862</v>
      </c>
      <c r="C2193" s="75"/>
      <c r="D2193" t="s">
        <v>696</v>
      </c>
      <c r="E2193" s="47"/>
      <c r="F2193" s="7"/>
      <c r="G2193" s="45"/>
      <c r="H2193" s="45"/>
      <c r="J2193">
        <f t="shared" si="193"/>
        <v>2024</v>
      </c>
      <c r="BN2193">
        <v>2024</v>
      </c>
    </row>
    <row r="2194" spans="1:66" ht="15" customHeight="1" x14ac:dyDescent="0.25">
      <c r="A2194" t="s">
        <v>3862</v>
      </c>
      <c r="C2194" s="75"/>
      <c r="D2194" t="s">
        <v>3860</v>
      </c>
      <c r="E2194" s="47"/>
      <c r="F2194" s="7"/>
      <c r="G2194" s="45"/>
      <c r="H2194" s="45"/>
      <c r="J2194">
        <f t="shared" si="193"/>
        <v>2024</v>
      </c>
      <c r="BN2194">
        <v>2024</v>
      </c>
    </row>
    <row r="2195" spans="1:66" ht="15" customHeight="1" x14ac:dyDescent="0.25">
      <c r="A2195" t="s">
        <v>3862</v>
      </c>
      <c r="C2195" s="76"/>
      <c r="D2195" t="s">
        <v>3861</v>
      </c>
      <c r="E2195" s="47"/>
      <c r="F2195" s="7"/>
      <c r="G2195" s="45"/>
      <c r="H2195" s="45"/>
      <c r="J2195">
        <f t="shared" si="193"/>
        <v>2024</v>
      </c>
      <c r="BN2195">
        <v>2024</v>
      </c>
    </row>
    <row r="2196" spans="1:66" ht="15" customHeight="1" x14ac:dyDescent="0.25">
      <c r="C2196" s="63"/>
      <c r="E2196" s="47"/>
      <c r="F2196" s="7"/>
      <c r="G2196" s="45"/>
      <c r="H2196" s="45"/>
    </row>
    <row r="2197" spans="1:66" ht="15" customHeight="1" x14ac:dyDescent="0.25">
      <c r="A2197" t="s">
        <v>3863</v>
      </c>
      <c r="B2197" s="1" t="str">
        <f>A2197&amp;J2197</f>
        <v>UDD_NATTEST_OPRINDELIGE2020</v>
      </c>
      <c r="C2197" s="74"/>
      <c r="D2197" t="s">
        <v>3864</v>
      </c>
      <c r="E2197" s="47"/>
      <c r="F2197" s="7"/>
      <c r="G2197" s="45"/>
      <c r="H2197" s="45"/>
      <c r="J2197">
        <f t="shared" ref="J2197:J2254" si="194">MAX(L2197:BT2197)</f>
        <v>2020</v>
      </c>
      <c r="BJ2197">
        <v>2020</v>
      </c>
    </row>
    <row r="2198" spans="1:66" ht="15" customHeight="1" x14ac:dyDescent="0.25">
      <c r="A2198" t="s">
        <v>3863</v>
      </c>
      <c r="C2198" s="75"/>
      <c r="D2198" t="s">
        <v>3865</v>
      </c>
      <c r="E2198" s="47"/>
      <c r="F2198" s="7"/>
      <c r="G2198" s="45"/>
      <c r="H2198" s="45"/>
      <c r="J2198">
        <f t="shared" si="194"/>
        <v>2020</v>
      </c>
      <c r="BJ2198">
        <v>2020</v>
      </c>
    </row>
    <row r="2199" spans="1:66" ht="15" customHeight="1" x14ac:dyDescent="0.25">
      <c r="A2199" t="s">
        <v>3863</v>
      </c>
      <c r="C2199" s="75"/>
      <c r="D2199" t="s">
        <v>3866</v>
      </c>
      <c r="E2199" s="47"/>
      <c r="F2199" s="7"/>
      <c r="G2199" s="45"/>
      <c r="H2199" s="45"/>
      <c r="J2199">
        <f t="shared" si="194"/>
        <v>2020</v>
      </c>
      <c r="BJ2199">
        <v>2020</v>
      </c>
    </row>
    <row r="2200" spans="1:66" ht="15" customHeight="1" x14ac:dyDescent="0.25">
      <c r="A2200" t="s">
        <v>3863</v>
      </c>
      <c r="C2200" s="75"/>
      <c r="D2200" t="s">
        <v>763</v>
      </c>
      <c r="E2200" s="47"/>
      <c r="F2200" s="7"/>
      <c r="G2200" s="45"/>
      <c r="H2200" s="45"/>
      <c r="J2200">
        <f t="shared" si="194"/>
        <v>2020</v>
      </c>
      <c r="BJ2200">
        <v>2020</v>
      </c>
    </row>
    <row r="2201" spans="1:66" ht="15" customHeight="1" x14ac:dyDescent="0.25">
      <c r="A2201" t="s">
        <v>3863</v>
      </c>
      <c r="C2201" s="75"/>
      <c r="D2201" t="s">
        <v>765</v>
      </c>
      <c r="E2201" s="47"/>
      <c r="F2201" s="7"/>
      <c r="G2201" s="45"/>
      <c r="H2201" s="45"/>
      <c r="J2201">
        <f t="shared" si="194"/>
        <v>2020</v>
      </c>
      <c r="BJ2201">
        <v>2020</v>
      </c>
    </row>
    <row r="2202" spans="1:66" ht="15" customHeight="1" x14ac:dyDescent="0.25">
      <c r="A2202" t="s">
        <v>3863</v>
      </c>
      <c r="C2202" s="75"/>
      <c r="D2202" t="s">
        <v>165</v>
      </c>
      <c r="E2202" s="47"/>
      <c r="F2202" s="7"/>
      <c r="G2202" s="45"/>
      <c r="H2202" s="45"/>
      <c r="J2202">
        <f t="shared" si="194"/>
        <v>2020</v>
      </c>
      <c r="BJ2202">
        <v>2020</v>
      </c>
    </row>
    <row r="2203" spans="1:66" ht="15" customHeight="1" x14ac:dyDescent="0.25">
      <c r="A2203" t="s">
        <v>3863</v>
      </c>
      <c r="C2203" s="75"/>
      <c r="D2203" t="s">
        <v>3867</v>
      </c>
      <c r="E2203" s="47"/>
      <c r="F2203" s="7"/>
      <c r="G2203" s="45"/>
      <c r="H2203" s="45"/>
      <c r="J2203">
        <f t="shared" si="194"/>
        <v>2020</v>
      </c>
      <c r="BJ2203">
        <v>2020</v>
      </c>
    </row>
    <row r="2204" spans="1:66" ht="15" customHeight="1" x14ac:dyDescent="0.25">
      <c r="A2204" t="s">
        <v>3863</v>
      </c>
      <c r="C2204" s="75"/>
      <c r="D2204" t="s">
        <v>438</v>
      </c>
      <c r="E2204" s="47"/>
      <c r="F2204" s="7"/>
      <c r="G2204" s="45"/>
      <c r="H2204" s="45"/>
      <c r="J2204">
        <f t="shared" si="194"/>
        <v>2020</v>
      </c>
      <c r="BJ2204">
        <v>2020</v>
      </c>
    </row>
    <row r="2205" spans="1:66" ht="15" customHeight="1" x14ac:dyDescent="0.25">
      <c r="A2205" t="s">
        <v>3863</v>
      </c>
      <c r="C2205" s="75"/>
      <c r="D2205" t="s">
        <v>3812</v>
      </c>
      <c r="E2205" s="47"/>
      <c r="F2205" s="7"/>
      <c r="G2205" s="45"/>
      <c r="H2205" s="45"/>
      <c r="J2205">
        <f t="shared" si="194"/>
        <v>2020</v>
      </c>
      <c r="BJ2205">
        <v>2020</v>
      </c>
    </row>
    <row r="2206" spans="1:66" ht="15" customHeight="1" x14ac:dyDescent="0.25">
      <c r="A2206" t="s">
        <v>3863</v>
      </c>
      <c r="C2206" s="75"/>
      <c r="D2206" t="s">
        <v>3815</v>
      </c>
      <c r="E2206" s="47"/>
      <c r="F2206" s="7"/>
      <c r="G2206" s="45"/>
      <c r="H2206" s="45"/>
      <c r="J2206">
        <f t="shared" si="194"/>
        <v>2020</v>
      </c>
      <c r="BJ2206">
        <v>2020</v>
      </c>
    </row>
    <row r="2207" spans="1:66" ht="15" customHeight="1" x14ac:dyDescent="0.25">
      <c r="A2207" t="s">
        <v>3863</v>
      </c>
      <c r="C2207" s="75"/>
      <c r="D2207" t="s">
        <v>3816</v>
      </c>
      <c r="E2207" s="47"/>
      <c r="F2207" s="7"/>
      <c r="G2207" s="45"/>
      <c r="H2207" s="45"/>
      <c r="J2207">
        <f t="shared" si="194"/>
        <v>2020</v>
      </c>
      <c r="BJ2207">
        <v>2020</v>
      </c>
    </row>
    <row r="2208" spans="1:66" ht="15" customHeight="1" x14ac:dyDescent="0.25">
      <c r="A2208" t="s">
        <v>3863</v>
      </c>
      <c r="C2208" s="75"/>
      <c r="D2208" t="s">
        <v>3868</v>
      </c>
      <c r="E2208" s="47"/>
      <c r="F2208" s="7"/>
      <c r="G2208" s="45"/>
      <c r="H2208" s="45"/>
      <c r="J2208">
        <f t="shared" si="194"/>
        <v>2020</v>
      </c>
      <c r="BJ2208">
        <v>2020</v>
      </c>
    </row>
    <row r="2209" spans="1:62" ht="15" customHeight="1" x14ac:dyDescent="0.25">
      <c r="A2209" t="s">
        <v>3863</v>
      </c>
      <c r="C2209" s="75"/>
      <c r="D2209" t="s">
        <v>3869</v>
      </c>
      <c r="E2209" s="47"/>
      <c r="F2209" s="7"/>
      <c r="G2209" s="45"/>
      <c r="H2209" s="45"/>
      <c r="J2209">
        <f t="shared" si="194"/>
        <v>2020</v>
      </c>
      <c r="BJ2209">
        <v>2020</v>
      </c>
    </row>
    <row r="2210" spans="1:62" ht="15" customHeight="1" x14ac:dyDescent="0.25">
      <c r="A2210" t="s">
        <v>3863</v>
      </c>
      <c r="C2210" s="75"/>
      <c r="D2210" t="s">
        <v>3870</v>
      </c>
      <c r="E2210" s="47"/>
      <c r="F2210" s="7"/>
      <c r="G2210" s="45"/>
      <c r="H2210" s="45"/>
      <c r="J2210">
        <f t="shared" si="194"/>
        <v>2020</v>
      </c>
      <c r="BJ2210">
        <v>2020</v>
      </c>
    </row>
    <row r="2211" spans="1:62" ht="15" customHeight="1" x14ac:dyDescent="0.25">
      <c r="A2211" t="s">
        <v>3863</v>
      </c>
      <c r="C2211" s="75"/>
      <c r="D2211" t="s">
        <v>3871</v>
      </c>
      <c r="E2211" s="47"/>
      <c r="F2211" s="7"/>
      <c r="G2211" s="45"/>
      <c r="H2211" s="45"/>
      <c r="J2211">
        <f t="shared" si="194"/>
        <v>2020</v>
      </c>
      <c r="BJ2211">
        <v>2020</v>
      </c>
    </row>
    <row r="2212" spans="1:62" ht="15" customHeight="1" x14ac:dyDescent="0.25">
      <c r="A2212" t="s">
        <v>3863</v>
      </c>
      <c r="C2212" s="75"/>
      <c r="D2212" t="s">
        <v>3872</v>
      </c>
      <c r="E2212" s="47"/>
      <c r="F2212" s="7"/>
      <c r="G2212" s="45"/>
      <c r="H2212" s="45"/>
      <c r="J2212">
        <f t="shared" si="194"/>
        <v>2020</v>
      </c>
      <c r="BJ2212">
        <v>2020</v>
      </c>
    </row>
    <row r="2213" spans="1:62" ht="15" customHeight="1" x14ac:dyDescent="0.25">
      <c r="A2213" t="s">
        <v>3863</v>
      </c>
      <c r="C2213" s="75"/>
      <c r="D2213" t="s">
        <v>3873</v>
      </c>
      <c r="E2213" s="47"/>
      <c r="F2213" s="7"/>
      <c r="G2213" s="45"/>
      <c r="H2213" s="45"/>
      <c r="J2213">
        <f t="shared" si="194"/>
        <v>2020</v>
      </c>
      <c r="BJ2213">
        <v>2020</v>
      </c>
    </row>
    <row r="2214" spans="1:62" ht="15" customHeight="1" x14ac:dyDescent="0.25">
      <c r="A2214" t="s">
        <v>3863</v>
      </c>
      <c r="C2214" s="75"/>
      <c r="D2214" t="s">
        <v>3874</v>
      </c>
      <c r="E2214" s="47"/>
      <c r="F2214" s="7"/>
      <c r="G2214" s="45"/>
      <c r="H2214" s="45"/>
      <c r="J2214">
        <f t="shared" si="194"/>
        <v>2020</v>
      </c>
      <c r="BJ2214">
        <v>2020</v>
      </c>
    </row>
    <row r="2215" spans="1:62" ht="15" customHeight="1" x14ac:dyDescent="0.25">
      <c r="A2215" t="s">
        <v>3863</v>
      </c>
      <c r="C2215" s="75"/>
      <c r="D2215" t="s">
        <v>3875</v>
      </c>
      <c r="E2215" s="47"/>
      <c r="F2215" s="7"/>
      <c r="G2215" s="45"/>
      <c r="H2215" s="45"/>
      <c r="J2215">
        <f t="shared" si="194"/>
        <v>2020</v>
      </c>
      <c r="BJ2215">
        <v>2020</v>
      </c>
    </row>
    <row r="2216" spans="1:62" ht="15" customHeight="1" x14ac:dyDescent="0.25">
      <c r="A2216" t="s">
        <v>3863</v>
      </c>
      <c r="C2216" s="75"/>
      <c r="D2216" t="s">
        <v>21</v>
      </c>
      <c r="E2216" s="47"/>
      <c r="F2216" s="7"/>
      <c r="G2216" s="45"/>
      <c r="H2216" s="45"/>
      <c r="J2216">
        <f t="shared" si="194"/>
        <v>2020</v>
      </c>
      <c r="BJ2216">
        <v>2020</v>
      </c>
    </row>
    <row r="2217" spans="1:62" ht="15" customHeight="1" x14ac:dyDescent="0.25">
      <c r="A2217" t="s">
        <v>3863</v>
      </c>
      <c r="C2217" s="75"/>
      <c r="D2217" t="s">
        <v>3876</v>
      </c>
      <c r="E2217" s="47"/>
      <c r="F2217" s="7"/>
      <c r="G2217" s="45"/>
      <c r="H2217" s="45"/>
      <c r="J2217">
        <f t="shared" si="194"/>
        <v>2020</v>
      </c>
      <c r="BJ2217">
        <v>2020</v>
      </c>
    </row>
    <row r="2218" spans="1:62" ht="15" customHeight="1" x14ac:dyDescent="0.25">
      <c r="A2218" t="s">
        <v>3863</v>
      </c>
      <c r="C2218" s="75"/>
      <c r="D2218" t="s">
        <v>3877</v>
      </c>
      <c r="E2218" s="47"/>
      <c r="F2218" s="7"/>
      <c r="G2218" s="45"/>
      <c r="H2218" s="45"/>
      <c r="J2218">
        <f t="shared" si="194"/>
        <v>2020</v>
      </c>
      <c r="BJ2218">
        <v>2020</v>
      </c>
    </row>
    <row r="2219" spans="1:62" ht="15" customHeight="1" x14ac:dyDescent="0.25">
      <c r="A2219" t="s">
        <v>3863</v>
      </c>
      <c r="C2219" s="75"/>
      <c r="D2219" t="s">
        <v>3878</v>
      </c>
      <c r="E2219" s="47"/>
      <c r="F2219" s="7"/>
      <c r="G2219" s="45"/>
      <c r="H2219" s="45"/>
      <c r="J2219">
        <f t="shared" si="194"/>
        <v>2020</v>
      </c>
      <c r="BJ2219">
        <v>2020</v>
      </c>
    </row>
    <row r="2220" spans="1:62" ht="15" customHeight="1" x14ac:dyDescent="0.25">
      <c r="A2220" t="s">
        <v>3863</v>
      </c>
      <c r="C2220" s="75"/>
      <c r="D2220" t="s">
        <v>3879</v>
      </c>
      <c r="E2220" s="47"/>
      <c r="F2220" s="7"/>
      <c r="G2220" s="45"/>
      <c r="H2220" s="45"/>
      <c r="J2220">
        <f t="shared" si="194"/>
        <v>2020</v>
      </c>
      <c r="BJ2220">
        <v>2020</v>
      </c>
    </row>
    <row r="2221" spans="1:62" ht="15" customHeight="1" x14ac:dyDescent="0.25">
      <c r="A2221" t="s">
        <v>3863</v>
      </c>
      <c r="C2221" s="75"/>
      <c r="D2221" t="s">
        <v>3880</v>
      </c>
      <c r="E2221" s="47"/>
      <c r="F2221" s="7"/>
      <c r="G2221" s="45"/>
      <c r="H2221" s="45"/>
      <c r="J2221">
        <f t="shared" si="194"/>
        <v>2020</v>
      </c>
      <c r="BJ2221">
        <v>2020</v>
      </c>
    </row>
    <row r="2222" spans="1:62" ht="15" customHeight="1" x14ac:dyDescent="0.25">
      <c r="A2222" t="s">
        <v>3863</v>
      </c>
      <c r="C2222" s="75"/>
      <c r="D2222" t="s">
        <v>3881</v>
      </c>
      <c r="E2222" s="47"/>
      <c r="F2222" s="7"/>
      <c r="G2222" s="45"/>
      <c r="H2222" s="45"/>
      <c r="J2222">
        <f t="shared" si="194"/>
        <v>2020</v>
      </c>
      <c r="BJ2222">
        <v>2020</v>
      </c>
    </row>
    <row r="2223" spans="1:62" ht="15" customHeight="1" x14ac:dyDescent="0.25">
      <c r="A2223" t="s">
        <v>3863</v>
      </c>
      <c r="C2223" s="75"/>
      <c r="D2223" t="s">
        <v>3882</v>
      </c>
      <c r="E2223" s="47"/>
      <c r="F2223" s="7"/>
      <c r="G2223" s="45"/>
      <c r="H2223" s="45"/>
      <c r="J2223">
        <f t="shared" si="194"/>
        <v>2020</v>
      </c>
      <c r="BJ2223">
        <v>2020</v>
      </c>
    </row>
    <row r="2224" spans="1:62" ht="15" customHeight="1" x14ac:dyDescent="0.25">
      <c r="A2224" t="s">
        <v>3863</v>
      </c>
      <c r="C2224" s="75"/>
      <c r="D2224" t="s">
        <v>3883</v>
      </c>
      <c r="E2224" s="47"/>
      <c r="F2224" s="7"/>
      <c r="G2224" s="45"/>
      <c r="H2224" s="45"/>
      <c r="J2224">
        <f t="shared" si="194"/>
        <v>2020</v>
      </c>
      <c r="BJ2224">
        <v>2020</v>
      </c>
    </row>
    <row r="2225" spans="1:64" ht="15" customHeight="1" x14ac:dyDescent="0.25">
      <c r="A2225" t="s">
        <v>3863</v>
      </c>
      <c r="C2225" s="75"/>
      <c r="D2225" t="s">
        <v>3884</v>
      </c>
      <c r="E2225" s="47"/>
      <c r="F2225" s="7"/>
      <c r="G2225" s="45"/>
      <c r="H2225" s="45"/>
      <c r="J2225">
        <f t="shared" si="194"/>
        <v>2020</v>
      </c>
      <c r="BJ2225">
        <v>2020</v>
      </c>
    </row>
    <row r="2226" spans="1:64" ht="15" customHeight="1" x14ac:dyDescent="0.25">
      <c r="A2226" t="s">
        <v>3863</v>
      </c>
      <c r="C2226" s="75"/>
      <c r="D2226" t="s">
        <v>3885</v>
      </c>
      <c r="E2226" s="47"/>
      <c r="F2226" s="7"/>
      <c r="G2226" s="45"/>
      <c r="H2226" s="45"/>
      <c r="J2226">
        <f t="shared" si="194"/>
        <v>2020</v>
      </c>
      <c r="BJ2226">
        <v>2020</v>
      </c>
    </row>
    <row r="2227" spans="1:64" ht="15" customHeight="1" x14ac:dyDescent="0.25">
      <c r="A2227" t="s">
        <v>3863</v>
      </c>
      <c r="C2227" s="75"/>
      <c r="D2227" t="s">
        <v>696</v>
      </c>
      <c r="E2227" s="47"/>
      <c r="F2227" s="7"/>
      <c r="G2227" s="45"/>
      <c r="H2227" s="45"/>
      <c r="J2227">
        <f t="shared" si="194"/>
        <v>2020</v>
      </c>
      <c r="BJ2227">
        <v>2020</v>
      </c>
    </row>
    <row r="2228" spans="1:64" ht="15" customHeight="1" x14ac:dyDescent="0.25">
      <c r="A2228" t="s">
        <v>3863</v>
      </c>
      <c r="C2228" s="75"/>
      <c r="D2228" t="s">
        <v>3886</v>
      </c>
      <c r="E2228" s="47"/>
      <c r="F2228" s="7"/>
      <c r="G2228" s="45"/>
      <c r="H2228" s="45"/>
      <c r="J2228">
        <f t="shared" si="194"/>
        <v>2020</v>
      </c>
      <c r="BJ2228">
        <v>2020</v>
      </c>
    </row>
    <row r="2229" spans="1:64" ht="15" customHeight="1" x14ac:dyDescent="0.25">
      <c r="A2229" t="s">
        <v>3863</v>
      </c>
      <c r="C2229" s="75"/>
      <c r="D2229" t="s">
        <v>3887</v>
      </c>
      <c r="E2229" s="47"/>
      <c r="F2229" s="7"/>
      <c r="G2229" s="45"/>
      <c r="H2229" s="45"/>
      <c r="J2229">
        <f t="shared" si="194"/>
        <v>2020</v>
      </c>
      <c r="BJ2229">
        <v>2020</v>
      </c>
    </row>
    <row r="2230" spans="1:64" ht="15" customHeight="1" x14ac:dyDescent="0.25">
      <c r="A2230" t="s">
        <v>3863</v>
      </c>
      <c r="C2230" s="75"/>
      <c r="D2230" t="s">
        <v>3888</v>
      </c>
      <c r="E2230" s="47"/>
      <c r="F2230" s="7"/>
      <c r="G2230" s="45"/>
      <c r="H2230" s="45"/>
      <c r="J2230">
        <f t="shared" si="194"/>
        <v>2020</v>
      </c>
      <c r="BJ2230">
        <v>2020</v>
      </c>
    </row>
    <row r="2231" spans="1:64" ht="15" customHeight="1" x14ac:dyDescent="0.25">
      <c r="A2231" t="s">
        <v>3863</v>
      </c>
      <c r="C2231" s="75"/>
      <c r="D2231" t="s">
        <v>3889</v>
      </c>
      <c r="E2231" s="47"/>
      <c r="F2231" s="7"/>
      <c r="G2231" s="45"/>
      <c r="H2231" s="45"/>
      <c r="J2231">
        <f t="shared" si="194"/>
        <v>2020</v>
      </c>
      <c r="BJ2231">
        <v>2020</v>
      </c>
    </row>
    <row r="2232" spans="1:64" ht="15" customHeight="1" x14ac:dyDescent="0.25">
      <c r="A2232" t="s">
        <v>3863</v>
      </c>
      <c r="C2232" s="76"/>
      <c r="D2232" t="s">
        <v>3890</v>
      </c>
      <c r="E2232" s="47"/>
      <c r="F2232" s="7"/>
      <c r="G2232" s="45"/>
      <c r="H2232" s="45"/>
      <c r="J2232">
        <f t="shared" si="194"/>
        <v>2020</v>
      </c>
      <c r="BJ2232">
        <v>2020</v>
      </c>
    </row>
    <row r="2233" spans="1:64" ht="15" customHeight="1" x14ac:dyDescent="0.25">
      <c r="C2233" s="63"/>
      <c r="E2233" s="47"/>
      <c r="F2233" s="7"/>
      <c r="G2233" s="45"/>
      <c r="H2233" s="45"/>
    </row>
    <row r="2234" spans="1:64" ht="15" customHeight="1" x14ac:dyDescent="0.25">
      <c r="A2234" t="s">
        <v>3891</v>
      </c>
      <c r="B2234" s="1" t="str">
        <f>A2234&amp;J2234</f>
        <v>UDD_NATTEST_GENBEREGNEDE2022</v>
      </c>
      <c r="C2234" s="74"/>
      <c r="D2234" t="s">
        <v>3892</v>
      </c>
      <c r="E2234" s="47"/>
      <c r="F2234" s="7"/>
      <c r="G2234" s="45"/>
      <c r="H2234" s="45"/>
      <c r="J2234">
        <f t="shared" si="194"/>
        <v>2022</v>
      </c>
      <c r="BL2234">
        <v>2022</v>
      </c>
    </row>
    <row r="2235" spans="1:64" ht="15" customHeight="1" x14ac:dyDescent="0.25">
      <c r="A2235" t="s">
        <v>3891</v>
      </c>
      <c r="C2235" s="75"/>
      <c r="D2235" t="s">
        <v>763</v>
      </c>
      <c r="E2235" s="47"/>
      <c r="F2235" s="7"/>
      <c r="G2235" s="45"/>
      <c r="H2235" s="45"/>
      <c r="J2235">
        <f t="shared" si="194"/>
        <v>2022</v>
      </c>
      <c r="BL2235">
        <v>2022</v>
      </c>
    </row>
    <row r="2236" spans="1:64" ht="15" customHeight="1" x14ac:dyDescent="0.25">
      <c r="A2236" t="s">
        <v>3891</v>
      </c>
      <c r="C2236" s="75"/>
      <c r="D2236" t="s">
        <v>765</v>
      </c>
      <c r="E2236" s="47"/>
      <c r="F2236" s="7"/>
      <c r="G2236" s="45"/>
      <c r="H2236" s="45"/>
      <c r="J2236">
        <f t="shared" si="194"/>
        <v>2022</v>
      </c>
      <c r="BL2236">
        <v>2022</v>
      </c>
    </row>
    <row r="2237" spans="1:64" ht="15" customHeight="1" x14ac:dyDescent="0.25">
      <c r="A2237" t="s">
        <v>3891</v>
      </c>
      <c r="C2237" s="75"/>
      <c r="D2237" t="s">
        <v>165</v>
      </c>
      <c r="E2237" s="47"/>
      <c r="F2237" s="7"/>
      <c r="G2237" s="45"/>
      <c r="H2237" s="45"/>
      <c r="J2237">
        <f t="shared" si="194"/>
        <v>2022</v>
      </c>
      <c r="BL2237">
        <v>2022</v>
      </c>
    </row>
    <row r="2238" spans="1:64" ht="15" customHeight="1" x14ac:dyDescent="0.25">
      <c r="A2238" t="s">
        <v>3891</v>
      </c>
      <c r="C2238" s="75"/>
      <c r="D2238" t="s">
        <v>3867</v>
      </c>
      <c r="E2238" s="47"/>
      <c r="F2238" s="7"/>
      <c r="G2238" s="45"/>
      <c r="H2238" s="45"/>
      <c r="J2238">
        <f t="shared" si="194"/>
        <v>2022</v>
      </c>
      <c r="BL2238">
        <v>2022</v>
      </c>
    </row>
    <row r="2239" spans="1:64" ht="15" customHeight="1" x14ac:dyDescent="0.25">
      <c r="A2239" t="s">
        <v>3891</v>
      </c>
      <c r="C2239" s="75"/>
      <c r="D2239" t="s">
        <v>3893</v>
      </c>
      <c r="E2239" s="47"/>
      <c r="F2239" s="7"/>
      <c r="G2239" s="45"/>
      <c r="H2239" s="45"/>
      <c r="J2239">
        <f t="shared" si="194"/>
        <v>2022</v>
      </c>
      <c r="BL2239">
        <v>2022</v>
      </c>
    </row>
    <row r="2240" spans="1:64" ht="15" customHeight="1" x14ac:dyDescent="0.25">
      <c r="A2240" t="s">
        <v>3891</v>
      </c>
      <c r="C2240" s="75"/>
      <c r="D2240" t="s">
        <v>438</v>
      </c>
      <c r="E2240" s="47"/>
      <c r="F2240" s="7"/>
      <c r="G2240" s="45"/>
      <c r="H2240" s="45"/>
      <c r="J2240">
        <f t="shared" si="194"/>
        <v>2022</v>
      </c>
      <c r="BL2240">
        <v>2022</v>
      </c>
    </row>
    <row r="2241" spans="1:66" ht="15" customHeight="1" x14ac:dyDescent="0.25">
      <c r="A2241" t="s">
        <v>3891</v>
      </c>
      <c r="C2241" s="75"/>
      <c r="D2241" t="s">
        <v>3812</v>
      </c>
      <c r="E2241" s="47"/>
      <c r="F2241" s="7"/>
      <c r="G2241" s="45"/>
      <c r="H2241" s="45"/>
      <c r="J2241">
        <f t="shared" si="194"/>
        <v>2022</v>
      </c>
      <c r="BL2241">
        <v>2022</v>
      </c>
    </row>
    <row r="2242" spans="1:66" ht="15" customHeight="1" x14ac:dyDescent="0.25">
      <c r="A2242" t="s">
        <v>3891</v>
      </c>
      <c r="C2242" s="75"/>
      <c r="D2242" t="s">
        <v>3815</v>
      </c>
      <c r="E2242" s="47"/>
      <c r="F2242" s="7"/>
      <c r="G2242" s="45"/>
      <c r="H2242" s="45"/>
      <c r="J2242">
        <f t="shared" si="194"/>
        <v>2022</v>
      </c>
      <c r="BL2242">
        <v>2022</v>
      </c>
    </row>
    <row r="2243" spans="1:66" ht="15" customHeight="1" x14ac:dyDescent="0.25">
      <c r="A2243" t="s">
        <v>3891</v>
      </c>
      <c r="C2243" s="75"/>
      <c r="D2243" t="s">
        <v>3816</v>
      </c>
      <c r="E2243" s="47"/>
      <c r="F2243" s="7"/>
      <c r="G2243" s="45"/>
      <c r="H2243" s="45"/>
      <c r="J2243">
        <f t="shared" si="194"/>
        <v>2022</v>
      </c>
      <c r="BL2243">
        <v>2022</v>
      </c>
    </row>
    <row r="2244" spans="1:66" ht="15" customHeight="1" x14ac:dyDescent="0.25">
      <c r="A2244" t="s">
        <v>3891</v>
      </c>
      <c r="C2244" s="75"/>
      <c r="D2244" t="s">
        <v>3868</v>
      </c>
      <c r="E2244" s="47"/>
      <c r="F2244" s="7"/>
      <c r="G2244" s="45"/>
      <c r="H2244" s="45"/>
      <c r="J2244">
        <f t="shared" si="194"/>
        <v>2022</v>
      </c>
      <c r="BL2244">
        <v>2022</v>
      </c>
    </row>
    <row r="2245" spans="1:66" ht="15" customHeight="1" x14ac:dyDescent="0.25">
      <c r="A2245" t="s">
        <v>3891</v>
      </c>
      <c r="C2245" s="75"/>
      <c r="D2245" t="s">
        <v>3894</v>
      </c>
      <c r="E2245" s="47"/>
      <c r="F2245" s="7"/>
      <c r="G2245" s="45"/>
      <c r="H2245" s="45"/>
      <c r="J2245">
        <f t="shared" si="194"/>
        <v>2022</v>
      </c>
      <c r="BL2245">
        <v>2022</v>
      </c>
    </row>
    <row r="2246" spans="1:66" ht="15" customHeight="1" x14ac:dyDescent="0.25">
      <c r="A2246" t="s">
        <v>3891</v>
      </c>
      <c r="C2246" s="75"/>
      <c r="D2246" t="s">
        <v>3895</v>
      </c>
      <c r="E2246" s="47"/>
      <c r="F2246" s="7"/>
      <c r="G2246" s="45"/>
      <c r="H2246" s="45"/>
      <c r="J2246">
        <f t="shared" si="194"/>
        <v>2022</v>
      </c>
      <c r="BL2246">
        <v>2022</v>
      </c>
    </row>
    <row r="2247" spans="1:66" ht="15" customHeight="1" x14ac:dyDescent="0.25">
      <c r="A2247" t="s">
        <v>3891</v>
      </c>
      <c r="C2247" s="75"/>
      <c r="D2247" t="s">
        <v>3896</v>
      </c>
      <c r="E2247" s="47"/>
      <c r="F2247" s="7"/>
      <c r="G2247" s="45"/>
      <c r="H2247" s="45"/>
      <c r="J2247">
        <f t="shared" si="194"/>
        <v>2022</v>
      </c>
      <c r="BL2247">
        <v>2022</v>
      </c>
    </row>
    <row r="2248" spans="1:66" ht="15" customHeight="1" x14ac:dyDescent="0.25">
      <c r="A2248" t="s">
        <v>3891</v>
      </c>
      <c r="C2248" s="75"/>
      <c r="D2248" t="s">
        <v>21</v>
      </c>
      <c r="E2248" s="47"/>
      <c r="F2248" s="7"/>
      <c r="G2248" s="45"/>
      <c r="H2248" s="45"/>
      <c r="J2248">
        <f t="shared" si="194"/>
        <v>2022</v>
      </c>
      <c r="BL2248">
        <v>2022</v>
      </c>
    </row>
    <row r="2249" spans="1:66" ht="15" customHeight="1" x14ac:dyDescent="0.25">
      <c r="A2249" t="s">
        <v>3891</v>
      </c>
      <c r="C2249" s="75"/>
      <c r="D2249" t="s">
        <v>3897</v>
      </c>
      <c r="E2249" s="47"/>
      <c r="F2249" s="7"/>
      <c r="G2249" s="45"/>
      <c r="H2249" s="45"/>
      <c r="J2249">
        <f t="shared" si="194"/>
        <v>2022</v>
      </c>
      <c r="BL2249">
        <v>2022</v>
      </c>
    </row>
    <row r="2250" spans="1:66" ht="15" customHeight="1" x14ac:dyDescent="0.25">
      <c r="A2250" t="s">
        <v>3891</v>
      </c>
      <c r="C2250" s="75"/>
      <c r="D2250" t="s">
        <v>3898</v>
      </c>
      <c r="E2250" s="47"/>
      <c r="F2250" s="7"/>
      <c r="G2250" s="45"/>
      <c r="H2250" s="45"/>
      <c r="J2250">
        <f t="shared" si="194"/>
        <v>2022</v>
      </c>
      <c r="BL2250">
        <v>2022</v>
      </c>
    </row>
    <row r="2251" spans="1:66" ht="15" customHeight="1" x14ac:dyDescent="0.25">
      <c r="A2251" t="s">
        <v>3891</v>
      </c>
      <c r="C2251" s="75"/>
      <c r="D2251" t="s">
        <v>696</v>
      </c>
      <c r="E2251" s="47"/>
      <c r="F2251" s="7"/>
      <c r="G2251" s="45"/>
      <c r="H2251" s="45"/>
      <c r="J2251">
        <f t="shared" si="194"/>
        <v>2022</v>
      </c>
      <c r="BL2251">
        <v>2022</v>
      </c>
    </row>
    <row r="2252" spans="1:66" ht="15" customHeight="1" x14ac:dyDescent="0.25">
      <c r="A2252" t="s">
        <v>3891</v>
      </c>
      <c r="C2252" s="75"/>
      <c r="D2252" t="s">
        <v>3886</v>
      </c>
      <c r="E2252" s="47"/>
      <c r="F2252" s="7"/>
      <c r="G2252" s="45"/>
      <c r="H2252" s="45"/>
      <c r="J2252">
        <f t="shared" si="194"/>
        <v>2022</v>
      </c>
      <c r="BL2252">
        <v>2022</v>
      </c>
    </row>
    <row r="2253" spans="1:66" ht="15" customHeight="1" x14ac:dyDescent="0.25">
      <c r="A2253" t="s">
        <v>3891</v>
      </c>
      <c r="C2253" s="75"/>
      <c r="D2253" t="s">
        <v>3887</v>
      </c>
      <c r="E2253" s="47"/>
      <c r="F2253" s="7"/>
      <c r="G2253" s="45"/>
      <c r="H2253" s="45"/>
      <c r="J2253">
        <f t="shared" si="194"/>
        <v>2022</v>
      </c>
      <c r="BL2253">
        <v>2022</v>
      </c>
    </row>
    <row r="2254" spans="1:66" ht="15" customHeight="1" x14ac:dyDescent="0.25">
      <c r="A2254" t="s">
        <v>3891</v>
      </c>
      <c r="C2254" s="76"/>
      <c r="D2254" t="s">
        <v>3899</v>
      </c>
      <c r="E2254" s="47"/>
      <c r="F2254" s="7"/>
      <c r="G2254" s="45"/>
      <c r="H2254" s="45"/>
      <c r="J2254">
        <f t="shared" si="194"/>
        <v>2022</v>
      </c>
      <c r="BL2254">
        <v>2022</v>
      </c>
    </row>
    <row r="2255" spans="1:66" ht="15" customHeight="1" x14ac:dyDescent="0.25">
      <c r="C2255" s="63"/>
      <c r="E2255" s="47"/>
      <c r="F2255" s="7"/>
      <c r="G2255" s="45"/>
      <c r="H2255" s="45"/>
    </row>
    <row r="2256" spans="1:66" ht="15" customHeight="1" x14ac:dyDescent="0.25">
      <c r="A2256" t="s">
        <v>3900</v>
      </c>
      <c r="B2256" s="1" t="str">
        <f>A2256&amp;J2256</f>
        <v>UDD_FOLKESKOLE_FRAVAER_STIL2024</v>
      </c>
      <c r="C2256" s="74"/>
      <c r="D2256" t="s">
        <v>423</v>
      </c>
      <c r="E2256" s="47"/>
      <c r="F2256" s="7"/>
      <c r="G2256" s="45"/>
      <c r="H2256" s="45"/>
      <c r="J2256">
        <f t="shared" ref="J2256:J2274" si="195">MAX(L2256:BT2256)</f>
        <v>2024</v>
      </c>
      <c r="BN2256">
        <v>2024</v>
      </c>
    </row>
    <row r="2257" spans="1:66" ht="15" customHeight="1" x14ac:dyDescent="0.25">
      <c r="A2257" t="s">
        <v>3900</v>
      </c>
      <c r="C2257" s="75"/>
      <c r="D2257" t="s">
        <v>763</v>
      </c>
      <c r="E2257" s="47"/>
      <c r="F2257" s="7"/>
      <c r="G2257" s="45"/>
      <c r="H2257" s="45"/>
      <c r="J2257">
        <f t="shared" si="195"/>
        <v>2024</v>
      </c>
      <c r="BN2257">
        <v>2024</v>
      </c>
    </row>
    <row r="2258" spans="1:66" ht="15" customHeight="1" x14ac:dyDescent="0.25">
      <c r="A2258" t="s">
        <v>3900</v>
      </c>
      <c r="C2258" s="75"/>
      <c r="D2258" t="s">
        <v>765</v>
      </c>
      <c r="E2258" s="47"/>
      <c r="F2258" s="7"/>
      <c r="G2258" s="45"/>
      <c r="H2258" s="45"/>
      <c r="J2258">
        <f t="shared" si="195"/>
        <v>2024</v>
      </c>
      <c r="BN2258">
        <v>2024</v>
      </c>
    </row>
    <row r="2259" spans="1:66" ht="15" customHeight="1" x14ac:dyDescent="0.25">
      <c r="A2259" t="s">
        <v>3900</v>
      </c>
      <c r="C2259" s="75"/>
      <c r="D2259" t="s">
        <v>3901</v>
      </c>
      <c r="E2259" s="47"/>
      <c r="F2259" s="7"/>
      <c r="G2259" s="45"/>
      <c r="H2259" s="45"/>
      <c r="J2259">
        <f t="shared" si="195"/>
        <v>2024</v>
      </c>
      <c r="BN2259">
        <v>2024</v>
      </c>
    </row>
    <row r="2260" spans="1:66" ht="15" customHeight="1" x14ac:dyDescent="0.25">
      <c r="A2260" t="s">
        <v>3900</v>
      </c>
      <c r="C2260" s="75"/>
      <c r="D2260" t="s">
        <v>3902</v>
      </c>
      <c r="E2260" s="47"/>
      <c r="F2260" s="7"/>
      <c r="G2260" s="45"/>
      <c r="H2260" s="45"/>
      <c r="J2260">
        <f t="shared" si="195"/>
        <v>2024</v>
      </c>
      <c r="BN2260">
        <v>2024</v>
      </c>
    </row>
    <row r="2261" spans="1:66" ht="15" customHeight="1" x14ac:dyDescent="0.25">
      <c r="A2261" t="s">
        <v>3900</v>
      </c>
      <c r="C2261" s="75"/>
      <c r="D2261" t="s">
        <v>3903</v>
      </c>
      <c r="E2261" s="47"/>
      <c r="F2261" s="7"/>
      <c r="G2261" s="45"/>
      <c r="H2261" s="45"/>
      <c r="J2261">
        <f t="shared" si="195"/>
        <v>2024</v>
      </c>
      <c r="BN2261">
        <v>2024</v>
      </c>
    </row>
    <row r="2262" spans="1:66" ht="15" customHeight="1" x14ac:dyDescent="0.25">
      <c r="A2262" t="s">
        <v>3900</v>
      </c>
      <c r="C2262" s="75"/>
      <c r="D2262" t="s">
        <v>3904</v>
      </c>
      <c r="E2262" s="47"/>
      <c r="F2262" s="7"/>
      <c r="G2262" s="45"/>
      <c r="H2262" s="45"/>
      <c r="J2262">
        <f t="shared" si="195"/>
        <v>2024</v>
      </c>
      <c r="BN2262">
        <v>2024</v>
      </c>
    </row>
    <row r="2263" spans="1:66" ht="15" customHeight="1" x14ac:dyDescent="0.25">
      <c r="A2263" t="s">
        <v>3900</v>
      </c>
      <c r="C2263" s="75"/>
      <c r="D2263" t="s">
        <v>3905</v>
      </c>
      <c r="E2263" s="47"/>
      <c r="F2263" s="7"/>
      <c r="G2263" s="45"/>
      <c r="H2263" s="45"/>
      <c r="J2263">
        <f t="shared" si="195"/>
        <v>2024</v>
      </c>
      <c r="BN2263">
        <v>2024</v>
      </c>
    </row>
    <row r="2264" spans="1:66" ht="15" customHeight="1" x14ac:dyDescent="0.25">
      <c r="A2264" t="s">
        <v>3900</v>
      </c>
      <c r="C2264" s="75"/>
      <c r="D2264" t="s">
        <v>3810</v>
      </c>
      <c r="E2264" s="47"/>
      <c r="F2264" s="7"/>
      <c r="G2264" s="45"/>
      <c r="H2264" s="45"/>
      <c r="J2264">
        <f t="shared" si="195"/>
        <v>2024</v>
      </c>
      <c r="BN2264">
        <v>2024</v>
      </c>
    </row>
    <row r="2265" spans="1:66" ht="15" customHeight="1" x14ac:dyDescent="0.25">
      <c r="A2265" t="s">
        <v>3900</v>
      </c>
      <c r="C2265" s="75"/>
      <c r="D2265" t="s">
        <v>3811</v>
      </c>
      <c r="E2265" s="47"/>
      <c r="F2265" s="7"/>
      <c r="G2265" s="45"/>
      <c r="H2265" s="45"/>
      <c r="J2265">
        <f t="shared" si="195"/>
        <v>2024</v>
      </c>
      <c r="BN2265">
        <v>2024</v>
      </c>
    </row>
    <row r="2266" spans="1:66" ht="15" customHeight="1" x14ac:dyDescent="0.25">
      <c r="A2266" t="s">
        <v>3900</v>
      </c>
      <c r="C2266" s="75"/>
      <c r="D2266" t="s">
        <v>3812</v>
      </c>
      <c r="E2266" s="47"/>
      <c r="F2266" s="7"/>
      <c r="G2266" s="45"/>
      <c r="H2266" s="45"/>
      <c r="J2266">
        <f t="shared" si="195"/>
        <v>2024</v>
      </c>
      <c r="BN2266">
        <v>2024</v>
      </c>
    </row>
    <row r="2267" spans="1:66" ht="15" customHeight="1" x14ac:dyDescent="0.25">
      <c r="A2267" t="s">
        <v>3900</v>
      </c>
      <c r="C2267" s="75"/>
      <c r="D2267" t="s">
        <v>3813</v>
      </c>
      <c r="E2267" s="47"/>
      <c r="F2267" s="7"/>
      <c r="G2267" s="45"/>
      <c r="H2267" s="45"/>
      <c r="J2267">
        <f t="shared" si="195"/>
        <v>2024</v>
      </c>
      <c r="BN2267">
        <v>2024</v>
      </c>
    </row>
    <row r="2268" spans="1:66" ht="15" customHeight="1" x14ac:dyDescent="0.25">
      <c r="A2268" t="s">
        <v>3900</v>
      </c>
      <c r="C2268" s="75"/>
      <c r="D2268" t="s">
        <v>3816</v>
      </c>
      <c r="E2268" s="47"/>
      <c r="F2268" s="7"/>
      <c r="G2268" s="45"/>
      <c r="H2268" s="45"/>
      <c r="J2268">
        <f t="shared" si="195"/>
        <v>2024</v>
      </c>
      <c r="BN2268">
        <v>2024</v>
      </c>
    </row>
    <row r="2269" spans="1:66" ht="15" customHeight="1" x14ac:dyDescent="0.25">
      <c r="A2269" t="s">
        <v>3900</v>
      </c>
      <c r="C2269" s="75"/>
      <c r="D2269" t="s">
        <v>2761</v>
      </c>
      <c r="E2269" s="47"/>
      <c r="F2269" s="7"/>
      <c r="G2269" s="45"/>
      <c r="H2269" s="45"/>
      <c r="J2269">
        <f t="shared" si="195"/>
        <v>2024</v>
      </c>
      <c r="BN2269">
        <v>2024</v>
      </c>
    </row>
    <row r="2270" spans="1:66" ht="15" customHeight="1" x14ac:dyDescent="0.25">
      <c r="A2270" t="s">
        <v>3900</v>
      </c>
      <c r="C2270" s="75"/>
      <c r="D2270" t="s">
        <v>3817</v>
      </c>
      <c r="E2270" s="47"/>
      <c r="F2270" s="7"/>
      <c r="G2270" s="45"/>
      <c r="H2270" s="45"/>
      <c r="J2270">
        <f t="shared" si="195"/>
        <v>2024</v>
      </c>
      <c r="BN2270">
        <v>2024</v>
      </c>
    </row>
    <row r="2271" spans="1:66" ht="15" customHeight="1" x14ac:dyDescent="0.25">
      <c r="A2271" t="s">
        <v>3900</v>
      </c>
      <c r="C2271" s="75"/>
      <c r="D2271" t="s">
        <v>3906</v>
      </c>
      <c r="E2271" s="47"/>
      <c r="F2271" s="7"/>
      <c r="G2271" s="45"/>
      <c r="H2271" s="45"/>
      <c r="J2271">
        <f t="shared" si="195"/>
        <v>2024</v>
      </c>
      <c r="BN2271">
        <v>2024</v>
      </c>
    </row>
    <row r="2272" spans="1:66" ht="15" customHeight="1" x14ac:dyDescent="0.25">
      <c r="A2272" t="s">
        <v>3900</v>
      </c>
      <c r="C2272" s="75"/>
      <c r="D2272" t="s">
        <v>21</v>
      </c>
      <c r="E2272" s="47"/>
      <c r="F2272" s="7"/>
      <c r="G2272" s="45"/>
      <c r="H2272" s="45"/>
      <c r="J2272">
        <f t="shared" si="195"/>
        <v>2024</v>
      </c>
      <c r="BN2272">
        <v>2024</v>
      </c>
    </row>
    <row r="2273" spans="1:66" ht="15" customHeight="1" x14ac:dyDescent="0.25">
      <c r="A2273" t="s">
        <v>3900</v>
      </c>
      <c r="C2273" s="75"/>
      <c r="D2273" t="s">
        <v>3907</v>
      </c>
      <c r="E2273" s="47"/>
      <c r="F2273" s="7"/>
      <c r="G2273" s="45"/>
      <c r="H2273" s="45"/>
      <c r="J2273">
        <f t="shared" si="195"/>
        <v>2024</v>
      </c>
      <c r="BN2273">
        <v>2024</v>
      </c>
    </row>
    <row r="2274" spans="1:66" ht="15" customHeight="1" x14ac:dyDescent="0.25">
      <c r="A2274" t="s">
        <v>3900</v>
      </c>
      <c r="C2274" s="76"/>
      <c r="D2274" t="s">
        <v>696</v>
      </c>
      <c r="E2274" s="47"/>
      <c r="F2274" s="7"/>
      <c r="G2274" s="45"/>
      <c r="H2274" s="45"/>
      <c r="J2274">
        <f t="shared" si="195"/>
        <v>2024</v>
      </c>
      <c r="BN2274">
        <v>2024</v>
      </c>
    </row>
    <row r="2275" spans="1:66" ht="15" customHeight="1" x14ac:dyDescent="0.25">
      <c r="C2275" s="63"/>
      <c r="E2275" s="47"/>
      <c r="F2275" s="7"/>
      <c r="G2275" s="45"/>
      <c r="H2275" s="45"/>
    </row>
    <row r="2276" spans="1:66" ht="15" customHeight="1" x14ac:dyDescent="0.25">
      <c r="A2276" t="s">
        <v>3908</v>
      </c>
      <c r="B2276" s="1" t="str">
        <f>A2276&amp;J2276</f>
        <v>UDD_FOLKESKOL_NAT_OVERGTEST2024</v>
      </c>
      <c r="C2276" s="74"/>
      <c r="D2276" t="s">
        <v>3892</v>
      </c>
      <c r="E2276" s="47"/>
      <c r="F2276" s="7"/>
      <c r="G2276" s="45"/>
      <c r="H2276" s="45"/>
      <c r="J2276">
        <f t="shared" ref="J2276:J2296" si="196">MAX(L2276:BT2276)</f>
        <v>2024</v>
      </c>
      <c r="BN2276">
        <v>2024</v>
      </c>
    </row>
    <row r="2277" spans="1:66" ht="15" customHeight="1" x14ac:dyDescent="0.25">
      <c r="A2277" t="s">
        <v>3908</v>
      </c>
      <c r="C2277" s="75"/>
      <c r="D2277" t="s">
        <v>763</v>
      </c>
      <c r="E2277" s="47"/>
      <c r="F2277" s="7"/>
      <c r="G2277" s="45"/>
      <c r="H2277" s="45"/>
      <c r="J2277">
        <f t="shared" si="196"/>
        <v>2024</v>
      </c>
      <c r="BN2277">
        <v>2024</v>
      </c>
    </row>
    <row r="2278" spans="1:66" ht="15" customHeight="1" x14ac:dyDescent="0.25">
      <c r="A2278" t="s">
        <v>3908</v>
      </c>
      <c r="C2278" s="75"/>
      <c r="D2278" t="s">
        <v>765</v>
      </c>
      <c r="E2278" s="47"/>
      <c r="F2278" s="7"/>
      <c r="G2278" s="45"/>
      <c r="H2278" s="45"/>
      <c r="J2278">
        <f t="shared" si="196"/>
        <v>2024</v>
      </c>
      <c r="BN2278">
        <v>2024</v>
      </c>
    </row>
    <row r="2279" spans="1:66" ht="15" customHeight="1" x14ac:dyDescent="0.25">
      <c r="A2279" t="s">
        <v>3908</v>
      </c>
      <c r="C2279" s="75"/>
      <c r="D2279" t="s">
        <v>438</v>
      </c>
      <c r="E2279" s="47"/>
      <c r="F2279" s="7"/>
      <c r="G2279" s="45"/>
      <c r="H2279" s="45"/>
      <c r="J2279">
        <f t="shared" si="196"/>
        <v>2024</v>
      </c>
      <c r="BN2279">
        <v>2024</v>
      </c>
    </row>
    <row r="2280" spans="1:66" ht="15" customHeight="1" x14ac:dyDescent="0.25">
      <c r="A2280" t="s">
        <v>3908</v>
      </c>
      <c r="C2280" s="75"/>
      <c r="D2280" t="s">
        <v>3812</v>
      </c>
      <c r="E2280" s="47"/>
      <c r="F2280" s="7"/>
      <c r="G2280" s="45"/>
      <c r="H2280" s="45"/>
      <c r="J2280">
        <f t="shared" si="196"/>
        <v>2024</v>
      </c>
      <c r="BN2280">
        <v>2024</v>
      </c>
    </row>
    <row r="2281" spans="1:66" ht="15" customHeight="1" x14ac:dyDescent="0.25">
      <c r="A2281" t="s">
        <v>3908</v>
      </c>
      <c r="C2281" s="75"/>
      <c r="D2281" t="s">
        <v>3815</v>
      </c>
      <c r="E2281" s="47"/>
      <c r="F2281" s="7"/>
      <c r="G2281" s="45"/>
      <c r="H2281" s="45"/>
      <c r="J2281">
        <f t="shared" si="196"/>
        <v>2024</v>
      </c>
      <c r="BN2281">
        <v>2024</v>
      </c>
    </row>
    <row r="2282" spans="1:66" ht="15" customHeight="1" x14ac:dyDescent="0.25">
      <c r="A2282" t="s">
        <v>3908</v>
      </c>
      <c r="C2282" s="75"/>
      <c r="D2282" t="s">
        <v>3816</v>
      </c>
      <c r="E2282" s="47"/>
      <c r="F2282" s="7"/>
      <c r="G2282" s="45"/>
      <c r="H2282" s="45"/>
      <c r="J2282">
        <f t="shared" si="196"/>
        <v>2024</v>
      </c>
      <c r="BN2282">
        <v>2024</v>
      </c>
    </row>
    <row r="2283" spans="1:66" ht="15" customHeight="1" x14ac:dyDescent="0.25">
      <c r="A2283" t="s">
        <v>3908</v>
      </c>
      <c r="C2283" s="75"/>
      <c r="D2283" t="s">
        <v>3868</v>
      </c>
      <c r="E2283" s="47"/>
      <c r="F2283" s="7"/>
      <c r="G2283" s="45"/>
      <c r="H2283" s="45"/>
      <c r="J2283">
        <f t="shared" si="196"/>
        <v>2024</v>
      </c>
      <c r="BN2283">
        <v>2024</v>
      </c>
    </row>
    <row r="2284" spans="1:66" ht="15" customHeight="1" x14ac:dyDescent="0.25">
      <c r="A2284" t="s">
        <v>3908</v>
      </c>
      <c r="C2284" s="75"/>
      <c r="D2284" t="s">
        <v>3894</v>
      </c>
      <c r="E2284" s="47"/>
      <c r="F2284" s="7"/>
      <c r="G2284" s="45"/>
      <c r="H2284" s="45"/>
      <c r="J2284">
        <f t="shared" si="196"/>
        <v>2024</v>
      </c>
      <c r="BN2284">
        <v>2024</v>
      </c>
    </row>
    <row r="2285" spans="1:66" ht="15" customHeight="1" x14ac:dyDescent="0.25">
      <c r="A2285" t="s">
        <v>3908</v>
      </c>
      <c r="C2285" s="75"/>
      <c r="D2285" t="s">
        <v>3895</v>
      </c>
      <c r="E2285" s="47"/>
      <c r="F2285" s="7"/>
      <c r="G2285" s="45"/>
      <c r="H2285" s="45"/>
      <c r="J2285">
        <f t="shared" si="196"/>
        <v>2024</v>
      </c>
      <c r="BN2285">
        <v>2024</v>
      </c>
    </row>
    <row r="2286" spans="1:66" ht="15" customHeight="1" x14ac:dyDescent="0.25">
      <c r="A2286" t="s">
        <v>3908</v>
      </c>
      <c r="C2286" s="75"/>
      <c r="D2286" t="s">
        <v>21</v>
      </c>
      <c r="E2286" s="47"/>
      <c r="F2286" s="7"/>
      <c r="G2286" s="45"/>
      <c r="H2286" s="45"/>
      <c r="J2286">
        <f t="shared" si="196"/>
        <v>2024</v>
      </c>
      <c r="BN2286">
        <v>2024</v>
      </c>
    </row>
    <row r="2287" spans="1:66" ht="15" customHeight="1" x14ac:dyDescent="0.25">
      <c r="A2287" t="s">
        <v>3908</v>
      </c>
      <c r="C2287" s="75"/>
      <c r="D2287" t="s">
        <v>3909</v>
      </c>
      <c r="E2287" s="47"/>
      <c r="F2287" s="7"/>
      <c r="G2287" s="45"/>
      <c r="H2287" s="45"/>
      <c r="J2287">
        <f t="shared" si="196"/>
        <v>2024</v>
      </c>
      <c r="BN2287">
        <v>2024</v>
      </c>
    </row>
    <row r="2288" spans="1:66" ht="15" customHeight="1" x14ac:dyDescent="0.25">
      <c r="A2288" t="s">
        <v>3908</v>
      </c>
      <c r="C2288" s="75"/>
      <c r="D2288" t="s">
        <v>3897</v>
      </c>
      <c r="E2288" s="47"/>
      <c r="F2288" s="7"/>
      <c r="G2288" s="45"/>
      <c r="H2288" s="45"/>
      <c r="J2288">
        <f t="shared" si="196"/>
        <v>2024</v>
      </c>
      <c r="BN2288">
        <v>2024</v>
      </c>
    </row>
    <row r="2289" spans="1:66" ht="15" customHeight="1" x14ac:dyDescent="0.25">
      <c r="A2289" t="s">
        <v>3908</v>
      </c>
      <c r="C2289" s="75"/>
      <c r="D2289" t="s">
        <v>3898</v>
      </c>
      <c r="E2289" s="47"/>
      <c r="F2289" s="7"/>
      <c r="G2289" s="45"/>
      <c r="H2289" s="45"/>
      <c r="J2289">
        <f t="shared" si="196"/>
        <v>2024</v>
      </c>
      <c r="BN2289">
        <v>2024</v>
      </c>
    </row>
    <row r="2290" spans="1:66" ht="15" customHeight="1" x14ac:dyDescent="0.25">
      <c r="A2290" t="s">
        <v>3908</v>
      </c>
      <c r="C2290" s="75"/>
      <c r="D2290" t="s">
        <v>3910</v>
      </c>
      <c r="E2290" s="47"/>
      <c r="F2290" s="7"/>
      <c r="G2290" s="45"/>
      <c r="H2290" s="45"/>
      <c r="J2290">
        <f t="shared" si="196"/>
        <v>2024</v>
      </c>
      <c r="BN2290">
        <v>2024</v>
      </c>
    </row>
    <row r="2291" spans="1:66" ht="15" customHeight="1" x14ac:dyDescent="0.25">
      <c r="A2291" t="s">
        <v>3908</v>
      </c>
      <c r="C2291" s="75"/>
      <c r="D2291" t="s">
        <v>696</v>
      </c>
      <c r="E2291" s="47"/>
      <c r="F2291" s="7"/>
      <c r="G2291" s="45"/>
      <c r="H2291" s="45"/>
      <c r="J2291">
        <f t="shared" si="196"/>
        <v>2024</v>
      </c>
      <c r="BN2291">
        <v>2024</v>
      </c>
    </row>
    <row r="2292" spans="1:66" ht="15" customHeight="1" x14ac:dyDescent="0.25">
      <c r="A2292" t="s">
        <v>3908</v>
      </c>
      <c r="C2292" s="75"/>
      <c r="D2292" t="s">
        <v>3886</v>
      </c>
      <c r="E2292" s="47"/>
      <c r="F2292" s="7"/>
      <c r="G2292" s="45"/>
      <c r="H2292" s="45"/>
      <c r="J2292">
        <f t="shared" si="196"/>
        <v>2024</v>
      </c>
      <c r="BN2292">
        <v>2024</v>
      </c>
    </row>
    <row r="2293" spans="1:66" ht="15" customHeight="1" x14ac:dyDescent="0.25">
      <c r="A2293" t="s">
        <v>3908</v>
      </c>
      <c r="C2293" s="75"/>
      <c r="D2293" t="s">
        <v>3911</v>
      </c>
      <c r="E2293" s="47"/>
      <c r="F2293" s="7"/>
      <c r="G2293" s="45"/>
      <c r="H2293" s="45"/>
      <c r="J2293">
        <f t="shared" si="196"/>
        <v>2024</v>
      </c>
      <c r="BN2293">
        <v>2024</v>
      </c>
    </row>
    <row r="2294" spans="1:66" ht="15" customHeight="1" x14ac:dyDescent="0.25">
      <c r="A2294" t="s">
        <v>3908</v>
      </c>
      <c r="C2294" s="75"/>
      <c r="D2294" t="s">
        <v>3887</v>
      </c>
      <c r="E2294" s="47"/>
      <c r="F2294" s="7"/>
      <c r="G2294" s="45"/>
      <c r="H2294" s="45"/>
      <c r="J2294">
        <f t="shared" si="196"/>
        <v>2024</v>
      </c>
      <c r="BN2294">
        <v>2024</v>
      </c>
    </row>
    <row r="2295" spans="1:66" ht="15" customHeight="1" x14ac:dyDescent="0.25">
      <c r="A2295" t="s">
        <v>3908</v>
      </c>
      <c r="C2295" s="75"/>
      <c r="D2295" t="s">
        <v>3899</v>
      </c>
      <c r="E2295" s="47"/>
      <c r="F2295" s="7"/>
      <c r="G2295" s="45"/>
      <c r="H2295" s="45"/>
      <c r="J2295">
        <f t="shared" si="196"/>
        <v>2024</v>
      </c>
      <c r="BN2295">
        <v>2024</v>
      </c>
    </row>
    <row r="2296" spans="1:66" ht="15" customHeight="1" x14ac:dyDescent="0.25">
      <c r="A2296" t="s">
        <v>3908</v>
      </c>
      <c r="C2296" s="76"/>
      <c r="D2296" t="s">
        <v>3912</v>
      </c>
      <c r="E2296" s="47"/>
      <c r="F2296" s="7"/>
      <c r="G2296" s="45"/>
      <c r="H2296" s="45"/>
      <c r="J2296">
        <f t="shared" si="196"/>
        <v>2024</v>
      </c>
      <c r="BN2296">
        <v>2024</v>
      </c>
    </row>
    <row r="2297" spans="1:66" ht="15" customHeight="1" x14ac:dyDescent="0.25">
      <c r="C2297" s="63"/>
      <c r="E2297" s="47"/>
      <c r="F2297" s="7"/>
      <c r="G2297" s="45"/>
      <c r="H2297" s="45"/>
    </row>
    <row r="2298" spans="1:66" ht="15" customHeight="1" x14ac:dyDescent="0.25">
      <c r="A2298" t="s">
        <v>1263</v>
      </c>
      <c r="B2298" s="1" t="str">
        <f>A2298&amp;J2298</f>
        <v>UDFK2024</v>
      </c>
      <c r="C2298" s="77"/>
      <c r="D2298" t="s">
        <v>2758</v>
      </c>
      <c r="E2298" s="47" t="s">
        <v>2767</v>
      </c>
      <c r="G2298" s="45" t="s">
        <v>2767</v>
      </c>
      <c r="H2298" s="45" t="s">
        <v>2768</v>
      </c>
      <c r="J2298">
        <f>MAX(L2298:BT2298)</f>
        <v>2024</v>
      </c>
      <c r="BN2298">
        <v>2024</v>
      </c>
    </row>
    <row r="2299" spans="1:66" ht="15" customHeight="1" x14ac:dyDescent="0.25">
      <c r="A2299" t="s">
        <v>1263</v>
      </c>
      <c r="C2299" s="77"/>
      <c r="D2299" t="s">
        <v>763</v>
      </c>
      <c r="E2299" s="45" t="s">
        <v>764</v>
      </c>
      <c r="G2299" s="45"/>
      <c r="H2299" s="45"/>
      <c r="J2299">
        <f>MAX(L2299:BT2299)</f>
        <v>2024</v>
      </c>
      <c r="BN2299">
        <v>2024</v>
      </c>
    </row>
    <row r="2300" spans="1:66" ht="15" customHeight="1" x14ac:dyDescent="0.25">
      <c r="A2300" t="s">
        <v>1263</v>
      </c>
      <c r="C2300" s="77"/>
      <c r="D2300" t="s">
        <v>765</v>
      </c>
      <c r="E2300" s="45" t="s">
        <v>766</v>
      </c>
      <c r="G2300" s="45"/>
      <c r="H2300" s="45"/>
      <c r="J2300">
        <f>MAX(L2300:BT2300)</f>
        <v>2024</v>
      </c>
      <c r="BN2300">
        <v>2024</v>
      </c>
    </row>
    <row r="2301" spans="1:66" ht="15" customHeight="1" x14ac:dyDescent="0.25">
      <c r="A2301" t="s">
        <v>1263</v>
      </c>
      <c r="C2301" s="77"/>
      <c r="D2301" t="s">
        <v>913</v>
      </c>
      <c r="E2301" s="45" t="s">
        <v>914</v>
      </c>
      <c r="G2301" s="45" t="s">
        <v>1645</v>
      </c>
      <c r="H2301" s="45" t="s">
        <v>1646</v>
      </c>
      <c r="J2301">
        <f>MAX(L2301:BT2301)</f>
        <v>2024</v>
      </c>
      <c r="BN2301">
        <v>2024</v>
      </c>
    </row>
    <row r="2302" spans="1:66" ht="15" customHeight="1" x14ac:dyDescent="0.25">
      <c r="A2302" t="s">
        <v>1263</v>
      </c>
      <c r="C2302" s="77"/>
      <c r="D2302" t="s">
        <v>2759</v>
      </c>
      <c r="E2302" s="47" t="s">
        <v>2770</v>
      </c>
      <c r="G2302" s="45" t="s">
        <v>2770</v>
      </c>
      <c r="H2302" s="45" t="s">
        <v>2769</v>
      </c>
      <c r="J2302">
        <f>MAX(L2302:BT2302)</f>
        <v>2024</v>
      </c>
      <c r="BN2302">
        <v>2024</v>
      </c>
    </row>
    <row r="2303" spans="1:66" ht="15" customHeight="1" x14ac:dyDescent="0.25">
      <c r="A2303" t="s">
        <v>1263</v>
      </c>
      <c r="C2303" s="77"/>
      <c r="D2303" t="s">
        <v>690</v>
      </c>
      <c r="E2303" s="45" t="s">
        <v>691</v>
      </c>
      <c r="G2303" s="45" t="s">
        <v>691</v>
      </c>
      <c r="H2303" s="45" t="s">
        <v>1647</v>
      </c>
      <c r="J2303">
        <f t="shared" ref="J2303:J2312" si="197">MAX(L2303:BT2303)</f>
        <v>2024</v>
      </c>
      <c r="BN2303">
        <v>2024</v>
      </c>
    </row>
    <row r="2304" spans="1:66" ht="15" customHeight="1" x14ac:dyDescent="0.25">
      <c r="A2304" t="s">
        <v>1263</v>
      </c>
      <c r="C2304" s="77"/>
      <c r="D2304" t="s">
        <v>692</v>
      </c>
      <c r="E2304" s="45" t="s">
        <v>693</v>
      </c>
      <c r="G2304" s="45" t="s">
        <v>693</v>
      </c>
      <c r="H2304" s="45" t="s">
        <v>1648</v>
      </c>
      <c r="J2304">
        <f t="shared" si="197"/>
        <v>2024</v>
      </c>
      <c r="BN2304">
        <v>2024</v>
      </c>
    </row>
    <row r="2305" spans="1:66" ht="15" customHeight="1" x14ac:dyDescent="0.25">
      <c r="A2305" t="s">
        <v>1263</v>
      </c>
      <c r="C2305" s="77"/>
      <c r="D2305" t="s">
        <v>915</v>
      </c>
      <c r="E2305" s="45" t="s">
        <v>916</v>
      </c>
      <c r="G2305" s="45" t="s">
        <v>1649</v>
      </c>
      <c r="H2305" s="45" t="s">
        <v>1628</v>
      </c>
      <c r="J2305">
        <f t="shared" si="197"/>
        <v>2024</v>
      </c>
      <c r="BN2305">
        <v>2024</v>
      </c>
    </row>
    <row r="2306" spans="1:66" ht="15" customHeight="1" x14ac:dyDescent="0.25">
      <c r="A2306" t="s">
        <v>1263</v>
      </c>
      <c r="C2306" s="77"/>
      <c r="D2306" t="s">
        <v>438</v>
      </c>
      <c r="E2306" s="45" t="s">
        <v>439</v>
      </c>
      <c r="G2306" s="45" t="s">
        <v>439</v>
      </c>
      <c r="H2306" s="45" t="s">
        <v>1626</v>
      </c>
      <c r="J2306">
        <f t="shared" si="197"/>
        <v>2024</v>
      </c>
      <c r="BN2306">
        <v>2024</v>
      </c>
    </row>
    <row r="2307" spans="1:66" ht="15" customHeight="1" x14ac:dyDescent="0.25">
      <c r="A2307" t="s">
        <v>1263</v>
      </c>
      <c r="C2307" s="77"/>
      <c r="D2307" t="s">
        <v>2760</v>
      </c>
      <c r="E2307" s="45" t="s">
        <v>2764</v>
      </c>
      <c r="G2307" s="45" t="s">
        <v>2771</v>
      </c>
      <c r="H2307" s="45" t="s">
        <v>2772</v>
      </c>
      <c r="J2307">
        <f t="shared" si="197"/>
        <v>2024</v>
      </c>
      <c r="BN2307">
        <v>2024</v>
      </c>
    </row>
    <row r="2308" spans="1:66" ht="15" customHeight="1" x14ac:dyDescent="0.25">
      <c r="A2308" t="s">
        <v>1263</v>
      </c>
      <c r="C2308" s="77"/>
      <c r="D2308" t="s">
        <v>2761</v>
      </c>
      <c r="E2308" s="45" t="s">
        <v>714</v>
      </c>
      <c r="G2308" s="45" t="s">
        <v>714</v>
      </c>
      <c r="H2308" s="45" t="s">
        <v>2773</v>
      </c>
      <c r="J2308">
        <f t="shared" si="197"/>
        <v>2024</v>
      </c>
      <c r="BN2308">
        <v>2024</v>
      </c>
    </row>
    <row r="2309" spans="1:66" ht="15" customHeight="1" x14ac:dyDescent="0.25">
      <c r="A2309" t="s">
        <v>1263</v>
      </c>
      <c r="C2309" s="77"/>
      <c r="D2309" t="s">
        <v>917</v>
      </c>
      <c r="E2309" s="45" t="s">
        <v>710</v>
      </c>
      <c r="G2309" s="45" t="s">
        <v>710</v>
      </c>
      <c r="H2309" s="45" t="s">
        <v>1650</v>
      </c>
      <c r="J2309">
        <f t="shared" si="197"/>
        <v>2024</v>
      </c>
      <c r="BN2309">
        <v>2024</v>
      </c>
    </row>
    <row r="2310" spans="1:66" ht="15" customHeight="1" x14ac:dyDescent="0.25">
      <c r="A2310" t="s">
        <v>1263</v>
      </c>
      <c r="C2310" s="77"/>
      <c r="D2310" t="s">
        <v>694</v>
      </c>
      <c r="E2310" s="45" t="s">
        <v>695</v>
      </c>
      <c r="G2310" s="45" t="s">
        <v>695</v>
      </c>
      <c r="H2310" s="45" t="s">
        <v>1651</v>
      </c>
      <c r="J2310">
        <f t="shared" si="197"/>
        <v>2024</v>
      </c>
      <c r="BN2310">
        <v>2024</v>
      </c>
    </row>
    <row r="2311" spans="1:66" ht="15" customHeight="1" x14ac:dyDescent="0.25">
      <c r="A2311" t="s">
        <v>1263</v>
      </c>
      <c r="C2311" s="77"/>
      <c r="D2311" t="s">
        <v>21</v>
      </c>
      <c r="E2311" s="45" t="s">
        <v>12</v>
      </c>
      <c r="F2311" s="7" t="s">
        <v>1303</v>
      </c>
      <c r="G2311" s="45" t="s">
        <v>733</v>
      </c>
      <c r="H2311" s="45" t="s">
        <v>1533</v>
      </c>
      <c r="J2311">
        <f t="shared" si="197"/>
        <v>2024</v>
      </c>
      <c r="BN2311">
        <v>2024</v>
      </c>
    </row>
    <row r="2312" spans="1:66" ht="15" customHeight="1" x14ac:dyDescent="0.25">
      <c r="A2312" t="s">
        <v>1263</v>
      </c>
      <c r="C2312" s="77"/>
      <c r="D2312" t="s">
        <v>2762</v>
      </c>
      <c r="E2312" s="45" t="s">
        <v>2765</v>
      </c>
      <c r="G2312" s="45" t="s">
        <v>2765</v>
      </c>
      <c r="H2312" s="45" t="s">
        <v>2774</v>
      </c>
      <c r="J2312">
        <f t="shared" si="197"/>
        <v>2024</v>
      </c>
      <c r="BN2312">
        <v>2024</v>
      </c>
    </row>
    <row r="2313" spans="1:66" ht="15" customHeight="1" x14ac:dyDescent="0.25">
      <c r="A2313" t="s">
        <v>1263</v>
      </c>
      <c r="C2313" s="77"/>
      <c r="D2313" t="s">
        <v>2763</v>
      </c>
      <c r="E2313" s="45" t="s">
        <v>2766</v>
      </c>
      <c r="G2313" s="45" t="s">
        <v>2766</v>
      </c>
      <c r="H2313" s="45" t="s">
        <v>2775</v>
      </c>
      <c r="J2313">
        <f>MAX(L2313:BT2313)</f>
        <v>2024</v>
      </c>
      <c r="BN2313">
        <v>2024</v>
      </c>
    </row>
    <row r="2314" spans="1:66" ht="15" customHeight="1" x14ac:dyDescent="0.25">
      <c r="A2314" t="s">
        <v>1263</v>
      </c>
      <c r="C2314" s="77"/>
      <c r="D2314" t="s">
        <v>918</v>
      </c>
      <c r="E2314" s="45" t="s">
        <v>919</v>
      </c>
      <c r="G2314" s="45" t="s">
        <v>919</v>
      </c>
      <c r="H2314" s="45" t="s">
        <v>1652</v>
      </c>
      <c r="J2314">
        <f>MAX(L2314:BT2314)</f>
        <v>2024</v>
      </c>
      <c r="BN2314">
        <v>2024</v>
      </c>
    </row>
    <row r="2315" spans="1:66" ht="15" customHeight="1" x14ac:dyDescent="0.25">
      <c r="A2315" t="s">
        <v>1263</v>
      </c>
      <c r="C2315" s="77"/>
      <c r="D2315" t="s">
        <v>700</v>
      </c>
      <c r="E2315" s="45" t="s">
        <v>701</v>
      </c>
      <c r="G2315" s="45" t="s">
        <v>701</v>
      </c>
      <c r="H2315" s="45" t="s">
        <v>1656</v>
      </c>
      <c r="J2315">
        <f>MAX(L2315:BT2315)</f>
        <v>2024</v>
      </c>
      <c r="BN2315">
        <v>2024</v>
      </c>
    </row>
    <row r="2316" spans="1:66" ht="15" customHeight="1" x14ac:dyDescent="0.25">
      <c r="A2316" t="s">
        <v>1263</v>
      </c>
      <c r="C2316" s="77"/>
      <c r="D2316" t="s">
        <v>696</v>
      </c>
      <c r="E2316" s="45" t="s">
        <v>697</v>
      </c>
      <c r="G2316" s="45" t="s">
        <v>697</v>
      </c>
      <c r="H2316" s="45" t="s">
        <v>1653</v>
      </c>
      <c r="J2316">
        <f>MAX(L2316:BT2316)</f>
        <v>2024</v>
      </c>
      <c r="BN2316">
        <v>2024</v>
      </c>
    </row>
    <row r="2317" spans="1:66" ht="15" customHeight="1" x14ac:dyDescent="0.25">
      <c r="C2317" s="63"/>
      <c r="E2317" s="45"/>
      <c r="G2317" s="45"/>
      <c r="H2317" s="45"/>
    </row>
    <row r="2318" spans="1:66" ht="15" customHeight="1" x14ac:dyDescent="0.25">
      <c r="A2318" t="s">
        <v>1264</v>
      </c>
      <c r="B2318" s="1" t="str">
        <f>A2318&amp;J2318</f>
        <v>UDG2024</v>
      </c>
      <c r="C2318" s="77"/>
      <c r="D2318" t="s">
        <v>444</v>
      </c>
      <c r="E2318" s="45" t="s">
        <v>445</v>
      </c>
      <c r="G2318" s="45" t="s">
        <v>445</v>
      </c>
      <c r="H2318" s="45" t="s">
        <v>1657</v>
      </c>
      <c r="J2318">
        <f t="shared" ref="J2318:J2388" si="198">MAX(L2318:BT2318)</f>
        <v>2024</v>
      </c>
      <c r="BN2318">
        <v>2024</v>
      </c>
    </row>
    <row r="2319" spans="1:66" ht="15" customHeight="1" x14ac:dyDescent="0.25">
      <c r="A2319" t="s">
        <v>1264</v>
      </c>
      <c r="C2319" s="77"/>
      <c r="D2319" t="s">
        <v>763</v>
      </c>
      <c r="E2319" s="45" t="s">
        <v>764</v>
      </c>
      <c r="G2319" s="45"/>
      <c r="H2319" s="45"/>
      <c r="J2319">
        <f t="shared" si="198"/>
        <v>2024</v>
      </c>
      <c r="BN2319">
        <v>2024</v>
      </c>
    </row>
    <row r="2320" spans="1:66" ht="15" customHeight="1" x14ac:dyDescent="0.25">
      <c r="A2320" t="s">
        <v>1264</v>
      </c>
      <c r="C2320" s="77"/>
      <c r="D2320" t="s">
        <v>765</v>
      </c>
      <c r="E2320" s="45" t="s">
        <v>766</v>
      </c>
      <c r="G2320" s="45"/>
      <c r="H2320" s="45"/>
      <c r="J2320">
        <f t="shared" si="198"/>
        <v>2024</v>
      </c>
      <c r="BN2320">
        <v>2024</v>
      </c>
    </row>
    <row r="2321" spans="1:66" ht="15" customHeight="1" x14ac:dyDescent="0.25">
      <c r="A2321" t="s">
        <v>1264</v>
      </c>
      <c r="C2321" s="77"/>
      <c r="D2321" t="s">
        <v>438</v>
      </c>
      <c r="E2321" s="45" t="s">
        <v>439</v>
      </c>
      <c r="G2321" s="45"/>
      <c r="H2321" s="45"/>
      <c r="J2321">
        <f t="shared" si="198"/>
        <v>2024</v>
      </c>
      <c r="BN2321">
        <v>2024</v>
      </c>
    </row>
    <row r="2322" spans="1:66" ht="15" customHeight="1" x14ac:dyDescent="0.25">
      <c r="A2322" t="s">
        <v>1264</v>
      </c>
      <c r="C2322" s="77"/>
      <c r="D2322" t="s">
        <v>698</v>
      </c>
      <c r="E2322" s="45" t="s">
        <v>920</v>
      </c>
      <c r="G2322" s="45" t="s">
        <v>920</v>
      </c>
      <c r="H2322" s="45" t="s">
        <v>1444</v>
      </c>
      <c r="J2322">
        <f t="shared" si="198"/>
        <v>2024</v>
      </c>
      <c r="BN2322">
        <v>2024</v>
      </c>
    </row>
    <row r="2323" spans="1:66" ht="15" customHeight="1" x14ac:dyDescent="0.25">
      <c r="A2323" t="s">
        <v>1264</v>
      </c>
      <c r="C2323" s="77"/>
      <c r="D2323" t="s">
        <v>699</v>
      </c>
      <c r="E2323" s="45" t="s">
        <v>447</v>
      </c>
      <c r="G2323" s="45" t="s">
        <v>1654</v>
      </c>
      <c r="H2323" s="45" t="s">
        <v>1655</v>
      </c>
      <c r="J2323">
        <f t="shared" si="198"/>
        <v>2024</v>
      </c>
      <c r="BN2323">
        <v>2024</v>
      </c>
    </row>
    <row r="2324" spans="1:66" ht="15" customHeight="1" x14ac:dyDescent="0.25">
      <c r="A2324" t="s">
        <v>1264</v>
      </c>
      <c r="C2324" s="77"/>
      <c r="D2324" t="s">
        <v>21</v>
      </c>
      <c r="E2324" s="45" t="s">
        <v>12</v>
      </c>
      <c r="F2324" s="7" t="s">
        <v>1303</v>
      </c>
      <c r="G2324" s="45" t="s">
        <v>733</v>
      </c>
      <c r="H2324" s="45" t="s">
        <v>1533</v>
      </c>
      <c r="J2324">
        <f t="shared" si="198"/>
        <v>2024</v>
      </c>
      <c r="BN2324">
        <v>2024</v>
      </c>
    </row>
    <row r="2325" spans="1:66" ht="15" customHeight="1" x14ac:dyDescent="0.25">
      <c r="A2325" t="s">
        <v>1264</v>
      </c>
      <c r="C2325" s="77"/>
      <c r="D2325" t="s">
        <v>700</v>
      </c>
      <c r="E2325" s="45" t="s">
        <v>701</v>
      </c>
      <c r="G2325" s="45" t="s">
        <v>701</v>
      </c>
      <c r="H2325" s="45" t="s">
        <v>1656</v>
      </c>
      <c r="J2325">
        <f t="shared" si="198"/>
        <v>2024</v>
      </c>
      <c r="BN2325">
        <v>2024</v>
      </c>
    </row>
    <row r="2326" spans="1:66" ht="15" customHeight="1" x14ac:dyDescent="0.25">
      <c r="C2326" s="63"/>
      <c r="E2326" s="45"/>
      <c r="G2326" s="45"/>
      <c r="H2326" s="45"/>
    </row>
    <row r="2327" spans="1:66" ht="15" customHeight="1" x14ac:dyDescent="0.25">
      <c r="A2327" t="s">
        <v>1265</v>
      </c>
      <c r="B2327" s="1" t="str">
        <f>A2327&amp;J2327</f>
        <v>UDGK2024</v>
      </c>
      <c r="C2327" s="77"/>
      <c r="D2327" t="s">
        <v>702</v>
      </c>
      <c r="E2327" s="45" t="s">
        <v>1224</v>
      </c>
      <c r="G2327" s="45" t="s">
        <v>1658</v>
      </c>
      <c r="H2327" s="45" t="s">
        <v>1659</v>
      </c>
      <c r="J2327">
        <f t="shared" si="198"/>
        <v>2024</v>
      </c>
      <c r="BN2327">
        <v>2024</v>
      </c>
    </row>
    <row r="2328" spans="1:66" ht="15" customHeight="1" x14ac:dyDescent="0.25">
      <c r="A2328" t="s">
        <v>1265</v>
      </c>
      <c r="C2328" s="77"/>
      <c r="D2328" t="s">
        <v>763</v>
      </c>
      <c r="E2328" s="45" t="s">
        <v>764</v>
      </c>
      <c r="G2328" s="45"/>
      <c r="H2328" s="45"/>
      <c r="J2328">
        <f t="shared" si="198"/>
        <v>2024</v>
      </c>
      <c r="BN2328">
        <v>2024</v>
      </c>
    </row>
    <row r="2329" spans="1:66" ht="15" customHeight="1" x14ac:dyDescent="0.25">
      <c r="A2329" t="s">
        <v>1265</v>
      </c>
      <c r="C2329" s="77"/>
      <c r="D2329" t="s">
        <v>765</v>
      </c>
      <c r="E2329" s="45" t="s">
        <v>766</v>
      </c>
      <c r="G2329" s="45"/>
      <c r="H2329" s="45"/>
      <c r="J2329">
        <f t="shared" si="198"/>
        <v>2024</v>
      </c>
      <c r="BN2329">
        <v>2024</v>
      </c>
    </row>
    <row r="2330" spans="1:66" ht="15" customHeight="1" x14ac:dyDescent="0.25">
      <c r="A2330" t="s">
        <v>1265</v>
      </c>
      <c r="C2330" s="77"/>
      <c r="D2330" t="s">
        <v>2066</v>
      </c>
      <c r="E2330" s="45" t="s">
        <v>2067</v>
      </c>
      <c r="G2330" s="45"/>
      <c r="H2330" s="45"/>
      <c r="J2330">
        <f t="shared" si="198"/>
        <v>2024</v>
      </c>
      <c r="BN2330">
        <v>2024</v>
      </c>
    </row>
    <row r="2331" spans="1:66" ht="15" customHeight="1" x14ac:dyDescent="0.25">
      <c r="A2331" t="s">
        <v>1265</v>
      </c>
      <c r="C2331" s="77"/>
      <c r="D2331" t="s">
        <v>703</v>
      </c>
      <c r="E2331" s="45" t="s">
        <v>704</v>
      </c>
      <c r="G2331" s="45" t="s">
        <v>704</v>
      </c>
      <c r="H2331" s="45" t="s">
        <v>1660</v>
      </c>
      <c r="J2331">
        <f t="shared" si="198"/>
        <v>2024</v>
      </c>
      <c r="BN2331">
        <v>2024</v>
      </c>
    </row>
    <row r="2332" spans="1:66" ht="15" customHeight="1" x14ac:dyDescent="0.25">
      <c r="A2332" t="s">
        <v>1265</v>
      </c>
      <c r="C2332" s="77"/>
      <c r="D2332" t="s">
        <v>438</v>
      </c>
      <c r="E2332" s="45" t="s">
        <v>439</v>
      </c>
      <c r="G2332" s="45"/>
      <c r="H2332" s="45"/>
      <c r="J2332">
        <f t="shared" si="198"/>
        <v>2024</v>
      </c>
      <c r="BN2332">
        <v>2024</v>
      </c>
    </row>
    <row r="2333" spans="1:66" ht="15" customHeight="1" x14ac:dyDescent="0.25">
      <c r="A2333" t="s">
        <v>1265</v>
      </c>
      <c r="C2333" s="77"/>
      <c r="D2333" t="s">
        <v>705</v>
      </c>
      <c r="E2333" s="45" t="s">
        <v>706</v>
      </c>
      <c r="G2333" s="45" t="s">
        <v>706</v>
      </c>
      <c r="H2333" s="45" t="s">
        <v>1661</v>
      </c>
      <c r="J2333">
        <f t="shared" si="198"/>
        <v>2024</v>
      </c>
      <c r="BN2333">
        <v>2024</v>
      </c>
    </row>
    <row r="2334" spans="1:66" ht="15" customHeight="1" x14ac:dyDescent="0.25">
      <c r="A2334" t="s">
        <v>1265</v>
      </c>
      <c r="C2334" s="77"/>
      <c r="D2334" t="s">
        <v>2068</v>
      </c>
      <c r="E2334" s="45" t="s">
        <v>2069</v>
      </c>
      <c r="G2334" s="45"/>
      <c r="H2334" s="45"/>
      <c r="J2334">
        <f t="shared" si="198"/>
        <v>2024</v>
      </c>
      <c r="BN2334">
        <v>2024</v>
      </c>
    </row>
    <row r="2335" spans="1:66" ht="15" customHeight="1" x14ac:dyDescent="0.25">
      <c r="A2335" t="s">
        <v>1265</v>
      </c>
      <c r="C2335" s="77"/>
      <c r="D2335" t="s">
        <v>21</v>
      </c>
      <c r="E2335" s="45" t="s">
        <v>12</v>
      </c>
      <c r="F2335" s="7" t="s">
        <v>1303</v>
      </c>
      <c r="G2335" s="45" t="s">
        <v>733</v>
      </c>
      <c r="H2335" s="45" t="s">
        <v>1533</v>
      </c>
      <c r="J2335">
        <f t="shared" si="198"/>
        <v>2024</v>
      </c>
      <c r="BN2335">
        <v>2024</v>
      </c>
    </row>
    <row r="2336" spans="1:66" ht="15" customHeight="1" x14ac:dyDescent="0.25">
      <c r="A2336" t="s">
        <v>1265</v>
      </c>
      <c r="C2336" s="77"/>
      <c r="D2336" t="s">
        <v>700</v>
      </c>
      <c r="E2336" s="45" t="s">
        <v>701</v>
      </c>
      <c r="G2336" s="45" t="s">
        <v>701</v>
      </c>
      <c r="H2336" s="45" t="s">
        <v>1656</v>
      </c>
      <c r="J2336">
        <f t="shared" si="198"/>
        <v>2024</v>
      </c>
      <c r="BN2336">
        <v>2024</v>
      </c>
    </row>
    <row r="2337" spans="1:66" ht="15" customHeight="1" x14ac:dyDescent="0.25">
      <c r="A2337" t="s">
        <v>1265</v>
      </c>
      <c r="C2337" s="77"/>
      <c r="D2337" t="s">
        <v>2070</v>
      </c>
      <c r="E2337" s="45" t="s">
        <v>2071</v>
      </c>
      <c r="F2337" s="7"/>
      <c r="G2337" s="45"/>
      <c r="H2337" s="45"/>
      <c r="J2337">
        <f t="shared" si="198"/>
        <v>2024</v>
      </c>
      <c r="BN2337">
        <v>2024</v>
      </c>
    </row>
    <row r="2338" spans="1:66" ht="15" customHeight="1" x14ac:dyDescent="0.25">
      <c r="A2338" t="s">
        <v>1265</v>
      </c>
      <c r="C2338" s="77"/>
      <c r="D2338" t="s">
        <v>448</v>
      </c>
      <c r="E2338" s="45" t="s">
        <v>2072</v>
      </c>
      <c r="G2338" s="45" t="s">
        <v>701</v>
      </c>
      <c r="H2338" s="45" t="s">
        <v>1656</v>
      </c>
      <c r="J2338">
        <f t="shared" si="198"/>
        <v>2024</v>
      </c>
      <c r="BN2338">
        <v>2024</v>
      </c>
    </row>
    <row r="2339" spans="1:66" ht="15" customHeight="1" x14ac:dyDescent="0.25">
      <c r="C2339" s="63"/>
      <c r="E2339" s="45"/>
      <c r="G2339" s="45"/>
      <c r="H2339" s="45"/>
    </row>
    <row r="2340" spans="1:66" ht="15" customHeight="1" x14ac:dyDescent="0.25">
      <c r="A2340" t="s">
        <v>3129</v>
      </c>
      <c r="B2340" s="1" t="str">
        <f>A2340&amp;MIN(I2340:I2344)&amp;"(-"&amp;MAX(J2340:J2344)&amp;")"</f>
        <v>UDKLASSE_ID2007(-2024)</v>
      </c>
      <c r="C2340" s="74"/>
      <c r="D2340" t="s">
        <v>763</v>
      </c>
      <c r="E2340" s="45" t="s">
        <v>764</v>
      </c>
      <c r="G2340" s="45"/>
      <c r="H2340" s="45"/>
      <c r="I2340">
        <f>MIN(L2340:BT2340)</f>
        <v>2007</v>
      </c>
      <c r="J2340">
        <f t="shared" si="198"/>
        <v>2024</v>
      </c>
      <c r="AW2340">
        <v>2007</v>
      </c>
      <c r="AX2340">
        <v>2008</v>
      </c>
      <c r="AY2340">
        <v>2009</v>
      </c>
      <c r="AZ2340">
        <v>2010</v>
      </c>
      <c r="BA2340">
        <v>2011</v>
      </c>
      <c r="BB2340">
        <v>2012</v>
      </c>
      <c r="BC2340">
        <v>2013</v>
      </c>
      <c r="BD2340">
        <v>2014</v>
      </c>
      <c r="BE2340">
        <v>2015</v>
      </c>
      <c r="BF2340">
        <v>2016</v>
      </c>
      <c r="BG2340">
        <v>2017</v>
      </c>
      <c r="BH2340">
        <v>2018</v>
      </c>
      <c r="BI2340">
        <v>2019</v>
      </c>
      <c r="BJ2340">
        <v>2020</v>
      </c>
      <c r="BK2340">
        <v>2021</v>
      </c>
      <c r="BL2340">
        <v>2022</v>
      </c>
      <c r="BM2340">
        <v>2023</v>
      </c>
      <c r="BN2340">
        <v>2024</v>
      </c>
    </row>
    <row r="2341" spans="1:66" ht="15" customHeight="1" x14ac:dyDescent="0.25">
      <c r="A2341" t="s">
        <v>3129</v>
      </c>
      <c r="C2341" s="75"/>
      <c r="D2341" t="s">
        <v>765</v>
      </c>
      <c r="E2341" s="45" t="s">
        <v>766</v>
      </c>
      <c r="G2341" s="45"/>
      <c r="H2341" s="45"/>
      <c r="I2341">
        <f>MIN(L2341:BT2341)</f>
        <v>2007</v>
      </c>
      <c r="J2341">
        <f t="shared" si="198"/>
        <v>2024</v>
      </c>
      <c r="AW2341">
        <v>2007</v>
      </c>
      <c r="AX2341">
        <v>2008</v>
      </c>
      <c r="AY2341">
        <v>2009</v>
      </c>
      <c r="AZ2341">
        <v>2010</v>
      </c>
      <c r="BA2341">
        <v>2011</v>
      </c>
      <c r="BB2341">
        <v>2012</v>
      </c>
      <c r="BC2341">
        <v>2013</v>
      </c>
      <c r="BD2341">
        <v>2014</v>
      </c>
      <c r="BE2341">
        <v>2015</v>
      </c>
      <c r="BF2341">
        <v>2016</v>
      </c>
      <c r="BG2341">
        <v>2017</v>
      </c>
      <c r="BH2341">
        <v>2018</v>
      </c>
      <c r="BI2341">
        <v>2019</v>
      </c>
      <c r="BJ2341">
        <v>2020</v>
      </c>
      <c r="BK2341">
        <v>2021</v>
      </c>
      <c r="BL2341">
        <v>2022</v>
      </c>
      <c r="BM2341">
        <v>2023</v>
      </c>
      <c r="BN2341">
        <v>2024</v>
      </c>
    </row>
    <row r="2342" spans="1:66" ht="15" customHeight="1" x14ac:dyDescent="0.25">
      <c r="A2342" t="s">
        <v>3129</v>
      </c>
      <c r="C2342" s="75"/>
      <c r="D2342" t="s">
        <v>3130</v>
      </c>
      <c r="E2342" s="45" t="s">
        <v>3131</v>
      </c>
      <c r="G2342" s="45"/>
      <c r="H2342" s="45"/>
      <c r="I2342">
        <f>MIN(L2342:BT2342)</f>
        <v>2007</v>
      </c>
      <c r="J2342">
        <f t="shared" si="198"/>
        <v>2024</v>
      </c>
      <c r="AW2342">
        <v>2007</v>
      </c>
      <c r="AX2342">
        <v>2008</v>
      </c>
      <c r="AY2342">
        <v>2009</v>
      </c>
      <c r="AZ2342">
        <v>2010</v>
      </c>
      <c r="BA2342">
        <v>2011</v>
      </c>
      <c r="BB2342">
        <v>2012</v>
      </c>
      <c r="BC2342">
        <v>2013</v>
      </c>
      <c r="BD2342">
        <v>2014</v>
      </c>
      <c r="BE2342">
        <v>2015</v>
      </c>
      <c r="BF2342">
        <v>2016</v>
      </c>
      <c r="BG2342">
        <v>2017</v>
      </c>
      <c r="BH2342">
        <v>2018</v>
      </c>
      <c r="BI2342">
        <v>2019</v>
      </c>
      <c r="BJ2342">
        <v>2020</v>
      </c>
      <c r="BK2342">
        <v>2021</v>
      </c>
      <c r="BL2342">
        <v>2022</v>
      </c>
      <c r="BM2342">
        <v>2023</v>
      </c>
      <c r="BN2342">
        <v>2024</v>
      </c>
    </row>
    <row r="2343" spans="1:66" ht="15" customHeight="1" x14ac:dyDescent="0.25">
      <c r="A2343" t="s">
        <v>3129</v>
      </c>
      <c r="C2343" s="75"/>
      <c r="D2343" t="s">
        <v>876</v>
      </c>
      <c r="E2343" s="21" t="s">
        <v>2824</v>
      </c>
      <c r="G2343" s="45"/>
      <c r="H2343" s="45"/>
      <c r="I2343">
        <f>MIN(L2343:BT2343)</f>
        <v>2007</v>
      </c>
      <c r="J2343">
        <f t="shared" si="198"/>
        <v>2024</v>
      </c>
      <c r="AW2343">
        <v>2007</v>
      </c>
      <c r="AX2343">
        <v>2008</v>
      </c>
      <c r="AY2343">
        <v>2009</v>
      </c>
      <c r="AZ2343">
        <v>2010</v>
      </c>
      <c r="BA2343">
        <v>2011</v>
      </c>
      <c r="BB2343">
        <v>2012</v>
      </c>
      <c r="BC2343">
        <v>2013</v>
      </c>
      <c r="BD2343">
        <v>2014</v>
      </c>
      <c r="BE2343">
        <v>2015</v>
      </c>
      <c r="BF2343">
        <v>2016</v>
      </c>
      <c r="BG2343">
        <v>2017</v>
      </c>
      <c r="BH2343">
        <v>2018</v>
      </c>
      <c r="BI2343">
        <v>2019</v>
      </c>
      <c r="BJ2343">
        <v>2020</v>
      </c>
      <c r="BK2343">
        <v>2021</v>
      </c>
      <c r="BL2343">
        <v>2022</v>
      </c>
      <c r="BM2343">
        <v>2023</v>
      </c>
      <c r="BN2343">
        <v>2024</v>
      </c>
    </row>
    <row r="2344" spans="1:66" ht="15" customHeight="1" x14ac:dyDescent="0.25">
      <c r="A2344" t="s">
        <v>3129</v>
      </c>
      <c r="C2344" s="76"/>
      <c r="D2344" t="s">
        <v>21</v>
      </c>
      <c r="E2344" s="45" t="s">
        <v>733</v>
      </c>
      <c r="G2344" s="45"/>
      <c r="H2344" s="45"/>
      <c r="I2344">
        <f>MIN(L2344:BT2344)</f>
        <v>2007</v>
      </c>
      <c r="J2344">
        <f t="shared" si="198"/>
        <v>2024</v>
      </c>
      <c r="AW2344">
        <v>2007</v>
      </c>
      <c r="AX2344">
        <v>2008</v>
      </c>
      <c r="AY2344">
        <v>2009</v>
      </c>
      <c r="AZ2344">
        <v>2010</v>
      </c>
      <c r="BA2344">
        <v>2011</v>
      </c>
      <c r="BB2344">
        <v>2012</v>
      </c>
      <c r="BC2344">
        <v>2013</v>
      </c>
      <c r="BD2344">
        <v>2014</v>
      </c>
      <c r="BE2344">
        <v>2015</v>
      </c>
      <c r="BF2344">
        <v>2016</v>
      </c>
      <c r="BG2344">
        <v>2017</v>
      </c>
      <c r="BH2344">
        <v>2018</v>
      </c>
      <c r="BI2344">
        <v>2019</v>
      </c>
      <c r="BJ2344">
        <v>2020</v>
      </c>
      <c r="BK2344">
        <v>2021</v>
      </c>
      <c r="BL2344">
        <v>2022</v>
      </c>
      <c r="BM2344">
        <v>2023</v>
      </c>
      <c r="BN2344">
        <v>2024</v>
      </c>
    </row>
    <row r="2345" spans="1:66" ht="15" customHeight="1" x14ac:dyDescent="0.25">
      <c r="C2345" s="63"/>
      <c r="E2345" s="45"/>
      <c r="G2345" s="45"/>
      <c r="H2345" s="45"/>
    </row>
    <row r="2346" spans="1:66" ht="15" customHeight="1" x14ac:dyDescent="0.25">
      <c r="A2346" t="s">
        <v>1266</v>
      </c>
      <c r="B2346" s="1" t="str">
        <f>A2346&amp;J2346</f>
        <v>UDKV2024</v>
      </c>
      <c r="C2346" s="77"/>
      <c r="D2346" t="s">
        <v>444</v>
      </c>
      <c r="E2346" s="45" t="s">
        <v>445</v>
      </c>
      <c r="G2346" s="45" t="s">
        <v>445</v>
      </c>
      <c r="H2346" s="45" t="s">
        <v>1657</v>
      </c>
      <c r="J2346">
        <f t="shared" si="198"/>
        <v>2024</v>
      </c>
      <c r="BN2346">
        <v>2024</v>
      </c>
    </row>
    <row r="2347" spans="1:66" ht="15" customHeight="1" x14ac:dyDescent="0.25">
      <c r="A2347" t="s">
        <v>1266</v>
      </c>
      <c r="C2347" s="77"/>
      <c r="D2347" t="s">
        <v>763</v>
      </c>
      <c r="E2347" s="45" t="s">
        <v>764</v>
      </c>
      <c r="G2347" s="45"/>
      <c r="H2347" s="45"/>
      <c r="J2347">
        <f t="shared" si="198"/>
        <v>2024</v>
      </c>
      <c r="BN2347">
        <v>2024</v>
      </c>
    </row>
    <row r="2348" spans="1:66" ht="15" customHeight="1" x14ac:dyDescent="0.25">
      <c r="A2348" t="s">
        <v>1266</v>
      </c>
      <c r="C2348" s="77"/>
      <c r="D2348" t="s">
        <v>765</v>
      </c>
      <c r="E2348" s="45" t="s">
        <v>766</v>
      </c>
      <c r="G2348" s="45"/>
      <c r="H2348" s="45"/>
      <c r="J2348">
        <f t="shared" si="198"/>
        <v>2024</v>
      </c>
      <c r="BN2348">
        <v>2024</v>
      </c>
    </row>
    <row r="2349" spans="1:66" ht="15" customHeight="1" x14ac:dyDescent="0.25">
      <c r="A2349" t="s">
        <v>1266</v>
      </c>
      <c r="C2349" s="77"/>
      <c r="D2349" t="s">
        <v>687</v>
      </c>
      <c r="E2349" s="45" t="s">
        <v>2073</v>
      </c>
      <c r="G2349" s="45"/>
      <c r="H2349" s="45"/>
      <c r="J2349">
        <f t="shared" si="198"/>
        <v>2024</v>
      </c>
      <c r="BN2349">
        <v>2024</v>
      </c>
    </row>
    <row r="2350" spans="1:66" ht="15" customHeight="1" x14ac:dyDescent="0.25">
      <c r="A2350" t="s">
        <v>1266</v>
      </c>
      <c r="C2350" s="77"/>
      <c r="D2350" t="s">
        <v>438</v>
      </c>
      <c r="E2350" s="45" t="s">
        <v>439</v>
      </c>
      <c r="G2350" s="45" t="s">
        <v>439</v>
      </c>
      <c r="H2350" s="45" t="s">
        <v>1631</v>
      </c>
      <c r="J2350">
        <f t="shared" si="198"/>
        <v>2024</v>
      </c>
      <c r="BN2350">
        <v>2024</v>
      </c>
    </row>
    <row r="2351" spans="1:66" ht="15" customHeight="1" x14ac:dyDescent="0.25">
      <c r="A2351" t="s">
        <v>1266</v>
      </c>
      <c r="C2351" s="77"/>
      <c r="D2351" t="s">
        <v>707</v>
      </c>
      <c r="E2351" s="45" t="s">
        <v>708</v>
      </c>
      <c r="G2351" s="45" t="s">
        <v>708</v>
      </c>
      <c r="H2351" s="45" t="s">
        <v>1662</v>
      </c>
      <c r="J2351">
        <f t="shared" si="198"/>
        <v>2024</v>
      </c>
      <c r="BN2351">
        <v>2024</v>
      </c>
    </row>
    <row r="2352" spans="1:66" ht="15" customHeight="1" x14ac:dyDescent="0.25">
      <c r="A2352" t="s">
        <v>1266</v>
      </c>
      <c r="C2352" s="77"/>
      <c r="D2352" t="s">
        <v>21</v>
      </c>
      <c r="E2352" s="45" t="s">
        <v>12</v>
      </c>
      <c r="F2352" s="7" t="s">
        <v>1303</v>
      </c>
      <c r="G2352" s="45" t="s">
        <v>733</v>
      </c>
      <c r="H2352" s="45" t="s">
        <v>1533</v>
      </c>
      <c r="J2352">
        <f t="shared" si="198"/>
        <v>2024</v>
      </c>
      <c r="BN2352">
        <v>2024</v>
      </c>
    </row>
    <row r="2353" spans="1:66" ht="15" customHeight="1" x14ac:dyDescent="0.25">
      <c r="A2353" t="s">
        <v>1266</v>
      </c>
      <c r="C2353" s="77"/>
      <c r="D2353" t="s">
        <v>876</v>
      </c>
      <c r="E2353" s="45" t="s">
        <v>877</v>
      </c>
      <c r="F2353" s="7"/>
      <c r="G2353" s="45"/>
      <c r="H2353" s="45"/>
      <c r="J2353">
        <f t="shared" si="198"/>
        <v>2024</v>
      </c>
      <c r="BN2353">
        <v>2024</v>
      </c>
    </row>
    <row r="2354" spans="1:66" ht="15" customHeight="1" x14ac:dyDescent="0.25">
      <c r="C2354" s="63"/>
      <c r="E2354" s="45"/>
      <c r="G2354" s="45"/>
      <c r="H2354" s="45"/>
    </row>
    <row r="2355" spans="1:66" ht="15" customHeight="1" x14ac:dyDescent="0.25">
      <c r="A2355" t="s">
        <v>1267</v>
      </c>
      <c r="B2355" s="1" t="str">
        <f>A2355&amp;MIN(I2355:I2369)&amp;"(-"&amp;MAX(J2355:J2369)&amp;")"</f>
        <v>UDSP2011(-2024)</v>
      </c>
      <c r="C2355" s="77"/>
      <c r="D2355" t="s">
        <v>763</v>
      </c>
      <c r="E2355" s="45" t="s">
        <v>764</v>
      </c>
      <c r="G2355" s="45"/>
      <c r="H2355" s="45"/>
      <c r="I2355">
        <f t="shared" ref="I2355:I2362" si="199">MIN(L2355:BT2355)</f>
        <v>2011</v>
      </c>
      <c r="J2355">
        <f t="shared" si="198"/>
        <v>2024</v>
      </c>
      <c r="K2355" s="2" t="str">
        <f t="shared" ref="K2355:K2369" si="200">IF(J2355-I2355+1-COUNTA(L2355:BT2355)=0, "-", "Yes")</f>
        <v>-</v>
      </c>
      <c r="BA2355">
        <v>2011</v>
      </c>
      <c r="BB2355">
        <v>2012</v>
      </c>
      <c r="BC2355">
        <v>2013</v>
      </c>
      <c r="BD2355">
        <v>2014</v>
      </c>
      <c r="BE2355">
        <v>2015</v>
      </c>
      <c r="BF2355">
        <v>2016</v>
      </c>
      <c r="BG2355">
        <v>2017</v>
      </c>
      <c r="BH2355">
        <v>2018</v>
      </c>
      <c r="BI2355">
        <v>2019</v>
      </c>
      <c r="BJ2355">
        <v>2020</v>
      </c>
      <c r="BK2355">
        <v>2021</v>
      </c>
      <c r="BL2355">
        <v>2022</v>
      </c>
      <c r="BM2355">
        <v>2023</v>
      </c>
      <c r="BN2355">
        <v>2024</v>
      </c>
    </row>
    <row r="2356" spans="1:66" ht="15" customHeight="1" x14ac:dyDescent="0.25">
      <c r="A2356" t="s">
        <v>1267</v>
      </c>
      <c r="C2356" s="77"/>
      <c r="D2356" t="s">
        <v>765</v>
      </c>
      <c r="E2356" s="45" t="s">
        <v>766</v>
      </c>
      <c r="G2356" s="45"/>
      <c r="H2356" s="45"/>
      <c r="I2356">
        <f t="shared" si="199"/>
        <v>2011</v>
      </c>
      <c r="J2356">
        <f t="shared" si="198"/>
        <v>2024</v>
      </c>
      <c r="K2356" s="2" t="str">
        <f t="shared" si="200"/>
        <v>-</v>
      </c>
      <c r="BA2356">
        <v>2011</v>
      </c>
      <c r="BB2356">
        <v>2012</v>
      </c>
      <c r="BC2356">
        <v>2013</v>
      </c>
      <c r="BD2356">
        <v>2014</v>
      </c>
      <c r="BE2356">
        <v>2015</v>
      </c>
      <c r="BF2356">
        <v>2016</v>
      </c>
      <c r="BG2356">
        <v>2017</v>
      </c>
      <c r="BH2356">
        <v>2018</v>
      </c>
      <c r="BI2356">
        <v>2019</v>
      </c>
      <c r="BJ2356">
        <v>2020</v>
      </c>
      <c r="BK2356">
        <v>2021</v>
      </c>
      <c r="BL2356">
        <v>2022</v>
      </c>
      <c r="BM2356">
        <v>2023</v>
      </c>
      <c r="BN2356">
        <v>2024</v>
      </c>
    </row>
    <row r="2357" spans="1:66" ht="15" customHeight="1" x14ac:dyDescent="0.25">
      <c r="A2357" t="s">
        <v>1267</v>
      </c>
      <c r="C2357" s="77"/>
      <c r="D2357" t="s">
        <v>709</v>
      </c>
      <c r="E2357" s="45" t="s">
        <v>921</v>
      </c>
      <c r="G2357" s="45" t="s">
        <v>1663</v>
      </c>
      <c r="H2357" s="45" t="s">
        <v>1664</v>
      </c>
      <c r="I2357">
        <f t="shared" si="199"/>
        <v>2011</v>
      </c>
      <c r="J2357">
        <f t="shared" si="198"/>
        <v>2024</v>
      </c>
      <c r="K2357" s="2" t="str">
        <f t="shared" si="200"/>
        <v>-</v>
      </c>
      <c r="BA2357">
        <v>2011</v>
      </c>
      <c r="BB2357">
        <v>2012</v>
      </c>
      <c r="BC2357">
        <v>2013</v>
      </c>
      <c r="BD2357">
        <v>2014</v>
      </c>
      <c r="BE2357">
        <v>2015</v>
      </c>
      <c r="BF2357">
        <v>2016</v>
      </c>
      <c r="BG2357">
        <v>2017</v>
      </c>
      <c r="BH2357">
        <v>2018</v>
      </c>
      <c r="BI2357">
        <v>2019</v>
      </c>
      <c r="BJ2357">
        <v>2020</v>
      </c>
      <c r="BK2357">
        <v>2021</v>
      </c>
      <c r="BL2357">
        <v>2022</v>
      </c>
      <c r="BM2357">
        <v>2023</v>
      </c>
      <c r="BN2357">
        <v>2024</v>
      </c>
    </row>
    <row r="2358" spans="1:66" ht="15" customHeight="1" x14ac:dyDescent="0.25">
      <c r="A2358" t="s">
        <v>1267</v>
      </c>
      <c r="C2358" s="77"/>
      <c r="D2358" t="s">
        <v>438</v>
      </c>
      <c r="E2358" s="45" t="s">
        <v>439</v>
      </c>
      <c r="G2358" s="45" t="s">
        <v>439</v>
      </c>
      <c r="H2358" s="45" t="s">
        <v>1631</v>
      </c>
      <c r="I2358">
        <f t="shared" si="199"/>
        <v>2011</v>
      </c>
      <c r="J2358">
        <f t="shared" si="198"/>
        <v>2024</v>
      </c>
      <c r="K2358" s="2" t="str">
        <f t="shared" si="200"/>
        <v>-</v>
      </c>
      <c r="BA2358">
        <v>2011</v>
      </c>
      <c r="BB2358">
        <v>2012</v>
      </c>
      <c r="BC2358">
        <v>2013</v>
      </c>
      <c r="BD2358">
        <v>2014</v>
      </c>
      <c r="BE2358">
        <v>2015</v>
      </c>
      <c r="BF2358">
        <v>2016</v>
      </c>
      <c r="BG2358">
        <v>2017</v>
      </c>
      <c r="BH2358">
        <v>2018</v>
      </c>
      <c r="BI2358">
        <v>2019</v>
      </c>
      <c r="BJ2358">
        <v>2020</v>
      </c>
      <c r="BK2358">
        <v>2021</v>
      </c>
      <c r="BL2358">
        <v>2022</v>
      </c>
      <c r="BM2358">
        <v>2023</v>
      </c>
      <c r="BN2358">
        <v>2024</v>
      </c>
    </row>
    <row r="2359" spans="1:66" ht="15" customHeight="1" x14ac:dyDescent="0.25">
      <c r="A2359" t="s">
        <v>1267</v>
      </c>
      <c r="C2359" s="77"/>
      <c r="D2359" t="s">
        <v>711</v>
      </c>
      <c r="E2359" s="45" t="s">
        <v>712</v>
      </c>
      <c r="G2359" s="45" t="s">
        <v>712</v>
      </c>
      <c r="H2359" s="45" t="s">
        <v>1665</v>
      </c>
      <c r="I2359">
        <f t="shared" si="199"/>
        <v>2011</v>
      </c>
      <c r="J2359">
        <f t="shared" si="198"/>
        <v>2024</v>
      </c>
      <c r="K2359" s="2" t="str">
        <f t="shared" si="200"/>
        <v>-</v>
      </c>
      <c r="BA2359">
        <v>2011</v>
      </c>
      <c r="BB2359">
        <v>2012</v>
      </c>
      <c r="BC2359">
        <v>2013</v>
      </c>
      <c r="BD2359">
        <v>2014</v>
      </c>
      <c r="BE2359">
        <v>2015</v>
      </c>
      <c r="BF2359">
        <v>2016</v>
      </c>
      <c r="BG2359">
        <v>2017</v>
      </c>
      <c r="BH2359">
        <v>2018</v>
      </c>
      <c r="BI2359">
        <v>2019</v>
      </c>
      <c r="BJ2359">
        <v>2020</v>
      </c>
      <c r="BK2359">
        <v>2021</v>
      </c>
      <c r="BL2359">
        <v>2022</v>
      </c>
      <c r="BM2359">
        <v>2023</v>
      </c>
      <c r="BN2359">
        <v>2024</v>
      </c>
    </row>
    <row r="2360" spans="1:66" ht="15" customHeight="1" x14ac:dyDescent="0.25">
      <c r="A2360" t="s">
        <v>1267</v>
      </c>
      <c r="C2360" s="77"/>
      <c r="D2360" t="s">
        <v>713</v>
      </c>
      <c r="E2360" s="45" t="s">
        <v>714</v>
      </c>
      <c r="G2360" s="45" t="s">
        <v>714</v>
      </c>
      <c r="H2360" s="45" t="s">
        <v>1666</v>
      </c>
      <c r="I2360">
        <f t="shared" si="199"/>
        <v>2011</v>
      </c>
      <c r="J2360">
        <f t="shared" si="198"/>
        <v>2024</v>
      </c>
      <c r="K2360" s="2" t="str">
        <f t="shared" si="200"/>
        <v>-</v>
      </c>
      <c r="BA2360">
        <v>2011</v>
      </c>
      <c r="BB2360">
        <v>2012</v>
      </c>
      <c r="BC2360">
        <v>2013</v>
      </c>
      <c r="BD2360">
        <v>2014</v>
      </c>
      <c r="BE2360">
        <v>2015</v>
      </c>
      <c r="BF2360">
        <v>2016</v>
      </c>
      <c r="BG2360">
        <v>2017</v>
      </c>
      <c r="BH2360">
        <v>2018</v>
      </c>
      <c r="BI2360">
        <v>2019</v>
      </c>
      <c r="BJ2360">
        <v>2020</v>
      </c>
      <c r="BK2360">
        <v>2021</v>
      </c>
      <c r="BL2360">
        <v>2022</v>
      </c>
      <c r="BM2360">
        <v>2023</v>
      </c>
      <c r="BN2360">
        <v>2024</v>
      </c>
    </row>
    <row r="2361" spans="1:66" ht="15" customHeight="1" x14ac:dyDescent="0.25">
      <c r="A2361" t="s">
        <v>1267</v>
      </c>
      <c r="C2361" s="77"/>
      <c r="D2361" t="s">
        <v>715</v>
      </c>
      <c r="E2361" s="45" t="s">
        <v>716</v>
      </c>
      <c r="G2361" s="45"/>
      <c r="H2361" s="45"/>
      <c r="I2361">
        <f t="shared" si="199"/>
        <v>2011</v>
      </c>
      <c r="J2361">
        <f t="shared" si="198"/>
        <v>2024</v>
      </c>
      <c r="K2361" s="2" t="str">
        <f t="shared" si="200"/>
        <v>-</v>
      </c>
      <c r="BA2361">
        <v>2011</v>
      </c>
      <c r="BB2361">
        <v>2012</v>
      </c>
      <c r="BC2361">
        <v>2013</v>
      </c>
      <c r="BD2361">
        <v>2014</v>
      </c>
      <c r="BE2361">
        <v>2015</v>
      </c>
      <c r="BF2361">
        <v>2016</v>
      </c>
      <c r="BG2361">
        <v>2017</v>
      </c>
      <c r="BH2361">
        <v>2018</v>
      </c>
      <c r="BI2361">
        <v>2019</v>
      </c>
      <c r="BJ2361">
        <v>2020</v>
      </c>
      <c r="BK2361">
        <v>2021</v>
      </c>
      <c r="BL2361">
        <v>2022</v>
      </c>
      <c r="BM2361">
        <v>2023</v>
      </c>
      <c r="BN2361">
        <v>2024</v>
      </c>
    </row>
    <row r="2362" spans="1:66" ht="15" customHeight="1" x14ac:dyDescent="0.25">
      <c r="A2362" t="s">
        <v>1267</v>
      </c>
      <c r="C2362" s="77"/>
      <c r="D2362" t="s">
        <v>21</v>
      </c>
      <c r="E2362" s="45" t="s">
        <v>12</v>
      </c>
      <c r="F2362" s="7" t="s">
        <v>1303</v>
      </c>
      <c r="G2362" s="45" t="s">
        <v>733</v>
      </c>
      <c r="H2362" s="45" t="s">
        <v>1533</v>
      </c>
      <c r="I2362">
        <f t="shared" si="199"/>
        <v>2011</v>
      </c>
      <c r="J2362">
        <f t="shared" si="198"/>
        <v>2024</v>
      </c>
      <c r="K2362" s="2" t="str">
        <f t="shared" si="200"/>
        <v>-</v>
      </c>
      <c r="BA2362">
        <v>2011</v>
      </c>
      <c r="BB2362">
        <v>2012</v>
      </c>
      <c r="BC2362">
        <v>2013</v>
      </c>
      <c r="BD2362">
        <v>2014</v>
      </c>
      <c r="BE2362">
        <v>2015</v>
      </c>
      <c r="BF2362">
        <v>2016</v>
      </c>
      <c r="BG2362">
        <v>2017</v>
      </c>
      <c r="BH2362">
        <v>2018</v>
      </c>
      <c r="BI2362">
        <v>2019</v>
      </c>
      <c r="BJ2362">
        <v>2020</v>
      </c>
      <c r="BK2362">
        <v>2021</v>
      </c>
      <c r="BL2362">
        <v>2022</v>
      </c>
      <c r="BM2362">
        <v>2023</v>
      </c>
      <c r="BN2362">
        <v>2024</v>
      </c>
    </row>
    <row r="2363" spans="1:66" ht="15" customHeight="1" x14ac:dyDescent="0.25">
      <c r="A2363" t="s">
        <v>1267</v>
      </c>
      <c r="C2363" s="77"/>
      <c r="D2363" t="s">
        <v>717</v>
      </c>
      <c r="E2363" t="s">
        <v>717</v>
      </c>
      <c r="G2363" s="45"/>
      <c r="H2363" s="45"/>
      <c r="I2363">
        <f t="shared" ref="I2363:I2369" si="201">MIN(L2363:BT2363)</f>
        <v>2011</v>
      </c>
      <c r="J2363">
        <f t="shared" si="198"/>
        <v>2024</v>
      </c>
      <c r="K2363" s="2" t="str">
        <f t="shared" si="200"/>
        <v>-</v>
      </c>
      <c r="BA2363">
        <v>2011</v>
      </c>
      <c r="BB2363">
        <v>2012</v>
      </c>
      <c r="BC2363">
        <v>2013</v>
      </c>
      <c r="BD2363">
        <v>2014</v>
      </c>
      <c r="BE2363">
        <v>2015</v>
      </c>
      <c r="BF2363">
        <v>2016</v>
      </c>
      <c r="BG2363">
        <v>2017</v>
      </c>
      <c r="BH2363">
        <v>2018</v>
      </c>
      <c r="BI2363">
        <v>2019</v>
      </c>
      <c r="BJ2363">
        <v>2020</v>
      </c>
      <c r="BK2363">
        <v>2021</v>
      </c>
      <c r="BL2363">
        <v>2022</v>
      </c>
      <c r="BM2363">
        <v>2023</v>
      </c>
      <c r="BN2363">
        <v>2024</v>
      </c>
    </row>
    <row r="2364" spans="1:66" ht="15" customHeight="1" x14ac:dyDescent="0.25">
      <c r="A2364" t="s">
        <v>1267</v>
      </c>
      <c r="C2364" s="77"/>
      <c r="D2364" t="s">
        <v>718</v>
      </c>
      <c r="E2364" s="45" t="s">
        <v>719</v>
      </c>
      <c r="G2364" s="45" t="s">
        <v>719</v>
      </c>
      <c r="H2364" s="45" t="s">
        <v>1667</v>
      </c>
      <c r="I2364">
        <f t="shared" si="201"/>
        <v>2011</v>
      </c>
      <c r="J2364">
        <f t="shared" si="198"/>
        <v>2024</v>
      </c>
      <c r="K2364" s="2" t="str">
        <f t="shared" si="200"/>
        <v>-</v>
      </c>
      <c r="BA2364">
        <v>2011</v>
      </c>
      <c r="BB2364">
        <v>2012</v>
      </c>
      <c r="BC2364">
        <v>2013</v>
      </c>
      <c r="BD2364">
        <v>2014</v>
      </c>
      <c r="BE2364">
        <v>2015</v>
      </c>
      <c r="BF2364">
        <v>2016</v>
      </c>
      <c r="BG2364">
        <v>2017</v>
      </c>
      <c r="BH2364">
        <v>2018</v>
      </c>
      <c r="BI2364">
        <v>2019</v>
      </c>
      <c r="BJ2364">
        <v>2020</v>
      </c>
      <c r="BK2364">
        <v>2021</v>
      </c>
      <c r="BL2364">
        <v>2022</v>
      </c>
      <c r="BM2364">
        <v>2023</v>
      </c>
      <c r="BN2364">
        <v>2024</v>
      </c>
    </row>
    <row r="2365" spans="1:66" ht="15" customHeight="1" x14ac:dyDescent="0.25">
      <c r="A2365" t="s">
        <v>1267</v>
      </c>
      <c r="C2365" s="77"/>
      <c r="D2365" t="s">
        <v>720</v>
      </c>
      <c r="E2365" s="45" t="s">
        <v>721</v>
      </c>
      <c r="G2365" s="45" t="s">
        <v>721</v>
      </c>
      <c r="H2365" s="45" t="s">
        <v>1668</v>
      </c>
      <c r="I2365">
        <f t="shared" si="201"/>
        <v>2011</v>
      </c>
      <c r="J2365">
        <f t="shared" si="198"/>
        <v>2024</v>
      </c>
      <c r="K2365" s="2" t="str">
        <f t="shared" si="200"/>
        <v>-</v>
      </c>
      <c r="BA2365">
        <v>2011</v>
      </c>
      <c r="BB2365">
        <v>2012</v>
      </c>
      <c r="BC2365">
        <v>2013</v>
      </c>
      <c r="BD2365">
        <v>2014</v>
      </c>
      <c r="BE2365">
        <v>2015</v>
      </c>
      <c r="BF2365">
        <v>2016</v>
      </c>
      <c r="BG2365">
        <v>2017</v>
      </c>
      <c r="BH2365">
        <v>2018</v>
      </c>
      <c r="BI2365">
        <v>2019</v>
      </c>
      <c r="BJ2365">
        <v>2020</v>
      </c>
      <c r="BK2365">
        <v>2021</v>
      </c>
      <c r="BL2365">
        <v>2022</v>
      </c>
      <c r="BM2365">
        <v>2023</v>
      </c>
      <c r="BN2365">
        <v>2024</v>
      </c>
    </row>
    <row r="2366" spans="1:66" ht="15" customHeight="1" x14ac:dyDescent="0.25">
      <c r="A2366" t="s">
        <v>1267</v>
      </c>
      <c r="C2366" s="77"/>
      <c r="D2366" t="s">
        <v>2754</v>
      </c>
      <c r="E2366" s="45" t="s">
        <v>2756</v>
      </c>
      <c r="G2366" s="45"/>
      <c r="H2366" s="45"/>
      <c r="I2366">
        <f>MIN(L2366:BT2366)</f>
        <v>2018</v>
      </c>
      <c r="J2366">
        <f>MAX(L2366:BT2366)</f>
        <v>2024</v>
      </c>
      <c r="K2366" s="2" t="str">
        <f t="shared" si="200"/>
        <v>-</v>
      </c>
      <c r="BH2366">
        <v>2018</v>
      </c>
      <c r="BI2366">
        <v>2019</v>
      </c>
      <c r="BJ2366">
        <v>2020</v>
      </c>
      <c r="BK2366">
        <v>2021</v>
      </c>
      <c r="BL2366">
        <v>2022</v>
      </c>
      <c r="BM2366">
        <v>2023</v>
      </c>
      <c r="BN2366">
        <v>2024</v>
      </c>
    </row>
    <row r="2367" spans="1:66" ht="15" customHeight="1" x14ac:dyDescent="0.25">
      <c r="A2367" t="s">
        <v>1267</v>
      </c>
      <c r="C2367" s="77"/>
      <c r="D2367" t="s">
        <v>2755</v>
      </c>
      <c r="E2367" s="45" t="s">
        <v>2757</v>
      </c>
      <c r="G2367" s="45"/>
      <c r="H2367" s="45"/>
      <c r="I2367">
        <f>MIN(L2367:BT2367)</f>
        <v>2018</v>
      </c>
      <c r="J2367">
        <f>MAX(L2367:BT2367)</f>
        <v>2024</v>
      </c>
      <c r="K2367" s="2" t="str">
        <f t="shared" si="200"/>
        <v>-</v>
      </c>
      <c r="BH2367">
        <v>2018</v>
      </c>
      <c r="BI2367">
        <v>2019</v>
      </c>
      <c r="BJ2367">
        <v>2020</v>
      </c>
      <c r="BK2367">
        <v>2021</v>
      </c>
      <c r="BL2367">
        <v>2022</v>
      </c>
      <c r="BM2367">
        <v>2023</v>
      </c>
      <c r="BN2367">
        <v>2024</v>
      </c>
    </row>
    <row r="2368" spans="1:66" ht="15" customHeight="1" x14ac:dyDescent="0.25">
      <c r="A2368" t="s">
        <v>1267</v>
      </c>
      <c r="C2368" s="77"/>
      <c r="D2368" t="s">
        <v>448</v>
      </c>
      <c r="E2368" s="45" t="s">
        <v>449</v>
      </c>
      <c r="G2368" s="45" t="s">
        <v>449</v>
      </c>
      <c r="H2368" s="45" t="s">
        <v>1644</v>
      </c>
      <c r="I2368">
        <f>MIN(L2368:BT2368)</f>
        <v>2011</v>
      </c>
      <c r="J2368">
        <f>MAX(L2368:BT2368)</f>
        <v>2024</v>
      </c>
      <c r="K2368" s="2" t="str">
        <f t="shared" si="200"/>
        <v>-</v>
      </c>
      <c r="BA2368">
        <v>2011</v>
      </c>
      <c r="BB2368">
        <v>2012</v>
      </c>
      <c r="BC2368">
        <v>2013</v>
      </c>
      <c r="BD2368">
        <v>2014</v>
      </c>
      <c r="BE2368">
        <v>2015</v>
      </c>
      <c r="BF2368">
        <v>2016</v>
      </c>
      <c r="BG2368">
        <v>2017</v>
      </c>
      <c r="BH2368">
        <v>2018</v>
      </c>
      <c r="BI2368">
        <v>2019</v>
      </c>
      <c r="BJ2368">
        <v>2020</v>
      </c>
      <c r="BK2368">
        <v>2021</v>
      </c>
      <c r="BL2368">
        <v>2022</v>
      </c>
      <c r="BM2368">
        <v>2023</v>
      </c>
      <c r="BN2368">
        <v>2024</v>
      </c>
    </row>
    <row r="2369" spans="1:66" ht="15" customHeight="1" x14ac:dyDescent="0.25">
      <c r="A2369" t="s">
        <v>1267</v>
      </c>
      <c r="C2369" s="77"/>
      <c r="D2369" t="s">
        <v>450</v>
      </c>
      <c r="E2369" s="45" t="s">
        <v>451</v>
      </c>
      <c r="G2369" s="45"/>
      <c r="H2369" s="45"/>
      <c r="I2369">
        <f t="shared" si="201"/>
        <v>2018</v>
      </c>
      <c r="J2369">
        <f t="shared" si="198"/>
        <v>2024</v>
      </c>
      <c r="K2369" s="2" t="str">
        <f t="shared" si="200"/>
        <v>-</v>
      </c>
      <c r="BH2369">
        <v>2018</v>
      </c>
      <c r="BI2369">
        <v>2019</v>
      </c>
      <c r="BJ2369">
        <v>2020</v>
      </c>
      <c r="BK2369">
        <v>2021</v>
      </c>
      <c r="BL2369">
        <v>2022</v>
      </c>
      <c r="BM2369">
        <v>2023</v>
      </c>
      <c r="BN2369">
        <v>2024</v>
      </c>
    </row>
    <row r="2370" spans="1:66" ht="15" customHeight="1" x14ac:dyDescent="0.25">
      <c r="C2370" s="63"/>
      <c r="E2370" s="45"/>
      <c r="G2370" s="45"/>
      <c r="H2370" s="45"/>
    </row>
    <row r="2371" spans="1:66" ht="15" customHeight="1" x14ac:dyDescent="0.25">
      <c r="A2371" t="s">
        <v>1268</v>
      </c>
      <c r="B2371" s="1" t="str">
        <f>A2371&amp;J2371</f>
        <v>VEUV2024</v>
      </c>
      <c r="C2371" s="77"/>
      <c r="D2371" t="s">
        <v>722</v>
      </c>
      <c r="E2371" s="45" t="s">
        <v>723</v>
      </c>
      <c r="G2371" s="45" t="s">
        <v>723</v>
      </c>
      <c r="H2371" s="45" t="s">
        <v>1669</v>
      </c>
      <c r="J2371">
        <f t="shared" si="198"/>
        <v>2024</v>
      </c>
      <c r="BN2371">
        <v>2024</v>
      </c>
    </row>
    <row r="2372" spans="1:66" ht="15" customHeight="1" x14ac:dyDescent="0.25">
      <c r="A2372" t="s">
        <v>1268</v>
      </c>
      <c r="C2372" s="77"/>
      <c r="D2372" t="s">
        <v>724</v>
      </c>
      <c r="E2372" s="45" t="s">
        <v>725</v>
      </c>
      <c r="G2372" s="45" t="s">
        <v>725</v>
      </c>
      <c r="H2372" s="45" t="s">
        <v>1670</v>
      </c>
      <c r="J2372">
        <f t="shared" si="198"/>
        <v>2024</v>
      </c>
      <c r="BN2372">
        <v>2024</v>
      </c>
    </row>
    <row r="2373" spans="1:66" ht="15" customHeight="1" x14ac:dyDescent="0.25">
      <c r="A2373" t="s">
        <v>1268</v>
      </c>
      <c r="C2373" s="77"/>
      <c r="D2373" t="s">
        <v>763</v>
      </c>
      <c r="E2373" s="45" t="s">
        <v>764</v>
      </c>
      <c r="G2373" s="45"/>
      <c r="H2373" s="45"/>
      <c r="J2373">
        <f t="shared" si="198"/>
        <v>2024</v>
      </c>
      <c r="BN2373">
        <v>2024</v>
      </c>
    </row>
    <row r="2374" spans="1:66" ht="15" customHeight="1" x14ac:dyDescent="0.25">
      <c r="A2374" t="s">
        <v>1268</v>
      </c>
      <c r="C2374" s="77"/>
      <c r="D2374" t="s">
        <v>765</v>
      </c>
      <c r="E2374" s="45" t="s">
        <v>766</v>
      </c>
      <c r="G2374" s="45"/>
      <c r="H2374" s="45"/>
      <c r="J2374">
        <f t="shared" si="198"/>
        <v>2024</v>
      </c>
      <c r="BN2374">
        <v>2024</v>
      </c>
    </row>
    <row r="2375" spans="1:66" ht="15" customHeight="1" x14ac:dyDescent="0.25">
      <c r="A2375" t="s">
        <v>1268</v>
      </c>
      <c r="C2375" s="77"/>
      <c r="D2375" t="s">
        <v>438</v>
      </c>
      <c r="E2375" s="45" t="s">
        <v>439</v>
      </c>
      <c r="G2375" s="45" t="s">
        <v>439</v>
      </c>
      <c r="H2375" s="45" t="s">
        <v>1631</v>
      </c>
      <c r="J2375">
        <f t="shared" si="198"/>
        <v>2024</v>
      </c>
      <c r="BN2375">
        <v>2024</v>
      </c>
    </row>
    <row r="2376" spans="1:66" ht="15" customHeight="1" x14ac:dyDescent="0.25">
      <c r="A2376" t="s">
        <v>1268</v>
      </c>
      <c r="C2376" s="77"/>
      <c r="D2376" t="s">
        <v>726</v>
      </c>
      <c r="E2376" s="45" t="s">
        <v>446</v>
      </c>
      <c r="G2376" s="45" t="s">
        <v>1671</v>
      </c>
      <c r="H2376" s="45" t="s">
        <v>1629</v>
      </c>
      <c r="J2376">
        <f t="shared" si="198"/>
        <v>2024</v>
      </c>
      <c r="BE2376" t="s">
        <v>2957</v>
      </c>
      <c r="BN2376">
        <v>2024</v>
      </c>
    </row>
    <row r="2377" spans="1:66" ht="15" customHeight="1" x14ac:dyDescent="0.25">
      <c r="A2377" t="s">
        <v>1268</v>
      </c>
      <c r="C2377" s="77"/>
      <c r="D2377" t="s">
        <v>727</v>
      </c>
      <c r="E2377" s="45" t="s">
        <v>447</v>
      </c>
      <c r="G2377" s="45" t="s">
        <v>447</v>
      </c>
      <c r="H2377" s="45" t="s">
        <v>1630</v>
      </c>
      <c r="J2377">
        <f t="shared" si="198"/>
        <v>2024</v>
      </c>
      <c r="BN2377">
        <v>2024</v>
      </c>
    </row>
    <row r="2378" spans="1:66" ht="15" customHeight="1" x14ac:dyDescent="0.25">
      <c r="A2378" t="s">
        <v>1268</v>
      </c>
      <c r="C2378" s="77"/>
      <c r="D2378" t="s">
        <v>728</v>
      </c>
      <c r="E2378" s="45" t="s">
        <v>729</v>
      </c>
      <c r="G2378" s="45" t="s">
        <v>729</v>
      </c>
      <c r="H2378" s="45" t="s">
        <v>1672</v>
      </c>
      <c r="J2378">
        <f t="shared" si="198"/>
        <v>2024</v>
      </c>
      <c r="BN2378">
        <v>2024</v>
      </c>
    </row>
    <row r="2379" spans="1:66" ht="15" customHeight="1" x14ac:dyDescent="0.25">
      <c r="A2379" t="s">
        <v>1268</v>
      </c>
      <c r="C2379" s="77"/>
      <c r="D2379" t="s">
        <v>2902</v>
      </c>
      <c r="E2379" s="45" t="s">
        <v>2903</v>
      </c>
      <c r="F2379" s="4" t="s">
        <v>2901</v>
      </c>
      <c r="G2379" s="45" t="s">
        <v>2904</v>
      </c>
      <c r="H2379" s="45" t="s">
        <v>2905</v>
      </c>
      <c r="J2379">
        <f t="shared" si="198"/>
        <v>2024</v>
      </c>
      <c r="BN2379">
        <v>2024</v>
      </c>
    </row>
    <row r="2380" spans="1:66" ht="15" customHeight="1" x14ac:dyDescent="0.25">
      <c r="A2380" t="s">
        <v>1268</v>
      </c>
      <c r="C2380" s="77"/>
      <c r="D2380" t="s">
        <v>21</v>
      </c>
      <c r="E2380" s="45" t="s">
        <v>12</v>
      </c>
      <c r="F2380" s="7" t="s">
        <v>1303</v>
      </c>
      <c r="G2380" s="45" t="s">
        <v>733</v>
      </c>
      <c r="H2380" s="45" t="s">
        <v>1533</v>
      </c>
      <c r="J2380">
        <f t="shared" si="198"/>
        <v>2024</v>
      </c>
      <c r="BN2380">
        <v>2024</v>
      </c>
    </row>
    <row r="2381" spans="1:66" ht="15" customHeight="1" x14ac:dyDescent="0.25">
      <c r="A2381" t="s">
        <v>1268</v>
      </c>
      <c r="C2381" s="77"/>
      <c r="D2381" t="s">
        <v>448</v>
      </c>
      <c r="E2381" s="45" t="s">
        <v>449</v>
      </c>
      <c r="G2381" s="45" t="s">
        <v>449</v>
      </c>
      <c r="H2381" s="45" t="s">
        <v>1644</v>
      </c>
      <c r="J2381">
        <f t="shared" si="198"/>
        <v>2024</v>
      </c>
      <c r="BN2381">
        <v>2024</v>
      </c>
    </row>
    <row r="2382" spans="1:66" ht="15" customHeight="1" x14ac:dyDescent="0.25">
      <c r="C2382" s="63"/>
      <c r="E2382" s="45"/>
      <c r="G2382" s="45"/>
      <c r="H2382" s="45"/>
    </row>
    <row r="2383" spans="1:66" ht="15" customHeight="1" x14ac:dyDescent="0.25">
      <c r="A2383" t="s">
        <v>1275</v>
      </c>
      <c r="B2383" s="1" t="str">
        <f>A2383&amp;J2383</f>
        <v>VNDS2024</v>
      </c>
      <c r="C2383" s="77"/>
      <c r="D2383" t="s">
        <v>763</v>
      </c>
      <c r="E2383" s="45" t="s">
        <v>764</v>
      </c>
      <c r="G2383" s="45"/>
      <c r="H2383" s="45"/>
      <c r="J2383">
        <f t="shared" si="198"/>
        <v>2024</v>
      </c>
      <c r="BN2383">
        <v>2024</v>
      </c>
    </row>
    <row r="2384" spans="1:66" ht="15" customHeight="1" x14ac:dyDescent="0.25">
      <c r="A2384" t="s">
        <v>1275</v>
      </c>
      <c r="C2384" s="77"/>
      <c r="D2384" t="s">
        <v>765</v>
      </c>
      <c r="E2384" s="45" t="s">
        <v>766</v>
      </c>
      <c r="G2384" s="45"/>
      <c r="H2384" s="45"/>
      <c r="J2384">
        <f t="shared" si="198"/>
        <v>2024</v>
      </c>
      <c r="BN2384">
        <v>2024</v>
      </c>
    </row>
    <row r="2385" spans="1:66" ht="15" customHeight="1" x14ac:dyDescent="0.25">
      <c r="A2385" t="s">
        <v>1275</v>
      </c>
      <c r="C2385" s="77"/>
      <c r="D2385" t="s">
        <v>922</v>
      </c>
      <c r="E2385" s="45" t="s">
        <v>923</v>
      </c>
      <c r="G2385" s="45" t="s">
        <v>10</v>
      </c>
      <c r="H2385" s="45" t="s">
        <v>1610</v>
      </c>
      <c r="J2385">
        <f t="shared" si="198"/>
        <v>2024</v>
      </c>
      <c r="BN2385">
        <v>2024</v>
      </c>
    </row>
    <row r="2386" spans="1:66" ht="15" customHeight="1" x14ac:dyDescent="0.25">
      <c r="A2386" t="s">
        <v>1275</v>
      </c>
      <c r="C2386" s="77"/>
      <c r="D2386" t="s">
        <v>1225</v>
      </c>
      <c r="E2386" s="45" t="s">
        <v>924</v>
      </c>
      <c r="G2386" s="45" t="s">
        <v>1611</v>
      </c>
      <c r="H2386" s="45" t="s">
        <v>1612</v>
      </c>
      <c r="J2386">
        <f t="shared" si="198"/>
        <v>2024</v>
      </c>
      <c r="BN2386">
        <v>2024</v>
      </c>
    </row>
    <row r="2387" spans="1:66" ht="15" customHeight="1" x14ac:dyDescent="0.25">
      <c r="A2387" t="s">
        <v>1275</v>
      </c>
      <c r="C2387" s="77"/>
      <c r="D2387" t="s">
        <v>1226</v>
      </c>
      <c r="E2387" s="45" t="s">
        <v>1297</v>
      </c>
      <c r="G2387" s="45" t="s">
        <v>1613</v>
      </c>
      <c r="H2387" s="45" t="s">
        <v>1614</v>
      </c>
      <c r="J2387">
        <f t="shared" si="198"/>
        <v>2024</v>
      </c>
      <c r="BN2387">
        <v>2024</v>
      </c>
    </row>
    <row r="2388" spans="1:66" ht="15" customHeight="1" x14ac:dyDescent="0.25">
      <c r="A2388" t="s">
        <v>1275</v>
      </c>
      <c r="C2388" s="77"/>
      <c r="D2388" t="s">
        <v>21</v>
      </c>
      <c r="E2388" s="45" t="s">
        <v>12</v>
      </c>
      <c r="F2388" s="7" t="s">
        <v>1303</v>
      </c>
      <c r="G2388" s="45" t="s">
        <v>733</v>
      </c>
      <c r="H2388" s="45" t="s">
        <v>1533</v>
      </c>
      <c r="J2388">
        <f t="shared" si="198"/>
        <v>2024</v>
      </c>
      <c r="BN2388">
        <v>2024</v>
      </c>
    </row>
    <row r="2389" spans="1:66" ht="15" customHeight="1" x14ac:dyDescent="0.25">
      <c r="C2389" s="63"/>
    </row>
    <row r="2390" spans="1:66" ht="15" customHeight="1" x14ac:dyDescent="0.25">
      <c r="A2390" s="1"/>
    </row>
  </sheetData>
  <sortState xmlns:xlrd2="http://schemas.microsoft.com/office/spreadsheetml/2017/richdata2" ref="A388:BO397">
    <sortCondition ref="D388:D397"/>
  </sortState>
  <mergeCells count="91">
    <mergeCell ref="C326:C334"/>
    <mergeCell ref="C353:C358"/>
    <mergeCell ref="C360:C387"/>
    <mergeCell ref="C389:C393"/>
    <mergeCell ref="C209:C218"/>
    <mergeCell ref="C220:C227"/>
    <mergeCell ref="C229:C240"/>
    <mergeCell ref="C252:C262"/>
    <mergeCell ref="C312:C324"/>
    <mergeCell ref="C264:C310"/>
    <mergeCell ref="C242:C250"/>
    <mergeCell ref="C336:C344"/>
    <mergeCell ref="C346:C351"/>
    <mergeCell ref="C92:C107"/>
    <mergeCell ref="C87:C90"/>
    <mergeCell ref="C109:C122"/>
    <mergeCell ref="C163:C169"/>
    <mergeCell ref="C171:C176"/>
    <mergeCell ref="C3:C10"/>
    <mergeCell ref="C59:C67"/>
    <mergeCell ref="C69:C73"/>
    <mergeCell ref="C75:C78"/>
    <mergeCell ref="C80:C85"/>
    <mergeCell ref="C590:C595"/>
    <mergeCell ref="C597:C625"/>
    <mergeCell ref="C395:C428"/>
    <mergeCell ref="C430:C470"/>
    <mergeCell ref="C472:C504"/>
    <mergeCell ref="C506:C512"/>
    <mergeCell ref="C514:C526"/>
    <mergeCell ref="C576:C583"/>
    <mergeCell ref="C585:C588"/>
    <mergeCell ref="C528:C574"/>
    <mergeCell ref="C1787:C1801"/>
    <mergeCell ref="C1054:C1066"/>
    <mergeCell ref="C1356:C1365"/>
    <mergeCell ref="C1367:C1377"/>
    <mergeCell ref="C1423:C1427"/>
    <mergeCell ref="C1429:C1439"/>
    <mergeCell ref="C1456:C1474"/>
    <mergeCell ref="C1476:C1495"/>
    <mergeCell ref="C1497:C1521"/>
    <mergeCell ref="C1523:C1547"/>
    <mergeCell ref="C668:C680"/>
    <mergeCell ref="C682:C689"/>
    <mergeCell ref="C938:C949"/>
    <mergeCell ref="C1287:C1300"/>
    <mergeCell ref="C2355:C2369"/>
    <mergeCell ref="C2025:C2040"/>
    <mergeCell ref="C1952:C1968"/>
    <mergeCell ref="C1859:C1864"/>
    <mergeCell ref="C1572:C1573"/>
    <mergeCell ref="C1575:C1579"/>
    <mergeCell ref="C1596:C1601"/>
    <mergeCell ref="C1611:C1620"/>
    <mergeCell ref="C1413:C1421"/>
    <mergeCell ref="C951:C956"/>
    <mergeCell ref="C1803:C1840"/>
    <mergeCell ref="C1581:C1594"/>
    <mergeCell ref="C2371:C2381"/>
    <mergeCell ref="C2383:C2388"/>
    <mergeCell ref="C2042:C2047"/>
    <mergeCell ref="C2298:C2316"/>
    <mergeCell ref="C2318:C2325"/>
    <mergeCell ref="C2327:C2338"/>
    <mergeCell ref="C2346:C2353"/>
    <mergeCell ref="C2340:C2344"/>
    <mergeCell ref="C2090:C2158"/>
    <mergeCell ref="C2160:C2195"/>
    <mergeCell ref="C2049:C2072"/>
    <mergeCell ref="C2074:C2088"/>
    <mergeCell ref="C2276:C2296"/>
    <mergeCell ref="C2256:C2274"/>
    <mergeCell ref="C2234:C2254"/>
    <mergeCell ref="C2197:C2232"/>
    <mergeCell ref="C178:C207"/>
    <mergeCell ref="C1970:C1978"/>
    <mergeCell ref="C1980:C2003"/>
    <mergeCell ref="C2005:C2014"/>
    <mergeCell ref="C2016:C2023"/>
    <mergeCell ref="C1842:C1847"/>
    <mergeCell ref="C1849:C1857"/>
    <mergeCell ref="C1603:C1609"/>
    <mergeCell ref="C627:C646"/>
    <mergeCell ref="C648:C655"/>
    <mergeCell ref="C1068:C1081"/>
    <mergeCell ref="C657:C666"/>
    <mergeCell ref="C1441:C1454"/>
    <mergeCell ref="C1866:C1876"/>
    <mergeCell ref="C1878:C1888"/>
    <mergeCell ref="C1549:C1570"/>
  </mergeCells>
  <phoneticPr fontId="22" type="noConversion"/>
  <pageMargins left="0.7" right="0.7" top="0.75" bottom="0.75" header="0.3" footer="0.3"/>
  <pageSetup paperSize="9" orientation="portrait" r:id="rId1"/>
  <ignoredErrors>
    <ignoredError sqref="B264"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Navngivne områder</vt:lpstr>
      </vt:variant>
      <vt:variant>
        <vt:i4>118</vt:i4>
      </vt:variant>
    </vt:vector>
  </HeadingPairs>
  <TitlesOfParts>
    <vt:vector size="121" baseType="lpstr">
      <vt:lpstr>Overview</vt:lpstr>
      <vt:lpstr>By topic</vt:lpstr>
      <vt:lpstr>All</vt:lpstr>
      <vt:lpstr>ADOP</vt:lpstr>
      <vt:lpstr>AKM</vt:lpstr>
      <vt:lpstr>AMFO</vt:lpstr>
      <vt:lpstr>BARNFORA</vt:lpstr>
      <vt:lpstr>BBR_ADG</vt:lpstr>
      <vt:lpstr>BBRB</vt:lpstr>
      <vt:lpstr>BBRBYGNING</vt:lpstr>
      <vt:lpstr>BBRE</vt:lpstr>
      <vt:lpstr>BBRENHED</vt:lpstr>
      <vt:lpstr>BEF</vt:lpstr>
      <vt:lpstr>BEFADR</vt:lpstr>
      <vt:lpstr>BEFBOP</vt:lpstr>
      <vt:lpstr>BOERNFB</vt:lpstr>
      <vt:lpstr>BOERNSB</vt:lpstr>
      <vt:lpstr>BOL</vt:lpstr>
      <vt:lpstr>BOLIG</vt:lpstr>
      <vt:lpstr>BUA</vt:lpstr>
      <vt:lpstr>BUAH</vt:lpstr>
      <vt:lpstr>BUAS</vt:lpstr>
      <vt:lpstr>BUFO</vt:lpstr>
      <vt:lpstr>BYSTRB</vt:lpstr>
      <vt:lpstr>CIV</vt:lpstr>
      <vt:lpstr>DAGI</vt:lpstr>
      <vt:lpstr>DAR</vt:lpstr>
      <vt:lpstr>DOD</vt:lpstr>
      <vt:lpstr>DODSAARS</vt:lpstr>
      <vt:lpstr>DODSAASG</vt:lpstr>
      <vt:lpstr>DREAM</vt:lpstr>
      <vt:lpstr>DUR</vt:lpstr>
      <vt:lpstr>EJER</vt:lpstr>
      <vt:lpstr>EJSA</vt:lpstr>
      <vt:lpstr>EJVK</vt:lpstr>
      <vt:lpstr>FAFA</vt:lpstr>
      <vt:lpstr>FAHU</vt:lpstr>
      <vt:lpstr>FAIK</vt:lpstr>
      <vt:lpstr>FAIN</vt:lpstr>
      <vt:lpstr>FAM</vt:lpstr>
      <vt:lpstr>FOB</vt:lpstr>
      <vt:lpstr>FTDB</vt:lpstr>
      <vt:lpstr>HUST</vt:lpstr>
      <vt:lpstr>IDAN</vt:lpstr>
      <vt:lpstr>IDAP</vt:lpstr>
      <vt:lpstr>IDAS</vt:lpstr>
      <vt:lpstr>IDFI</vt:lpstr>
      <vt:lpstr>IEPE</vt:lpstr>
      <vt:lpstr>IND</vt:lpstr>
      <vt:lpstr>INDFORD</vt:lpstr>
      <vt:lpstr>KOTRE</vt:lpstr>
      <vt:lpstr>KRAF</vt:lpstr>
      <vt:lpstr>KRAN</vt:lpstr>
      <vt:lpstr>KRIN</vt:lpstr>
      <vt:lpstr>KRKO</vt:lpstr>
      <vt:lpstr>KRMS</vt:lpstr>
      <vt:lpstr>KROF</vt:lpstr>
      <vt:lpstr>KRSI</vt:lpstr>
      <vt:lpstr>LMDB</vt:lpstr>
      <vt:lpstr>LON</vt:lpstr>
      <vt:lpstr>LPR_A_BETALINGSOPLYSNINGER</vt:lpstr>
      <vt:lpstr>LPR_A_DIAGNOSE</vt:lpstr>
      <vt:lpstr>LPR_A_FORLOEB</vt:lpstr>
      <vt:lpstr>LPR_A_FORLOEBSMARKOER</vt:lpstr>
      <vt:lpstr>LPR_A_HENVISNING_TILLAEG</vt:lpstr>
      <vt:lpstr>LPR_A_KONTAKT</vt:lpstr>
      <vt:lpstr>LPR_A_KONTAKTLOKATION</vt:lpstr>
      <vt:lpstr>LPR_A_MOR_BARN_RELATION</vt:lpstr>
      <vt:lpstr>LPR_A_PROCREGISTRERING</vt:lpstr>
      <vt:lpstr>LPR_A_PROCREGISTRERING_AFLYS2023</vt:lpstr>
      <vt:lpstr>LPR_A_RESULTATER</vt:lpstr>
      <vt:lpstr>LPR_A_SGHOPHOLD</vt:lpstr>
      <vt:lpstr>LPR_F_DIAGNOSER</vt:lpstr>
      <vt:lpstr>LPR_F_FORLOEB</vt:lpstr>
      <vt:lpstr>LPR_F_HELBREDSFORLOEB</vt:lpstr>
      <vt:lpstr>LPR_F_HENVISNING_TILLAEG</vt:lpstr>
      <vt:lpstr>LPR_F_KONTAKTER</vt:lpstr>
      <vt:lpstr>LPR_F_MORBARNFORLOEB</vt:lpstr>
      <vt:lpstr>LPR_F_ORGANISATIONER</vt:lpstr>
      <vt:lpstr>LPR_F_PROCEDURER_ANDRE</vt:lpstr>
      <vt:lpstr>LPR_SKSOPR</vt:lpstr>
      <vt:lpstr>LPR_SKSUBE</vt:lpstr>
      <vt:lpstr>LPRADM</vt:lpstr>
      <vt:lpstr>LPRBES</vt:lpstr>
      <vt:lpstr>LPRDIAG</vt:lpstr>
      <vt:lpstr>LPRDRG_S</vt:lpstr>
      <vt:lpstr>LPRSKSOP</vt:lpstr>
      <vt:lpstr>MFR</vt:lpstr>
      <vt:lpstr>MFRDFOED</vt:lpstr>
      <vt:lpstr>MFRHJMFO</vt:lpstr>
      <vt:lpstr>OF</vt:lpstr>
      <vt:lpstr>PSYK_ADM</vt:lpstr>
      <vt:lpstr>PSYK_DIAG</vt:lpstr>
      <vt:lpstr>PSYK_PERS</vt:lpstr>
      <vt:lpstr>PSYK_PSYKIO</vt:lpstr>
      <vt:lpstr>PSYK_SKSOPR</vt:lpstr>
      <vt:lpstr>PSYK_SKSUBE</vt:lpstr>
      <vt:lpstr>RAS</vt:lpstr>
      <vt:lpstr>SGDP</vt:lpstr>
      <vt:lpstr>SSKO</vt:lpstr>
      <vt:lpstr>SSSY</vt:lpstr>
      <vt:lpstr>SYSI</vt:lpstr>
      <vt:lpstr>SYST</vt:lpstr>
      <vt:lpstr>UDD_FOLKESKOL_NAT_OVERGTEST</vt:lpstr>
      <vt:lpstr>UDD_FOLKESKOLE_FRAVAER_STIL</vt:lpstr>
      <vt:lpstr>UDD_NATTEST_GENBEREGNEDE</vt:lpstr>
      <vt:lpstr>UDD_NATTEST_OPRINDELIGE</vt:lpstr>
      <vt:lpstr>UDD_TRIVSEL_SMAA_KLASSER</vt:lpstr>
      <vt:lpstr>UDD_TRIVSEL_STORE_KLASSER</vt:lpstr>
      <vt:lpstr>UDDA</vt:lpstr>
      <vt:lpstr>UDDF</vt:lpstr>
      <vt:lpstr>UDDINST</vt:lpstr>
      <vt:lpstr>UDDLAERER</vt:lpstr>
      <vt:lpstr>UDFK</vt:lpstr>
      <vt:lpstr>UDG</vt:lpstr>
      <vt:lpstr>UDGK</vt:lpstr>
      <vt:lpstr>UDKLASSE_ID</vt:lpstr>
      <vt:lpstr>UDKV</vt:lpstr>
      <vt:lpstr>UDSP</vt:lpstr>
      <vt:lpstr>VEUV</vt:lpstr>
      <vt:lpstr>VNDS</vt:lpstr>
    </vt:vector>
  </TitlesOfParts>
  <Company>Aarhus Universitet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Allan Timmermann</dc:creator>
  <cp:lastModifiedBy>Anna Huus Eriksson</cp:lastModifiedBy>
  <cp:lastPrinted>2020-04-02T14:55:30Z</cp:lastPrinted>
  <dcterms:created xsi:type="dcterms:W3CDTF">2016-08-30T06:23:39Z</dcterms:created>
  <dcterms:modified xsi:type="dcterms:W3CDTF">2025-10-15T07:06:19Z</dcterms:modified>
</cp:coreProperties>
</file>